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" i="2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F31"/>
  <c r="H34"/>
  <c r="H30"/>
  <c r="H41"/>
  <c r="F41"/>
  <c r="G31" l="1"/>
  <c r="L31" s="1"/>
  <c r="K31"/>
  <c r="G41"/>
  <c r="L41" s="1"/>
  <c r="K41"/>
  <c r="H36" l="1"/>
  <c r="F36"/>
  <c r="H32"/>
  <c r="F32"/>
  <c r="K32" l="1"/>
  <c r="K36"/>
  <c r="G36"/>
  <c r="L36" s="1"/>
  <c r="G32"/>
  <c r="L32" s="1"/>
  <c r="H33" l="1"/>
  <c r="H42" l="1"/>
  <c r="F39" l="1"/>
  <c r="F40"/>
  <c r="F34"/>
  <c r="F35"/>
  <c r="K39"/>
  <c r="K40"/>
  <c r="K35"/>
  <c r="K34"/>
  <c r="F42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<sst xmlns="http://schemas.openxmlformats.org/spreadsheetml/2006/main" count="119" uniqueCount="79">
  <si>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</si>
  <si>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</si>
  <si>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</si>
  <si>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</si>
  <si>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</si>
  <si>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</si>
  <si>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</si>
  <si>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</si>
  <si>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</si>
  <si>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</si>
  <si>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</si>
  <si>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</si>
  <si>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</si>
  <si>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</si>
  <si>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</si>
  <si>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</si>
  <si>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</si>
  <si>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</si>
  <si>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</si>
  <si>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</si>
  <si>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</si>
  <si>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</si>
  <si>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</si>
  <si>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</si>
  <si>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</si>
  <si>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</si>
  <si>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</si>
  <si>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</si>
  <si>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</si>
  <si>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</si>
  <si>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</si>
  <si>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</si>
  <si>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</si>
  <si>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</si>
  <si>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</si>
  <si>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</si>
  <si>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</si>
  <si>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</si>
  <si>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</si>
  <si>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</si>
  <si>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</si>
  <si>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</si>
  <si>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</si>
  <si>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</si>
  <si>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</si>
  <si>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</si>
  <si>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</si>
  <si>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</si>
  <si>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</si>
  <si>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</si>
  <si>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</si>
  <si>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</si>
  <si>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</si>
  <si>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</si>
  <si>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</si>
  <si>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</si>
  <si>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</si>
  <si>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</si>
  <si>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</si>
  <si>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</si>
  <si>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</si>
  <si>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</si>
  <si>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</si>
  <si>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</si>
  <si>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</si>
  <si>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</si>
  <si>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</si>
  <si>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</si>
  <si>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</si>
  <si>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</si>
  <si>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</si>
  <si>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</si>
  <si>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</si>
  <si>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</si>
  <si>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</si>
  <si>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</si>
  <si>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</si>
  <si>
    <t>TRAN_DATE</t>
  </si>
  <si>
    <t>NOTAX_AMT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</si>
</sst>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101" fillId="0" borderId="0" xfId="110" applyNumberFormat="1" applyFont="1"/>
    <xf numFmtId="0" fontId="102" fillId="0" borderId="0" xfId="110" applyFont="1"/>
    <xf numFmtId="14" fontId="102" fillId="0" borderId="0" xfId="110" applyNumberFormat="1" applyFont="1"/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1129" Type="http://schemas.openxmlformats.org/officeDocument/2006/relationships/hyperlink" Target="cid:14f098b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L38" sqref="L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71" t="s">
        <v>4</v>
      </c>
      <c r="D2" s="71"/>
      <c r="E2" s="13"/>
      <c r="F2" s="24"/>
      <c r="G2" s="14"/>
      <c r="H2" s="24"/>
      <c r="I2" s="20"/>
      <c r="J2" s="21"/>
      <c r="K2" s="22"/>
      <c r="L2" s="22"/>
    </row>
    <row r="3" spans="1:13">
      <c r="A3" s="72" t="s">
        <v>5</v>
      </c>
      <c r="B3" s="72"/>
      <c r="C3" s="72"/>
      <c r="D3" s="72"/>
      <c r="E3" s="15">
        <f>SUM(E4:E42)</f>
        <v>16042423.383299999</v>
      </c>
      <c r="F3" s="25">
        <f>RA!I7</f>
        <v>1703791.9904</v>
      </c>
      <c r="G3" s="16">
        <f>SUM(G4:G42)</f>
        <v>14338631.392899999</v>
      </c>
      <c r="H3" s="27">
        <f>RA!J7</f>
        <v>10.6205399875784</v>
      </c>
      <c r="I3" s="20">
        <f>SUM(I4:I42)</f>
        <v>16042431.115390144</v>
      </c>
      <c r="J3" s="21">
        <f>SUM(J4:J42)</f>
        <v>14338631.376503624</v>
      </c>
      <c r="K3" s="22">
        <f>E3-I3</f>
        <v>-7.7320901453495026</v>
      </c>
      <c r="L3" s="22">
        <f>G3-J3</f>
        <v>1.6396375373005867E-2</v>
      </c>
    </row>
    <row r="4" spans="1:13">
      <c r="A4" s="73">
        <f>RA!A8</f>
        <v>42725</v>
      </c>
      <c r="B4" s="12">
        <v>12</v>
      </c>
      <c r="C4" s="68" t="s">
        <v>6</v>
      </c>
      <c r="D4" s="68"/>
      <c r="E4" s="15">
        <f>IFERROR(VLOOKUP(C4,RA!B8:D35,3,0),0)</f>
        <v>545977.20319999999</v>
      </c>
      <c r="F4" s="25">
        <f>VLOOKUP(C4,RA!B8:I38,8,0)</f>
        <v>143171.38089999999</v>
      </c>
      <c r="G4" s="16">
        <f t="shared" ref="G4:G42" si="0">E4-F4</f>
        <v>402805.8223</v>
      </c>
      <c r="H4" s="27">
        <f>RA!J8</f>
        <v>26.2229595046946</v>
      </c>
      <c r="I4" s="20">
        <f>IFERROR(VLOOKUP(B4,RMS!C:E,3,FALSE),0)</f>
        <v>545977.79662051296</v>
      </c>
      <c r="J4" s="21">
        <f>IFERROR(VLOOKUP(B4,RMS!C:F,4,FALSE),0)</f>
        <v>402805.83253675199</v>
      </c>
      <c r="K4" s="22">
        <f t="shared" ref="K4:K42" si="1">E4-I4</f>
        <v>-0.59342051297426224</v>
      </c>
      <c r="L4" s="22">
        <f t="shared" ref="L4:L42" si="2">G4-J4</f>
        <v>-1.0236751986667514E-2</v>
      </c>
    </row>
    <row r="5" spans="1:13">
      <c r="A5" s="73"/>
      <c r="B5" s="12">
        <v>13</v>
      </c>
      <c r="C5" s="68" t="s">
        <v>7</v>
      </c>
      <c r="D5" s="68"/>
      <c r="E5" s="15">
        <f>IFERROR(VLOOKUP(C5,RA!B9:D36,3,0),0)</f>
        <v>80550.899399999995</v>
      </c>
      <c r="F5" s="25">
        <f>VLOOKUP(C5,RA!B9:I39,8,0)</f>
        <v>20256.790799999999</v>
      </c>
      <c r="G5" s="16">
        <f t="shared" si="0"/>
        <v>60294.108599999992</v>
      </c>
      <c r="H5" s="27">
        <f>RA!J9</f>
        <v>25.147814550659099</v>
      </c>
      <c r="I5" s="20">
        <f>IFERROR(VLOOKUP(B5,RMS!C:E,3,FALSE),0)</f>
        <v>80550.953668376096</v>
      </c>
      <c r="J5" s="21">
        <f>IFERROR(VLOOKUP(B5,RMS!C:F,4,FALSE),0)</f>
        <v>60294.104247863201</v>
      </c>
      <c r="K5" s="22">
        <f t="shared" si="1"/>
        <v>-5.4268376101390459E-2</v>
      </c>
      <c r="L5" s="22">
        <f t="shared" si="2"/>
        <v>4.3521367915673181E-3</v>
      </c>
      <c r="M5" s="32"/>
    </row>
    <row r="6" spans="1:13">
      <c r="A6" s="73"/>
      <c r="B6" s="12">
        <v>14</v>
      </c>
      <c r="C6" s="68" t="s">
        <v>8</v>
      </c>
      <c r="D6" s="68"/>
      <c r="E6" s="15">
        <f>IFERROR(VLOOKUP(C6,RA!B10:D37,3,0),0)</f>
        <v>88497.8557</v>
      </c>
      <c r="F6" s="25">
        <f>VLOOKUP(C6,RA!B10:I40,8,0)</f>
        <v>28878.1374</v>
      </c>
      <c r="G6" s="16">
        <f t="shared" si="0"/>
        <v>59619.7183</v>
      </c>
      <c r="H6" s="27">
        <f>RA!J10</f>
        <v>32.631454368673502</v>
      </c>
      <c r="I6" s="20">
        <f>IFERROR(VLOOKUP(B6,RMS!C:E,3,FALSE),0)</f>
        <v>88499.880308736101</v>
      </c>
      <c r="J6" s="21">
        <f>IFERROR(VLOOKUP(B6,RMS!C:F,4,FALSE),0)</f>
        <v>59619.7178200614</v>
      </c>
      <c r="K6" s="22">
        <f>E6-I6</f>
        <v>-2.0246087361010723</v>
      </c>
      <c r="L6" s="22">
        <f t="shared" si="2"/>
        <v>4.7993860061978921E-4</v>
      </c>
      <c r="M6" s="32"/>
    </row>
    <row r="7" spans="1:13">
      <c r="A7" s="73"/>
      <c r="B7" s="12">
        <v>15</v>
      </c>
      <c r="C7" s="68" t="s">
        <v>9</v>
      </c>
      <c r="D7" s="68"/>
      <c r="E7" s="15">
        <f>IFERROR(VLOOKUP(C7,RA!B11:D38,3,0),0)</f>
        <v>54254.1181</v>
      </c>
      <c r="F7" s="25">
        <f>VLOOKUP(C7,RA!B11:I41,8,0)</f>
        <v>12952.944</v>
      </c>
      <c r="G7" s="16">
        <f t="shared" si="0"/>
        <v>41301.174100000004</v>
      </c>
      <c r="H7" s="27">
        <f>RA!J11</f>
        <v>23.874582158215901</v>
      </c>
      <c r="I7" s="20">
        <f>IFERROR(VLOOKUP(B7,RMS!C:E,3,FALSE),0)</f>
        <v>54254.151113433203</v>
      </c>
      <c r="J7" s="21">
        <f>IFERROR(VLOOKUP(B7,RMS!C:F,4,FALSE),0)</f>
        <v>41301.1746076696</v>
      </c>
      <c r="K7" s="22">
        <f t="shared" si="1"/>
        <v>-3.3013433203450404E-2</v>
      </c>
      <c r="L7" s="22">
        <f t="shared" si="2"/>
        <v>-5.0766959611792117E-4</v>
      </c>
      <c r="M7" s="32"/>
    </row>
    <row r="8" spans="1:13">
      <c r="A8" s="73"/>
      <c r="B8" s="12">
        <v>16</v>
      </c>
      <c r="C8" s="68" t="s">
        <v>10</v>
      </c>
      <c r="D8" s="68"/>
      <c r="E8" s="15">
        <f>IFERROR(VLOOKUP(C8,RA!B12:D39,3,0),0)</f>
        <v>143647.1801</v>
      </c>
      <c r="F8" s="25">
        <f>VLOOKUP(C8,RA!B12:I42,8,0)</f>
        <v>23567.793900000001</v>
      </c>
      <c r="G8" s="16">
        <f t="shared" si="0"/>
        <v>120079.38619999999</v>
      </c>
      <c r="H8" s="27">
        <f>RA!J12</f>
        <v>16.406722278566999</v>
      </c>
      <c r="I8" s="20">
        <f>IFERROR(VLOOKUP(B8,RMS!C:E,3,FALSE),0)</f>
        <v>143647.18111111099</v>
      </c>
      <c r="J8" s="21">
        <f>IFERROR(VLOOKUP(B8,RMS!C:F,4,FALSE),0)</f>
        <v>120079.38113418801</v>
      </c>
      <c r="K8" s="22">
        <f t="shared" si="1"/>
        <v>-1.0111109877470881E-3</v>
      </c>
      <c r="L8" s="22">
        <f t="shared" si="2"/>
        <v>5.0658119871513918E-3</v>
      </c>
      <c r="M8" s="32"/>
    </row>
    <row r="9" spans="1:13">
      <c r="A9" s="73"/>
      <c r="B9" s="12">
        <v>17</v>
      </c>
      <c r="C9" s="68" t="s">
        <v>11</v>
      </c>
      <c r="D9" s="68"/>
      <c r="E9" s="15">
        <f>IFERROR(VLOOKUP(C9,RA!B13:D40,3,0),0)</f>
        <v>203851.86540000001</v>
      </c>
      <c r="F9" s="25">
        <f>VLOOKUP(C9,RA!B13:I43,8,0)</f>
        <v>62349.746700000003</v>
      </c>
      <c r="G9" s="16">
        <f t="shared" si="0"/>
        <v>141502.11869999999</v>
      </c>
      <c r="H9" s="27">
        <f>RA!J13</f>
        <v>30.585811210339799</v>
      </c>
      <c r="I9" s="20">
        <f>IFERROR(VLOOKUP(B9,RMS!C:E,3,FALSE),0)</f>
        <v>203851.987145299</v>
      </c>
      <c r="J9" s="21">
        <f>IFERROR(VLOOKUP(B9,RMS!C:F,4,FALSE),0)</f>
        <v>141502.118298291</v>
      </c>
      <c r="K9" s="22">
        <f t="shared" si="1"/>
        <v>-0.12174529899493791</v>
      </c>
      <c r="L9" s="22">
        <f t="shared" si="2"/>
        <v>4.0170899592339993E-4</v>
      </c>
      <c r="M9" s="32"/>
    </row>
    <row r="10" spans="1:13">
      <c r="A10" s="73"/>
      <c r="B10" s="12">
        <v>18</v>
      </c>
      <c r="C10" s="68" t="s">
        <v>12</v>
      </c>
      <c r="D10" s="68"/>
      <c r="E10" s="15">
        <f>IFERROR(VLOOKUP(C10,RA!B14:D41,3,0),0)</f>
        <v>88045.145300000004</v>
      </c>
      <c r="F10" s="25">
        <f>VLOOKUP(C10,RA!B14:I43,8,0)</f>
        <v>19665.2916</v>
      </c>
      <c r="G10" s="16">
        <f t="shared" si="0"/>
        <v>68379.853700000007</v>
      </c>
      <c r="H10" s="27">
        <f>RA!J14</f>
        <v>22.335463849816598</v>
      </c>
      <c r="I10" s="20">
        <f>IFERROR(VLOOKUP(B10,RMS!C:E,3,FALSE),0)</f>
        <v>88045.155068376102</v>
      </c>
      <c r="J10" s="21">
        <f>IFERROR(VLOOKUP(B10,RMS!C:F,4,FALSE),0)</f>
        <v>68379.855475213699</v>
      </c>
      <c r="K10" s="22">
        <f t="shared" si="1"/>
        <v>-9.7683760977815837E-3</v>
      </c>
      <c r="L10" s="22">
        <f t="shared" si="2"/>
        <v>-1.7752136918716133E-3</v>
      </c>
      <c r="M10" s="32"/>
    </row>
    <row r="11" spans="1:13">
      <c r="A11" s="73"/>
      <c r="B11" s="12">
        <v>19</v>
      </c>
      <c r="C11" s="68" t="s">
        <v>13</v>
      </c>
      <c r="D11" s="68"/>
      <c r="E11" s="15">
        <f>IFERROR(VLOOKUP(C11,RA!B15:D42,3,0),0)</f>
        <v>75876.849400000006</v>
      </c>
      <c r="F11" s="25">
        <f>VLOOKUP(C11,RA!B15:I44,8,0)</f>
        <v>13774.4807</v>
      </c>
      <c r="G11" s="16">
        <f t="shared" si="0"/>
        <v>62102.368700000006</v>
      </c>
      <c r="H11" s="27">
        <f>RA!J15</f>
        <v>18.153733067361699</v>
      </c>
      <c r="I11" s="20">
        <f>IFERROR(VLOOKUP(B11,RMS!C:E,3,FALSE),0)</f>
        <v>75876.907483760704</v>
      </c>
      <c r="J11" s="21">
        <f>IFERROR(VLOOKUP(B11,RMS!C:F,4,FALSE),0)</f>
        <v>62102.369918803401</v>
      </c>
      <c r="K11" s="22">
        <f t="shared" si="1"/>
        <v>-5.808376069762744E-2</v>
      </c>
      <c r="L11" s="22">
        <f t="shared" si="2"/>
        <v>-1.2188033942948096E-3</v>
      </c>
      <c r="M11" s="32"/>
    </row>
    <row r="12" spans="1:13">
      <c r="A12" s="73"/>
      <c r="B12" s="12">
        <v>21</v>
      </c>
      <c r="C12" s="68" t="s">
        <v>14</v>
      </c>
      <c r="D12" s="68"/>
      <c r="E12" s="15">
        <f>IFERROR(VLOOKUP(C12,RA!B16:D43,3,0),0)</f>
        <v>558217.84299999999</v>
      </c>
      <c r="F12" s="25">
        <f>VLOOKUP(C12,RA!B16:I45,8,0)</f>
        <v>-16002.8634</v>
      </c>
      <c r="G12" s="16">
        <f t="shared" si="0"/>
        <v>574220.70640000002</v>
      </c>
      <c r="H12" s="27">
        <f>RA!J16</f>
        <v>-2.86677747776687</v>
      </c>
      <c r="I12" s="20">
        <f>IFERROR(VLOOKUP(B12,RMS!C:E,3,FALSE),0)</f>
        <v>558217.59448201302</v>
      </c>
      <c r="J12" s="21">
        <f>IFERROR(VLOOKUP(B12,RMS!C:F,4,FALSE),0)</f>
        <v>574220.70640000002</v>
      </c>
      <c r="K12" s="22">
        <f t="shared" si="1"/>
        <v>0.248517986969091</v>
      </c>
      <c r="L12" s="22">
        <f t="shared" si="2"/>
        <v>0</v>
      </c>
      <c r="M12" s="32"/>
    </row>
    <row r="13" spans="1:13">
      <c r="A13" s="73"/>
      <c r="B13" s="12">
        <v>22</v>
      </c>
      <c r="C13" s="68" t="s">
        <v>15</v>
      </c>
      <c r="D13" s="68"/>
      <c r="E13" s="15">
        <f>IFERROR(VLOOKUP(C13,RA!B17:D44,3,0),0)</f>
        <v>769912.32539999997</v>
      </c>
      <c r="F13" s="25">
        <f>VLOOKUP(C13,RA!B17:I46,8,0)</f>
        <v>80274.401899999997</v>
      </c>
      <c r="G13" s="16">
        <f t="shared" si="0"/>
        <v>689637.92350000003</v>
      </c>
      <c r="H13" s="27">
        <f>RA!J17</f>
        <v>10.426434186294401</v>
      </c>
      <c r="I13" s="20">
        <f>IFERROR(VLOOKUP(B13,RMS!C:E,3,FALSE),0)</f>
        <v>769912.30870085501</v>
      </c>
      <c r="J13" s="21">
        <f>IFERROR(VLOOKUP(B13,RMS!C:F,4,FALSE),0)</f>
        <v>689637.92265128205</v>
      </c>
      <c r="K13" s="22">
        <f t="shared" si="1"/>
        <v>1.6699144965969026E-2</v>
      </c>
      <c r="L13" s="22">
        <f t="shared" si="2"/>
        <v>8.4871798753738403E-4</v>
      </c>
      <c r="M13" s="32"/>
    </row>
    <row r="14" spans="1:13">
      <c r="A14" s="73"/>
      <c r="B14" s="12">
        <v>23</v>
      </c>
      <c r="C14" s="68" t="s">
        <v>16</v>
      </c>
      <c r="D14" s="68"/>
      <c r="E14" s="15">
        <f>IFERROR(VLOOKUP(C14,RA!B18:D45,3,0),0)</f>
        <v>1369344.7727000001</v>
      </c>
      <c r="F14" s="25">
        <f>VLOOKUP(C14,RA!B18:I47,8,0)</f>
        <v>199457.05929999999</v>
      </c>
      <c r="G14" s="16">
        <f t="shared" si="0"/>
        <v>1169887.7134</v>
      </c>
      <c r="H14" s="27">
        <f>RA!J18</f>
        <v>14.565875831747</v>
      </c>
      <c r="I14" s="20">
        <f>IFERROR(VLOOKUP(B14,RMS!C:E,3,FALSE),0)</f>
        <v>1369345.11665043</v>
      </c>
      <c r="J14" s="21">
        <f>IFERROR(VLOOKUP(B14,RMS!C:F,4,FALSE),0)</f>
        <v>1169887.7265256401</v>
      </c>
      <c r="K14" s="22">
        <f t="shared" si="1"/>
        <v>-0.343950429931283</v>
      </c>
      <c r="L14" s="22">
        <f t="shared" si="2"/>
        <v>-1.3125640107318759E-2</v>
      </c>
      <c r="M14" s="32"/>
    </row>
    <row r="15" spans="1:13">
      <c r="A15" s="73"/>
      <c r="B15" s="12">
        <v>24</v>
      </c>
      <c r="C15" s="68" t="s">
        <v>17</v>
      </c>
      <c r="D15" s="68"/>
      <c r="E15" s="15">
        <f>IFERROR(VLOOKUP(C15,RA!B19:D46,3,0),0)</f>
        <v>482488.87729999999</v>
      </c>
      <c r="F15" s="25">
        <f>VLOOKUP(C15,RA!B19:I48,8,0)</f>
        <v>49346.954899999997</v>
      </c>
      <c r="G15" s="16">
        <f t="shared" si="0"/>
        <v>433141.92239999998</v>
      </c>
      <c r="H15" s="27">
        <f>RA!J19</f>
        <v>10.2275839343996</v>
      </c>
      <c r="I15" s="20">
        <f>IFERROR(VLOOKUP(B15,RMS!C:E,3,FALSE),0)</f>
        <v>482488.86803162401</v>
      </c>
      <c r="J15" s="21">
        <f>IFERROR(VLOOKUP(B15,RMS!C:F,4,FALSE),0)</f>
        <v>433141.92273846199</v>
      </c>
      <c r="K15" s="22">
        <f t="shared" si="1"/>
        <v>9.2683759867213666E-3</v>
      </c>
      <c r="L15" s="22">
        <f t="shared" si="2"/>
        <v>-3.3846200676634908E-4</v>
      </c>
      <c r="M15" s="32"/>
    </row>
    <row r="16" spans="1:13">
      <c r="A16" s="73"/>
      <c r="B16" s="12">
        <v>25</v>
      </c>
      <c r="C16" s="68" t="s">
        <v>18</v>
      </c>
      <c r="D16" s="68"/>
      <c r="E16" s="15">
        <f>IFERROR(VLOOKUP(C16,RA!B20:D47,3,0),0)</f>
        <v>1008835.3449</v>
      </c>
      <c r="F16" s="25">
        <f>VLOOKUP(C16,RA!B20:I49,8,0)</f>
        <v>95559.423800000004</v>
      </c>
      <c r="G16" s="16">
        <f t="shared" si="0"/>
        <v>913275.92110000004</v>
      </c>
      <c r="H16" s="27">
        <f>RA!J20</f>
        <v>9.4722517686443908</v>
      </c>
      <c r="I16" s="20">
        <f>IFERROR(VLOOKUP(B16,RMS!C:E,3,FALSE),0)</f>
        <v>1008835.70917506</v>
      </c>
      <c r="J16" s="21">
        <f>IFERROR(VLOOKUP(B16,RMS!C:F,4,FALSE),0)</f>
        <v>913275.92110000004</v>
      </c>
      <c r="K16" s="22">
        <f t="shared" si="1"/>
        <v>-0.36427506001200527</v>
      </c>
      <c r="L16" s="22">
        <f t="shared" si="2"/>
        <v>0</v>
      </c>
      <c r="M16" s="32"/>
    </row>
    <row r="17" spans="1:13">
      <c r="A17" s="73"/>
      <c r="B17" s="12">
        <v>26</v>
      </c>
      <c r="C17" s="68" t="s">
        <v>19</v>
      </c>
      <c r="D17" s="68"/>
      <c r="E17" s="15">
        <f>IFERROR(VLOOKUP(C17,RA!B21:D48,3,0),0)</f>
        <v>318768.80310000002</v>
      </c>
      <c r="F17" s="25">
        <f>VLOOKUP(C17,RA!B21:I50,8,0)</f>
        <v>45625.957600000002</v>
      </c>
      <c r="G17" s="16">
        <f t="shared" si="0"/>
        <v>273142.8455</v>
      </c>
      <c r="H17" s="27">
        <f>RA!J21</f>
        <v>14.3131815774603</v>
      </c>
      <c r="I17" s="20">
        <f>IFERROR(VLOOKUP(B17,RMS!C:E,3,FALSE),0)</f>
        <v>318768.70895988902</v>
      </c>
      <c r="J17" s="21">
        <f>IFERROR(VLOOKUP(B17,RMS!C:F,4,FALSE),0)</f>
        <v>273142.845484071</v>
      </c>
      <c r="K17" s="22">
        <f t="shared" si="1"/>
        <v>9.414011100307107E-2</v>
      </c>
      <c r="L17" s="22">
        <f t="shared" si="2"/>
        <v>1.5928992070257664E-5</v>
      </c>
      <c r="M17" s="32"/>
    </row>
    <row r="18" spans="1:13">
      <c r="A18" s="73"/>
      <c r="B18" s="12">
        <v>27</v>
      </c>
      <c r="C18" s="68" t="s">
        <v>20</v>
      </c>
      <c r="D18" s="68"/>
      <c r="E18" s="15">
        <f>IFERROR(VLOOKUP(C18,RA!B22:D49,3,0),0)</f>
        <v>1952703.2401999999</v>
      </c>
      <c r="F18" s="25">
        <f>VLOOKUP(C18,RA!B22:I51,8,0)</f>
        <v>87572.7068</v>
      </c>
      <c r="G18" s="16">
        <f t="shared" si="0"/>
        <v>1865130.5333999998</v>
      </c>
      <c r="H18" s="27">
        <f>RA!J22</f>
        <v>4.4846910169018104</v>
      </c>
      <c r="I18" s="20">
        <f>IFERROR(VLOOKUP(B18,RMS!C:E,3,FALSE),0)</f>
        <v>1952706.2643582399</v>
      </c>
      <c r="J18" s="21">
        <f>IFERROR(VLOOKUP(B18,RMS!C:F,4,FALSE),0)</f>
        <v>1865130.5342387799</v>
      </c>
      <c r="K18" s="22">
        <f t="shared" si="1"/>
        <v>-3.024158240063116</v>
      </c>
      <c r="L18" s="22">
        <f t="shared" si="2"/>
        <v>-8.3878007717430592E-4</v>
      </c>
      <c r="M18" s="32"/>
    </row>
    <row r="19" spans="1:13">
      <c r="A19" s="73"/>
      <c r="B19" s="12">
        <v>29</v>
      </c>
      <c r="C19" s="68" t="s">
        <v>21</v>
      </c>
      <c r="D19" s="68"/>
      <c r="E19" s="15">
        <f>IFERROR(VLOOKUP(C19,RA!B23:D50,3,0),0)</f>
        <v>1708868.6264</v>
      </c>
      <c r="F19" s="25">
        <f>VLOOKUP(C19,RA!B23:I52,8,0)</f>
        <v>192000.15299999999</v>
      </c>
      <c r="G19" s="16">
        <f t="shared" si="0"/>
        <v>1516868.4734</v>
      </c>
      <c r="H19" s="27">
        <f>RA!J23</f>
        <v>11.2355127851155</v>
      </c>
      <c r="I19" s="20">
        <f>IFERROR(VLOOKUP(B19,RMS!C:E,3,FALSE),0)</f>
        <v>1708870.0969615399</v>
      </c>
      <c r="J19" s="21">
        <f>IFERROR(VLOOKUP(B19,RMS!C:F,4,FALSE),0)</f>
        <v>1516868.48977863</v>
      </c>
      <c r="K19" s="22">
        <f t="shared" si="1"/>
        <v>-1.4705615399871022</v>
      </c>
      <c r="L19" s="22">
        <f t="shared" si="2"/>
        <v>-1.6378629952669144E-2</v>
      </c>
      <c r="M19" s="32"/>
    </row>
    <row r="20" spans="1:13">
      <c r="A20" s="73"/>
      <c r="B20" s="12">
        <v>31</v>
      </c>
      <c r="C20" s="68" t="s">
        <v>22</v>
      </c>
      <c r="D20" s="68"/>
      <c r="E20" s="15">
        <f>IFERROR(VLOOKUP(C20,RA!B24:D51,3,0),0)</f>
        <v>328496.09389999998</v>
      </c>
      <c r="F20" s="25">
        <f>VLOOKUP(C20,RA!B24:I53,8,0)</f>
        <v>36938.337500000001</v>
      </c>
      <c r="G20" s="16">
        <f t="shared" si="0"/>
        <v>291557.75639999995</v>
      </c>
      <c r="H20" s="27">
        <f>RA!J24</f>
        <v>11.2446808914704</v>
      </c>
      <c r="I20" s="20">
        <f>IFERROR(VLOOKUP(B20,RMS!C:E,3,FALSE),0)</f>
        <v>328496.16023034602</v>
      </c>
      <c r="J20" s="21">
        <f>IFERROR(VLOOKUP(B20,RMS!C:F,4,FALSE),0)</f>
        <v>291557.75460937101</v>
      </c>
      <c r="K20" s="22">
        <f t="shared" si="1"/>
        <v>-6.633034604601562E-2</v>
      </c>
      <c r="L20" s="22">
        <f t="shared" si="2"/>
        <v>1.7906289431266487E-3</v>
      </c>
      <c r="M20" s="32"/>
    </row>
    <row r="21" spans="1:13">
      <c r="A21" s="73"/>
      <c r="B21" s="12">
        <v>32</v>
      </c>
      <c r="C21" s="68" t="s">
        <v>23</v>
      </c>
      <c r="D21" s="68"/>
      <c r="E21" s="15">
        <f>IFERROR(VLOOKUP(C21,RA!B25:D52,3,0),0)</f>
        <v>420921.0637</v>
      </c>
      <c r="F21" s="25">
        <f>VLOOKUP(C21,RA!B25:I54,8,0)</f>
        <v>18234.005399999998</v>
      </c>
      <c r="G21" s="16">
        <f t="shared" si="0"/>
        <v>402687.05829999998</v>
      </c>
      <c r="H21" s="27">
        <f>RA!J25</f>
        <v>4.3319298967171198</v>
      </c>
      <c r="I21" s="20">
        <f>IFERROR(VLOOKUP(B21,RMS!C:E,3,FALSE),0)</f>
        <v>420921.05550123297</v>
      </c>
      <c r="J21" s="21">
        <f>IFERROR(VLOOKUP(B21,RMS!C:F,4,FALSE),0)</f>
        <v>402687.03754103702</v>
      </c>
      <c r="K21" s="22">
        <f t="shared" si="1"/>
        <v>8.1987670273520052E-3</v>
      </c>
      <c r="L21" s="22">
        <f t="shared" si="2"/>
        <v>2.0758962957188487E-2</v>
      </c>
      <c r="M21" s="32"/>
    </row>
    <row r="22" spans="1:13">
      <c r="A22" s="73"/>
      <c r="B22" s="12">
        <v>33</v>
      </c>
      <c r="C22" s="68" t="s">
        <v>24</v>
      </c>
      <c r="D22" s="68"/>
      <c r="E22" s="15">
        <f>IFERROR(VLOOKUP(C22,RA!B26:D53,3,0),0)</f>
        <v>656752.321</v>
      </c>
      <c r="F22" s="25">
        <f>VLOOKUP(C22,RA!B26:I55,8,0)</f>
        <v>142439.72630000001</v>
      </c>
      <c r="G22" s="16">
        <f t="shared" si="0"/>
        <v>514312.59470000002</v>
      </c>
      <c r="H22" s="27">
        <f>RA!J26</f>
        <v>21.688499872085</v>
      </c>
      <c r="I22" s="20">
        <f>IFERROR(VLOOKUP(B22,RMS!C:E,3,FALSE),0)</f>
        <v>656752.36768766399</v>
      </c>
      <c r="J22" s="21">
        <f>IFERROR(VLOOKUP(B22,RMS!C:F,4,FALSE),0)</f>
        <v>514312.56039029203</v>
      </c>
      <c r="K22" s="22">
        <f t="shared" si="1"/>
        <v>-4.6687663998454809E-2</v>
      </c>
      <c r="L22" s="22">
        <f t="shared" si="2"/>
        <v>3.4309707989450544E-2</v>
      </c>
      <c r="M22" s="32"/>
    </row>
    <row r="23" spans="1:13">
      <c r="A23" s="73"/>
      <c r="B23" s="12">
        <v>34</v>
      </c>
      <c r="C23" s="68" t="s">
        <v>25</v>
      </c>
      <c r="D23" s="68"/>
      <c r="E23" s="15">
        <f>IFERROR(VLOOKUP(C23,RA!B27:D54,3,0),0)</f>
        <v>215871.07920000001</v>
      </c>
      <c r="F23" s="25">
        <f>VLOOKUP(C23,RA!B27:I56,8,0)</f>
        <v>53527.116900000001</v>
      </c>
      <c r="G23" s="16">
        <f t="shared" si="0"/>
        <v>162343.96230000001</v>
      </c>
      <c r="H23" s="27">
        <f>RA!J27</f>
        <v>24.795872192962101</v>
      </c>
      <c r="I23" s="20">
        <f>IFERROR(VLOOKUP(B23,RMS!C:E,3,FALSE),0)</f>
        <v>215870.97484690999</v>
      </c>
      <c r="J23" s="21">
        <f>IFERROR(VLOOKUP(B23,RMS!C:F,4,FALSE),0)</f>
        <v>162343.968669628</v>
      </c>
      <c r="K23" s="22">
        <f t="shared" si="1"/>
        <v>0.10435309002059512</v>
      </c>
      <c r="L23" s="22">
        <f t="shared" si="2"/>
        <v>-6.3696279830764979E-3</v>
      </c>
      <c r="M23" s="32"/>
    </row>
    <row r="24" spans="1:13">
      <c r="A24" s="73"/>
      <c r="B24" s="12">
        <v>35</v>
      </c>
      <c r="C24" s="68" t="s">
        <v>26</v>
      </c>
      <c r="D24" s="68"/>
      <c r="E24" s="15">
        <f>IFERROR(VLOOKUP(C24,RA!B28:D55,3,0),0)</f>
        <v>1454467.1915</v>
      </c>
      <c r="F24" s="25">
        <f>VLOOKUP(C24,RA!B28:I57,8,0)</f>
        <v>35797.703699999998</v>
      </c>
      <c r="G24" s="16">
        <f t="shared" si="0"/>
        <v>1418669.4878</v>
      </c>
      <c r="H24" s="27">
        <f>RA!J28</f>
        <v>2.46122455763898</v>
      </c>
      <c r="I24" s="20">
        <f>IFERROR(VLOOKUP(B24,RMS!C:E,3,FALSE),0)</f>
        <v>1454467.1916867299</v>
      </c>
      <c r="J24" s="21">
        <f>IFERROR(VLOOKUP(B24,RMS!C:F,4,FALSE),0)</f>
        <v>1418669.48381681</v>
      </c>
      <c r="K24" s="22">
        <f t="shared" si="1"/>
        <v>-1.8672994337975979E-4</v>
      </c>
      <c r="L24" s="22">
        <f t="shared" si="2"/>
        <v>3.9831900503486395E-3</v>
      </c>
      <c r="M24" s="32"/>
    </row>
    <row r="25" spans="1:13">
      <c r="A25" s="73"/>
      <c r="B25" s="12">
        <v>36</v>
      </c>
      <c r="C25" s="68" t="s">
        <v>27</v>
      </c>
      <c r="D25" s="68"/>
      <c r="E25" s="15">
        <f>IFERROR(VLOOKUP(C25,RA!B29:D56,3,0),0)</f>
        <v>786533.66159999999</v>
      </c>
      <c r="F25" s="25">
        <f>VLOOKUP(C25,RA!B29:I58,8,0)</f>
        <v>118264.35249999999</v>
      </c>
      <c r="G25" s="16">
        <f t="shared" si="0"/>
        <v>668269.30909999995</v>
      </c>
      <c r="H25" s="27">
        <f>RA!J29</f>
        <v>15.0361463563329</v>
      </c>
      <c r="I25" s="20">
        <f>IFERROR(VLOOKUP(B25,RMS!C:E,3,FALSE),0)</f>
        <v>786533.79589468997</v>
      </c>
      <c r="J25" s="21">
        <f>IFERROR(VLOOKUP(B25,RMS!C:F,4,FALSE),0)</f>
        <v>668269.30559500796</v>
      </c>
      <c r="K25" s="22">
        <f t="shared" si="1"/>
        <v>-0.13429468998219818</v>
      </c>
      <c r="L25" s="22">
        <f t="shared" si="2"/>
        <v>3.5049919970333576E-3</v>
      </c>
      <c r="M25" s="32"/>
    </row>
    <row r="26" spans="1:13">
      <c r="A26" s="73"/>
      <c r="B26" s="12">
        <v>37</v>
      </c>
      <c r="C26" s="68" t="s">
        <v>64</v>
      </c>
      <c r="D26" s="68"/>
      <c r="E26" s="15">
        <f>IFERROR(VLOOKUP(C26,RA!B30:D57,3,0),0)</f>
        <v>896109.71530000004</v>
      </c>
      <c r="F26" s="25">
        <f>VLOOKUP(C26,RA!B30:I59,8,0)</f>
        <v>111355.68309999999</v>
      </c>
      <c r="G26" s="16">
        <f t="shared" si="0"/>
        <v>784754.03220000002</v>
      </c>
      <c r="H26" s="27">
        <f>RA!J30</f>
        <v>12.426567997058299</v>
      </c>
      <c r="I26" s="20">
        <f>IFERROR(VLOOKUP(B26,RMS!C:E,3,FALSE),0)</f>
        <v>896109.74883628299</v>
      </c>
      <c r="J26" s="21">
        <f>IFERROR(VLOOKUP(B26,RMS!C:F,4,FALSE),0)</f>
        <v>784754.02390045905</v>
      </c>
      <c r="K26" s="22">
        <f t="shared" si="1"/>
        <v>-3.3536282950080931E-2</v>
      </c>
      <c r="L26" s="22">
        <f t="shared" si="2"/>
        <v>8.2995409611612558E-3</v>
      </c>
      <c r="M26" s="32"/>
    </row>
    <row r="27" spans="1:13">
      <c r="A27" s="73"/>
      <c r="B27" s="12">
        <v>38</v>
      </c>
      <c r="C27" s="68" t="s">
        <v>29</v>
      </c>
      <c r="D27" s="68"/>
      <c r="E27" s="15">
        <f>IFERROR(VLOOKUP(C27,RA!B31:D58,3,0),0)</f>
        <v>626095.9841</v>
      </c>
      <c r="F27" s="25">
        <f>VLOOKUP(C27,RA!B31:I60,8,0)</f>
        <v>33819.930099999998</v>
      </c>
      <c r="G27" s="16">
        <f t="shared" si="0"/>
        <v>592276.054</v>
      </c>
      <c r="H27" s="27">
        <f>RA!J31</f>
        <v>5.4017165033593804</v>
      </c>
      <c r="I27" s="20">
        <f>IFERROR(VLOOKUP(B27,RMS!C:E,3,FALSE),0)</f>
        <v>626095.90991327399</v>
      </c>
      <c r="J27" s="21">
        <f>IFERROR(VLOOKUP(B27,RMS!C:F,4,FALSE),0)</f>
        <v>592276.04398141603</v>
      </c>
      <c r="K27" s="22">
        <f t="shared" si="1"/>
        <v>7.4186726007610559E-2</v>
      </c>
      <c r="L27" s="22">
        <f t="shared" si="2"/>
        <v>1.0018583969213068E-2</v>
      </c>
      <c r="M27" s="32"/>
    </row>
    <row r="28" spans="1:13">
      <c r="A28" s="73"/>
      <c r="B28" s="12">
        <v>39</v>
      </c>
      <c r="C28" s="68" t="s">
        <v>30</v>
      </c>
      <c r="D28" s="68"/>
      <c r="E28" s="15">
        <f>IFERROR(VLOOKUP(C28,RA!B32:D59,3,0),0)</f>
        <v>214360.4786</v>
      </c>
      <c r="F28" s="25">
        <f>VLOOKUP(C28,RA!B32:I61,8,0)</f>
        <v>40866.088900000002</v>
      </c>
      <c r="G28" s="16">
        <f t="shared" si="0"/>
        <v>173494.3897</v>
      </c>
      <c r="H28" s="27">
        <f>RA!J32</f>
        <v>19.064189988237899</v>
      </c>
      <c r="I28" s="20">
        <f>IFERROR(VLOOKUP(B28,RMS!C:E,3,FALSE),0)</f>
        <v>214360.38948619601</v>
      </c>
      <c r="J28" s="21">
        <f>IFERROR(VLOOKUP(B28,RMS!C:F,4,FALSE),0)</f>
        <v>173494.42370941699</v>
      </c>
      <c r="K28" s="22">
        <f t="shared" si="1"/>
        <v>8.9113803987856954E-2</v>
      </c>
      <c r="L28" s="22">
        <f t="shared" si="2"/>
        <v>-3.4009416995104402E-2</v>
      </c>
      <c r="M28" s="32"/>
    </row>
    <row r="29" spans="1:13">
      <c r="A29" s="73"/>
      <c r="B29" s="12">
        <v>40</v>
      </c>
      <c r="C29" s="68" t="s">
        <v>65</v>
      </c>
      <c r="D29" s="68"/>
      <c r="E29" s="15">
        <f>IFERROR(VLOOKUP(C29,RA!B33:D60,3,0),0)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3"/>
      <c r="B30" s="12">
        <v>42</v>
      </c>
      <c r="C30" s="68" t="s">
        <v>31</v>
      </c>
      <c r="D30" s="68"/>
      <c r="E30" s="15">
        <f>IFERROR(VLOOKUP(C30,RA!B34:D61,3,0),0)</f>
        <v>308371.48499999999</v>
      </c>
      <c r="F30" s="25">
        <f>VLOOKUP(C30,RA!B34:I64,8,0)</f>
        <v>30738.864699999998</v>
      </c>
      <c r="G30" s="16">
        <f t="shared" si="0"/>
        <v>277632.62030000001</v>
      </c>
      <c r="H30" s="27">
        <f>RA!J34</f>
        <v>0</v>
      </c>
      <c r="I30" s="20">
        <f>IFERROR(VLOOKUP(B30,RMS!C:E,3,FALSE),0)</f>
        <v>308371.48450000002</v>
      </c>
      <c r="J30" s="21">
        <f>IFERROR(VLOOKUP(B30,RMS!C:F,4,FALSE),0)</f>
        <v>277632.61709999997</v>
      </c>
      <c r="K30" s="22">
        <f t="shared" si="1"/>
        <v>4.9999996554106474E-4</v>
      </c>
      <c r="L30" s="22">
        <f t="shared" si="2"/>
        <v>3.2000000355765224E-3</v>
      </c>
      <c r="M30" s="32"/>
    </row>
    <row r="31" spans="1:13" s="36" customFormat="1" ht="12" thickBot="1">
      <c r="A31" s="73"/>
      <c r="B31" s="12">
        <v>43</v>
      </c>
      <c r="C31" s="42" t="s">
        <v>73</v>
      </c>
      <c r="D31" s="41"/>
      <c r="E31" s="15">
        <f>IFERROR(VLOOKUP(C31,RA!B35:D62,3,0),0)</f>
        <v>0</v>
      </c>
      <c r="F31" s="25">
        <f>VLOOKUP(C31,RA!B35:I65,8,0)</f>
        <v>0</v>
      </c>
      <c r="G31" s="16">
        <f t="shared" si="0"/>
        <v>0</v>
      </c>
      <c r="H31" s="27">
        <f>RA!J35</f>
        <v>9.9681281166447704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3"/>
      <c r="B32" s="12">
        <v>70</v>
      </c>
      <c r="C32" s="74" t="s">
        <v>61</v>
      </c>
      <c r="D32" s="75"/>
      <c r="E32" s="15">
        <f>IFERROR(VLOOKUP(C32,RA!B36:D63,3,0),0)</f>
        <v>137925.01999999999</v>
      </c>
      <c r="F32" s="25">
        <f>VLOOKUP(C32,RA!B34:I65,8,0)</f>
        <v>13998.6</v>
      </c>
      <c r="G32" s="16">
        <f t="shared" si="0"/>
        <v>123926.41999999998</v>
      </c>
      <c r="H32" s="27">
        <f>RA!J34</f>
        <v>0</v>
      </c>
      <c r="I32" s="20">
        <f>IFERROR(VLOOKUP(B32,RMS!C:E,3,FALSE),0)</f>
        <v>137925.01999999999</v>
      </c>
      <c r="J32" s="21">
        <f>IFERROR(VLOOKUP(B32,RMS!C:F,4,FALSE),0)</f>
        <v>123926.42</v>
      </c>
      <c r="K32" s="22">
        <f t="shared" si="1"/>
        <v>0</v>
      </c>
      <c r="L32" s="22">
        <f t="shared" si="2"/>
        <v>0</v>
      </c>
    </row>
    <row r="33" spans="1:13">
      <c r="A33" s="73"/>
      <c r="B33" s="12">
        <v>71</v>
      </c>
      <c r="C33" s="68" t="s">
        <v>35</v>
      </c>
      <c r="D33" s="68"/>
      <c r="E33" s="15">
        <f>IFERROR(VLOOKUP(C33,RA!B37:D64,3,0),0)</f>
        <v>119975.25</v>
      </c>
      <c r="F33" s="25">
        <f>VLOOKUP(C33,RA!B34:I65,8,0)</f>
        <v>-4065.38</v>
      </c>
      <c r="G33" s="16">
        <f t="shared" si="0"/>
        <v>124040.63</v>
      </c>
      <c r="H33" s="27">
        <f>RA!J34</f>
        <v>0</v>
      </c>
      <c r="I33" s="20">
        <f>IFERROR(VLOOKUP(B33,RMS!C:E,3,FALSE),0)</f>
        <v>119975.25</v>
      </c>
      <c r="J33" s="21">
        <f>IFERROR(VLOOKUP(B33,RMS!C:F,4,FALSE),0)</f>
        <v>124040.63</v>
      </c>
      <c r="K33" s="22">
        <f t="shared" si="1"/>
        <v>0</v>
      </c>
      <c r="L33" s="22">
        <f t="shared" si="2"/>
        <v>0</v>
      </c>
      <c r="M33" s="32"/>
    </row>
    <row r="34" spans="1:13">
      <c r="A34" s="73"/>
      <c r="B34" s="12">
        <v>72</v>
      </c>
      <c r="C34" s="68" t="s">
        <v>36</v>
      </c>
      <c r="D34" s="68"/>
      <c r="E34" s="15">
        <f>IFERROR(VLOOKUP(C34,RA!B38:D65,3,0),0)</f>
        <v>7476.08</v>
      </c>
      <c r="F34" s="25">
        <f>VLOOKUP(C34,RA!B34:I66,8,0)</f>
        <v>226.5</v>
      </c>
      <c r="G34" s="16">
        <f t="shared" si="0"/>
        <v>7249.58</v>
      </c>
      <c r="H34" s="27">
        <f>RA!J35</f>
        <v>9.9681281166447704</v>
      </c>
      <c r="I34" s="20">
        <f>IFERROR(VLOOKUP(B34,RMS!C:E,3,FALSE),0)</f>
        <v>7476.08</v>
      </c>
      <c r="J34" s="21">
        <f>IFERROR(VLOOKUP(B34,RMS!C:F,4,FALSE),0)</f>
        <v>7249.58</v>
      </c>
      <c r="K34" s="22">
        <f t="shared" si="1"/>
        <v>0</v>
      </c>
      <c r="L34" s="22">
        <f t="shared" si="2"/>
        <v>0</v>
      </c>
      <c r="M34" s="32"/>
    </row>
    <row r="35" spans="1:13">
      <c r="A35" s="73"/>
      <c r="B35" s="12">
        <v>73</v>
      </c>
      <c r="C35" s="68" t="s">
        <v>37</v>
      </c>
      <c r="D35" s="68"/>
      <c r="E35" s="15">
        <f>IFERROR(VLOOKUP(C35,RA!B39:D66,3,0),0)</f>
        <v>40255.61</v>
      </c>
      <c r="F35" s="25">
        <f>VLOOKUP(C35,RA!B34:I67,8,0)</f>
        <v>-4983.99</v>
      </c>
      <c r="G35" s="16">
        <f t="shared" si="0"/>
        <v>45239.6</v>
      </c>
      <c r="H35" s="27">
        <f>RA!J34</f>
        <v>0</v>
      </c>
      <c r="I35" s="20">
        <f>IFERROR(VLOOKUP(B35,RMS!C:E,3,FALSE),0)</f>
        <v>40255.61</v>
      </c>
      <c r="J35" s="21">
        <f>IFERROR(VLOOKUP(B35,RMS!C:F,4,FALSE),0)</f>
        <v>45239.6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3"/>
      <c r="B36" s="12">
        <v>74</v>
      </c>
      <c r="C36" s="68" t="s">
        <v>62</v>
      </c>
      <c r="D36" s="68"/>
      <c r="E36" s="15">
        <f>IFERROR(VLOOKUP(C36,RA!B40:D67,3,0),0)</f>
        <v>0</v>
      </c>
      <c r="F36" s="25">
        <f>VLOOKUP(C36,RA!B35:I68,8,0)</f>
        <v>0</v>
      </c>
      <c r="G36" s="16">
        <f t="shared" si="0"/>
        <v>0</v>
      </c>
      <c r="H36" s="27">
        <f>RA!J35</f>
        <v>9.9681281166447704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3"/>
      <c r="B37" s="12">
        <v>75</v>
      </c>
      <c r="C37" s="68" t="s">
        <v>32</v>
      </c>
      <c r="D37" s="68"/>
      <c r="E37" s="15">
        <f>IFERROR(VLOOKUP(C37,RA!B41:D68,3,0),0)</f>
        <v>18897.435600000001</v>
      </c>
      <c r="F37" s="25">
        <f>VLOOKUP(C37,RA!B8:I68,8,0)</f>
        <v>1135.5634</v>
      </c>
      <c r="G37" s="16">
        <f t="shared" si="0"/>
        <v>17761.872200000002</v>
      </c>
      <c r="H37" s="27">
        <f>RA!J35</f>
        <v>9.9681281166447704</v>
      </c>
      <c r="I37" s="20">
        <f>IFERROR(VLOOKUP(B37,RMS!C:E,3,FALSE),0)</f>
        <v>18897.435897435898</v>
      </c>
      <c r="J37" s="21">
        <f>IFERROR(VLOOKUP(B37,RMS!C:F,4,FALSE),0)</f>
        <v>17761.8717948718</v>
      </c>
      <c r="K37" s="22">
        <f t="shared" si="1"/>
        <v>-2.9743589766439982E-4</v>
      </c>
      <c r="L37" s="22">
        <f t="shared" si="2"/>
        <v>4.0512820123694837E-4</v>
      </c>
      <c r="M37" s="32"/>
    </row>
    <row r="38" spans="1:13">
      <c r="A38" s="73"/>
      <c r="B38" s="12">
        <v>76</v>
      </c>
      <c r="C38" s="68" t="s">
        <v>33</v>
      </c>
      <c r="D38" s="68"/>
      <c r="E38" s="15">
        <f>IFERROR(VLOOKUP(C38,RA!B42:D69,3,0),0)</f>
        <v>272059.61790000001</v>
      </c>
      <c r="F38" s="25">
        <f>VLOOKUP(C38,RA!B8:I69,8,0)</f>
        <v>19404.6551</v>
      </c>
      <c r="G38" s="16">
        <f t="shared" si="0"/>
        <v>252654.96280000001</v>
      </c>
      <c r="H38" s="27">
        <f>RA!J36</f>
        <v>0</v>
      </c>
      <c r="I38" s="20">
        <f>IFERROR(VLOOKUP(B38,RMS!C:E,3,FALSE),0)</f>
        <v>272059.61473247898</v>
      </c>
      <c r="J38" s="21">
        <f>IFERROR(VLOOKUP(B38,RMS!C:F,4,FALSE),0)</f>
        <v>252654.95904273499</v>
      </c>
      <c r="K38" s="22">
        <f t="shared" si="1"/>
        <v>3.1675210339017212E-3</v>
      </c>
      <c r="L38" s="22">
        <f t="shared" si="2"/>
        <v>3.7572650180663913E-3</v>
      </c>
      <c r="M38" s="32"/>
    </row>
    <row r="39" spans="1:13">
      <c r="A39" s="73"/>
      <c r="B39" s="12">
        <v>77</v>
      </c>
      <c r="C39" s="68" t="s">
        <v>38</v>
      </c>
      <c r="D39" s="68"/>
      <c r="E39" s="15">
        <f>IFERROR(VLOOKUP(C39,RA!B43:D70,3,0),0)</f>
        <v>47242.11</v>
      </c>
      <c r="F39" s="25">
        <f>VLOOKUP(C39,RA!B9:I70,8,0)</f>
        <v>-7851.28</v>
      </c>
      <c r="G39" s="16">
        <f t="shared" si="0"/>
        <v>55093.39</v>
      </c>
      <c r="H39" s="27">
        <f>RA!J37</f>
        <v>10.149427565789001</v>
      </c>
      <c r="I39" s="20">
        <f>IFERROR(VLOOKUP(B39,RMS!C:E,3,FALSE),0)</f>
        <v>47242.11</v>
      </c>
      <c r="J39" s="21">
        <f>IFERROR(VLOOKUP(B39,RMS!C:F,4,FALSE),0)</f>
        <v>55093.39</v>
      </c>
      <c r="K39" s="22">
        <f t="shared" si="1"/>
        <v>0</v>
      </c>
      <c r="L39" s="22">
        <f t="shared" si="2"/>
        <v>0</v>
      </c>
      <c r="M39" s="32"/>
    </row>
    <row r="40" spans="1:13">
      <c r="A40" s="73"/>
      <c r="B40" s="12">
        <v>78</v>
      </c>
      <c r="C40" s="68" t="s">
        <v>39</v>
      </c>
      <c r="D40" s="68"/>
      <c r="E40" s="15">
        <f>IFERROR(VLOOKUP(C40,RA!B44:D71,3,0),0)</f>
        <v>37228.22</v>
      </c>
      <c r="F40" s="25">
        <f>VLOOKUP(C40,RA!B10:I71,8,0)</f>
        <v>4914.2299999999996</v>
      </c>
      <c r="G40" s="16">
        <f t="shared" si="0"/>
        <v>32313.99</v>
      </c>
      <c r="H40" s="27">
        <f>RA!J38</f>
        <v>-3.3885155479984399</v>
      </c>
      <c r="I40" s="20">
        <f>IFERROR(VLOOKUP(B40,RMS!C:E,3,FALSE),0)</f>
        <v>37228.22</v>
      </c>
      <c r="J40" s="21">
        <f>IFERROR(VLOOKUP(B40,RMS!C:F,4,FALSE),0)</f>
        <v>32313.99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3"/>
      <c r="B41" s="12">
        <v>9101</v>
      </c>
      <c r="C41" s="69" t="s">
        <v>67</v>
      </c>
      <c r="D41" s="70"/>
      <c r="E41" s="15">
        <f>IFERROR(VLOOKUP(C41,RA!B45:D72,3,0),0)</f>
        <v>0</v>
      </c>
      <c r="F41" s="25">
        <f>VLOOKUP(C41,RA!B11:I72,8,0)</f>
        <v>0</v>
      </c>
      <c r="G41" s="16">
        <f t="shared" si="0"/>
        <v>0</v>
      </c>
      <c r="H41" s="27">
        <f>RA!J39</f>
        <v>3.0296626039314698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3"/>
      <c r="B42" s="12">
        <v>99</v>
      </c>
      <c r="C42" s="68" t="s">
        <v>34</v>
      </c>
      <c r="D42" s="68"/>
      <c r="E42" s="15">
        <f>IFERROR(VLOOKUP(C42,RA!B46:D73,3,0),0)</f>
        <v>3544.0162999999998</v>
      </c>
      <c r="F42" s="25">
        <f>VLOOKUP(C42,RA!B8:I72,8,0)</f>
        <v>580.92290000000003</v>
      </c>
      <c r="G42" s="16">
        <f t="shared" si="0"/>
        <v>2963.0933999999997</v>
      </c>
      <c r="H42" s="27">
        <f>RA!J39</f>
        <v>3.0296626039314698</v>
      </c>
      <c r="I42" s="20">
        <f>VLOOKUP(B42,RMS!C:E,3,FALSE)</f>
        <v>3544.0163376446599</v>
      </c>
      <c r="J42" s="21">
        <f>IFERROR(VLOOKUP(B42,RMS!C:F,4,FALSE),0)</f>
        <v>2963.0933968686199</v>
      </c>
      <c r="K42" s="22">
        <f t="shared" si="1"/>
        <v>-3.7644660096702864E-5</v>
      </c>
      <c r="L42" s="22">
        <f t="shared" si="2"/>
        <v>3.1313797990151215E-6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7" width="10.5703125" style="40" bestFit="1" customWidth="1"/>
    <col min="18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43" t="s">
        <v>45</v>
      </c>
      <c r="W1" s="81"/>
    </row>
    <row r="2" spans="1:23" ht="12.7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43"/>
      <c r="W2" s="81"/>
    </row>
    <row r="3" spans="1:23" ht="23.25" thickBo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44" t="s">
        <v>46</v>
      </c>
      <c r="W3" s="81"/>
    </row>
    <row r="4" spans="1:23" ht="12.75" thickTop="1" thickBo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W4" s="81"/>
    </row>
    <row r="5" spans="1:23" ht="22.5" thickTop="1" thickBot="1">
      <c r="A5" s="45"/>
      <c r="B5" s="46"/>
      <c r="C5" s="47"/>
      <c r="D5" s="48" t="s">
        <v>0</v>
      </c>
      <c r="E5" s="48" t="s">
        <v>69</v>
      </c>
      <c r="F5" s="48" t="s">
        <v>70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71</v>
      </c>
      <c r="Q5" s="48" t="s">
        <v>72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82" t="s">
        <v>4</v>
      </c>
      <c r="C6" s="83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4" t="s">
        <v>5</v>
      </c>
      <c r="B7" s="85"/>
      <c r="C7" s="86"/>
      <c r="D7" s="52">
        <v>16042423.383300001</v>
      </c>
      <c r="E7" s="64"/>
      <c r="F7" s="64"/>
      <c r="G7" s="52">
        <v>14561483.476600001</v>
      </c>
      <c r="H7" s="53">
        <v>10.1702543499764</v>
      </c>
      <c r="I7" s="52">
        <v>1703791.9904</v>
      </c>
      <c r="J7" s="53">
        <v>10.6205399875784</v>
      </c>
      <c r="K7" s="52">
        <v>1603131.2324999999</v>
      </c>
      <c r="L7" s="53">
        <v>11.0093949910818</v>
      </c>
      <c r="M7" s="53">
        <v>6.2790092201638004E-2</v>
      </c>
      <c r="N7" s="52">
        <v>375485966.87730002</v>
      </c>
      <c r="O7" s="52">
        <v>7798629783.9686003</v>
      </c>
      <c r="P7" s="52">
        <v>867176</v>
      </c>
      <c r="Q7" s="52">
        <v>795307</v>
      </c>
      <c r="R7" s="53">
        <v>9.0366361669141693</v>
      </c>
      <c r="S7" s="52">
        <v>18.499616436917101</v>
      </c>
      <c r="T7" s="52">
        <v>17.9560524322054</v>
      </c>
      <c r="U7" s="54">
        <v>2.9382447282903499</v>
      </c>
    </row>
    <row r="8" spans="1:23" ht="12" thickBot="1">
      <c r="A8" s="76">
        <v>42725</v>
      </c>
      <c r="B8" s="74" t="s">
        <v>6</v>
      </c>
      <c r="C8" s="75"/>
      <c r="D8" s="55">
        <v>545977.20319999999</v>
      </c>
      <c r="E8" s="58"/>
      <c r="F8" s="58"/>
      <c r="G8" s="55">
        <v>543779.12439999997</v>
      </c>
      <c r="H8" s="56">
        <v>0.40422272598739101</v>
      </c>
      <c r="I8" s="55">
        <v>143171.38089999999</v>
      </c>
      <c r="J8" s="56">
        <v>26.2229595046946</v>
      </c>
      <c r="K8" s="55">
        <v>139067.9577</v>
      </c>
      <c r="L8" s="56">
        <v>25.5743465425316</v>
      </c>
      <c r="M8" s="56">
        <v>2.9506604309614E-2</v>
      </c>
      <c r="N8" s="55">
        <v>13454284.6818</v>
      </c>
      <c r="O8" s="55">
        <v>290749375.12470001</v>
      </c>
      <c r="P8" s="55">
        <v>18473</v>
      </c>
      <c r="Q8" s="55">
        <v>18770</v>
      </c>
      <c r="R8" s="56">
        <v>-1.5823122003196599</v>
      </c>
      <c r="S8" s="55">
        <v>29.555416185784701</v>
      </c>
      <c r="T8" s="55">
        <v>28.804633612147001</v>
      </c>
      <c r="U8" s="57">
        <v>2.5402537691170299</v>
      </c>
    </row>
    <row r="9" spans="1:23" ht="12" thickBot="1">
      <c r="A9" s="77"/>
      <c r="B9" s="74" t="s">
        <v>7</v>
      </c>
      <c r="C9" s="75"/>
      <c r="D9" s="55">
        <v>80550.899399999995</v>
      </c>
      <c r="E9" s="58"/>
      <c r="F9" s="58"/>
      <c r="G9" s="55">
        <v>72412.775999999998</v>
      </c>
      <c r="H9" s="56">
        <v>11.238518738737501</v>
      </c>
      <c r="I9" s="55">
        <v>20256.790799999999</v>
      </c>
      <c r="J9" s="56">
        <v>25.147814550659099</v>
      </c>
      <c r="K9" s="55">
        <v>16759.676599999999</v>
      </c>
      <c r="L9" s="56">
        <v>23.144640387768</v>
      </c>
      <c r="M9" s="56">
        <v>0.20866239149268601</v>
      </c>
      <c r="N9" s="55">
        <v>1961943.8377</v>
      </c>
      <c r="O9" s="55">
        <v>39707134.192199998</v>
      </c>
      <c r="P9" s="55">
        <v>4710</v>
      </c>
      <c r="Q9" s="55">
        <v>4331</v>
      </c>
      <c r="R9" s="56">
        <v>8.7508658508427697</v>
      </c>
      <c r="S9" s="55">
        <v>17.102101783439501</v>
      </c>
      <c r="T9" s="55">
        <v>17.372521957977401</v>
      </c>
      <c r="U9" s="57">
        <v>-1.5812101808430301</v>
      </c>
    </row>
    <row r="10" spans="1:23" ht="12" thickBot="1">
      <c r="A10" s="77"/>
      <c r="B10" s="74" t="s">
        <v>8</v>
      </c>
      <c r="C10" s="75"/>
      <c r="D10" s="55">
        <v>88497.8557</v>
      </c>
      <c r="E10" s="58"/>
      <c r="F10" s="58"/>
      <c r="G10" s="55">
        <v>88320.86</v>
      </c>
      <c r="H10" s="56">
        <v>0.200400788669852</v>
      </c>
      <c r="I10" s="55">
        <v>28878.1374</v>
      </c>
      <c r="J10" s="56">
        <v>32.631454368673502</v>
      </c>
      <c r="K10" s="55">
        <v>25751.481500000002</v>
      </c>
      <c r="L10" s="56">
        <v>29.156737717454298</v>
      </c>
      <c r="M10" s="56">
        <v>0.121416544519972</v>
      </c>
      <c r="N10" s="55">
        <v>2333817.0043000001</v>
      </c>
      <c r="O10" s="55">
        <v>62974927.648000002</v>
      </c>
      <c r="P10" s="55">
        <v>92842</v>
      </c>
      <c r="Q10" s="55">
        <v>80437</v>
      </c>
      <c r="R10" s="56">
        <v>15.4220072852046</v>
      </c>
      <c r="S10" s="55">
        <v>0.95320927705133496</v>
      </c>
      <c r="T10" s="55">
        <v>0.97566439449507103</v>
      </c>
      <c r="U10" s="57">
        <v>-2.3557384495038698</v>
      </c>
    </row>
    <row r="11" spans="1:23" ht="12" thickBot="1">
      <c r="A11" s="77"/>
      <c r="B11" s="74" t="s">
        <v>9</v>
      </c>
      <c r="C11" s="75"/>
      <c r="D11" s="55">
        <v>54254.1181</v>
      </c>
      <c r="E11" s="58"/>
      <c r="F11" s="58"/>
      <c r="G11" s="55">
        <v>73573.592600000004</v>
      </c>
      <c r="H11" s="56">
        <v>-26.258707529799199</v>
      </c>
      <c r="I11" s="55">
        <v>12952.944</v>
      </c>
      <c r="J11" s="56">
        <v>23.874582158215901</v>
      </c>
      <c r="K11" s="55">
        <v>16010.3112</v>
      </c>
      <c r="L11" s="56">
        <v>21.7609479627341</v>
      </c>
      <c r="M11" s="56">
        <v>-0.19096238429144299</v>
      </c>
      <c r="N11" s="55">
        <v>1267792.8537999999</v>
      </c>
      <c r="O11" s="55">
        <v>23778485.374299999</v>
      </c>
      <c r="P11" s="55">
        <v>2364</v>
      </c>
      <c r="Q11" s="55">
        <v>2342</v>
      </c>
      <c r="R11" s="56">
        <v>0.93936806148591201</v>
      </c>
      <c r="S11" s="55">
        <v>22.950134560067699</v>
      </c>
      <c r="T11" s="55">
        <v>22.949834158838598</v>
      </c>
      <c r="U11" s="57">
        <v>1.3089301428569999E-3</v>
      </c>
    </row>
    <row r="12" spans="1:23" ht="12" thickBot="1">
      <c r="A12" s="77"/>
      <c r="B12" s="74" t="s">
        <v>10</v>
      </c>
      <c r="C12" s="75"/>
      <c r="D12" s="55">
        <v>143647.1801</v>
      </c>
      <c r="E12" s="58"/>
      <c r="F12" s="58"/>
      <c r="G12" s="55">
        <v>225216.11540000001</v>
      </c>
      <c r="H12" s="56">
        <v>-36.218072208166703</v>
      </c>
      <c r="I12" s="55">
        <v>23567.793900000001</v>
      </c>
      <c r="J12" s="56">
        <v>16.406722278566999</v>
      </c>
      <c r="K12" s="55">
        <v>29813.990900000001</v>
      </c>
      <c r="L12" s="56">
        <v>13.237947403119099</v>
      </c>
      <c r="M12" s="56">
        <v>-0.20950556471793899</v>
      </c>
      <c r="N12" s="55">
        <v>5151837.6672</v>
      </c>
      <c r="O12" s="55">
        <v>92232492.3521</v>
      </c>
      <c r="P12" s="55">
        <v>1237</v>
      </c>
      <c r="Q12" s="55">
        <v>1266</v>
      </c>
      <c r="R12" s="56">
        <v>-2.29067930489731</v>
      </c>
      <c r="S12" s="55">
        <v>116.125448746968</v>
      </c>
      <c r="T12" s="55">
        <v>107.161529304897</v>
      </c>
      <c r="U12" s="57">
        <v>7.7191688288783897</v>
      </c>
    </row>
    <row r="13" spans="1:23" ht="12" thickBot="1">
      <c r="A13" s="77"/>
      <c r="B13" s="74" t="s">
        <v>11</v>
      </c>
      <c r="C13" s="75"/>
      <c r="D13" s="55">
        <v>203851.86540000001</v>
      </c>
      <c r="E13" s="58"/>
      <c r="F13" s="58"/>
      <c r="G13" s="55">
        <v>257901.98970000001</v>
      </c>
      <c r="H13" s="56">
        <v>-20.9576220652167</v>
      </c>
      <c r="I13" s="55">
        <v>62349.746700000003</v>
      </c>
      <c r="J13" s="56">
        <v>30.585811210339799</v>
      </c>
      <c r="K13" s="55">
        <v>58393.383000000002</v>
      </c>
      <c r="L13" s="56">
        <v>22.641695423879899</v>
      </c>
      <c r="M13" s="56">
        <v>6.7753630578314003E-2</v>
      </c>
      <c r="N13" s="55">
        <v>5578632.5081000002</v>
      </c>
      <c r="O13" s="55">
        <v>125301861.9684</v>
      </c>
      <c r="P13" s="55">
        <v>6512</v>
      </c>
      <c r="Q13" s="55">
        <v>6620</v>
      </c>
      <c r="R13" s="56">
        <v>-1.6314199395770399</v>
      </c>
      <c r="S13" s="55">
        <v>31.304033384520899</v>
      </c>
      <c r="T13" s="55">
        <v>31.524775996978899</v>
      </c>
      <c r="U13" s="57">
        <v>-0.70515709508257896</v>
      </c>
    </row>
    <row r="14" spans="1:23" ht="12" thickBot="1">
      <c r="A14" s="77"/>
      <c r="B14" s="74" t="s">
        <v>12</v>
      </c>
      <c r="C14" s="75"/>
      <c r="D14" s="55">
        <v>88045.145300000004</v>
      </c>
      <c r="E14" s="58"/>
      <c r="F14" s="58"/>
      <c r="G14" s="55">
        <v>205277.54259999999</v>
      </c>
      <c r="H14" s="56">
        <v>-57.109217021579802</v>
      </c>
      <c r="I14" s="55">
        <v>19665.2916</v>
      </c>
      <c r="J14" s="56">
        <v>22.335463849816598</v>
      </c>
      <c r="K14" s="55">
        <v>34098.940900000001</v>
      </c>
      <c r="L14" s="56">
        <v>16.611140443377501</v>
      </c>
      <c r="M14" s="56">
        <v>-0.42328731975367601</v>
      </c>
      <c r="N14" s="55">
        <v>2267501.4158999999</v>
      </c>
      <c r="O14" s="55">
        <v>50693524.414800003</v>
      </c>
      <c r="P14" s="55">
        <v>1850</v>
      </c>
      <c r="Q14" s="55">
        <v>1686</v>
      </c>
      <c r="R14" s="56">
        <v>9.7271648873072305</v>
      </c>
      <c r="S14" s="55">
        <v>47.591970432432397</v>
      </c>
      <c r="T14" s="55">
        <v>56.031053736654798</v>
      </c>
      <c r="U14" s="57">
        <v>-17.732157814737999</v>
      </c>
    </row>
    <row r="15" spans="1:23" ht="12" thickBot="1">
      <c r="A15" s="77"/>
      <c r="B15" s="74" t="s">
        <v>13</v>
      </c>
      <c r="C15" s="75"/>
      <c r="D15" s="55">
        <v>75876.849400000006</v>
      </c>
      <c r="E15" s="58"/>
      <c r="F15" s="58"/>
      <c r="G15" s="55">
        <v>109542.8177</v>
      </c>
      <c r="H15" s="56">
        <v>-30.733158966386501</v>
      </c>
      <c r="I15" s="55">
        <v>13774.4807</v>
      </c>
      <c r="J15" s="56">
        <v>18.153733067361699</v>
      </c>
      <c r="K15" s="55">
        <v>-3413.3604999999998</v>
      </c>
      <c r="L15" s="56">
        <v>-3.11600575160301</v>
      </c>
      <c r="M15" s="56">
        <v>-5.03546027441286</v>
      </c>
      <c r="N15" s="55">
        <v>1803456.5452000001</v>
      </c>
      <c r="O15" s="55">
        <v>45983215.166100003</v>
      </c>
      <c r="P15" s="55">
        <v>2214</v>
      </c>
      <c r="Q15" s="55">
        <v>2242</v>
      </c>
      <c r="R15" s="56">
        <v>-1.2488849241748401</v>
      </c>
      <c r="S15" s="55">
        <v>34.271386359530297</v>
      </c>
      <c r="T15" s="55">
        <v>32.738591614629797</v>
      </c>
      <c r="U15" s="57">
        <v>4.4725203959373401</v>
      </c>
    </row>
    <row r="16" spans="1:23" ht="12" thickBot="1">
      <c r="A16" s="77"/>
      <c r="B16" s="74" t="s">
        <v>14</v>
      </c>
      <c r="C16" s="75"/>
      <c r="D16" s="55">
        <v>558217.84299999999</v>
      </c>
      <c r="E16" s="58"/>
      <c r="F16" s="58"/>
      <c r="G16" s="55">
        <v>464931.3063</v>
      </c>
      <c r="H16" s="56">
        <v>20.064584904464599</v>
      </c>
      <c r="I16" s="55">
        <v>-16002.8634</v>
      </c>
      <c r="J16" s="56">
        <v>-2.86677747776687</v>
      </c>
      <c r="K16" s="55">
        <v>21429.564600000002</v>
      </c>
      <c r="L16" s="56">
        <v>4.6091894242485001</v>
      </c>
      <c r="M16" s="56">
        <v>-1.74676568090422</v>
      </c>
      <c r="N16" s="55">
        <v>15623853.7214</v>
      </c>
      <c r="O16" s="55">
        <v>394530613.4641</v>
      </c>
      <c r="P16" s="55">
        <v>27144</v>
      </c>
      <c r="Q16" s="55">
        <v>26305</v>
      </c>
      <c r="R16" s="56">
        <v>3.18950769815625</v>
      </c>
      <c r="S16" s="55">
        <v>20.565054634541699</v>
      </c>
      <c r="T16" s="55">
        <v>21.627103957422499</v>
      </c>
      <c r="U16" s="57">
        <v>-5.1643399045339304</v>
      </c>
    </row>
    <row r="17" spans="1:21" ht="12" thickBot="1">
      <c r="A17" s="77"/>
      <c r="B17" s="74" t="s">
        <v>15</v>
      </c>
      <c r="C17" s="75"/>
      <c r="D17" s="55">
        <v>769912.32539999997</v>
      </c>
      <c r="E17" s="58"/>
      <c r="F17" s="58"/>
      <c r="G17" s="55">
        <v>603398.89659999998</v>
      </c>
      <c r="H17" s="56">
        <v>27.595912047281001</v>
      </c>
      <c r="I17" s="55">
        <v>80274.401899999997</v>
      </c>
      <c r="J17" s="56">
        <v>10.426434186294401</v>
      </c>
      <c r="K17" s="55">
        <v>37486.39</v>
      </c>
      <c r="L17" s="56">
        <v>6.2125387055273604</v>
      </c>
      <c r="M17" s="56">
        <v>1.14142791290386</v>
      </c>
      <c r="N17" s="55">
        <v>11839518.2411</v>
      </c>
      <c r="O17" s="55">
        <v>387109771.46240002</v>
      </c>
      <c r="P17" s="55">
        <v>10127</v>
      </c>
      <c r="Q17" s="55">
        <v>9417</v>
      </c>
      <c r="R17" s="56">
        <v>7.5395561219072</v>
      </c>
      <c r="S17" s="55">
        <v>76.025706072874499</v>
      </c>
      <c r="T17" s="55">
        <v>57.802026940639301</v>
      </c>
      <c r="U17" s="57">
        <v>23.9704174726992</v>
      </c>
    </row>
    <row r="18" spans="1:21" ht="12" customHeight="1" thickBot="1">
      <c r="A18" s="77"/>
      <c r="B18" s="74" t="s">
        <v>16</v>
      </c>
      <c r="C18" s="75"/>
      <c r="D18" s="55">
        <v>1369344.7727000001</v>
      </c>
      <c r="E18" s="58"/>
      <c r="F18" s="58"/>
      <c r="G18" s="55">
        <v>1216275.03</v>
      </c>
      <c r="H18" s="56">
        <v>12.585125808263999</v>
      </c>
      <c r="I18" s="55">
        <v>199457.05929999999</v>
      </c>
      <c r="J18" s="56">
        <v>14.565875831747</v>
      </c>
      <c r="K18" s="55">
        <v>178428.59729999999</v>
      </c>
      <c r="L18" s="56">
        <v>14.670086361963699</v>
      </c>
      <c r="M18" s="56">
        <v>0.117853653047801</v>
      </c>
      <c r="N18" s="55">
        <v>33974937.689599998</v>
      </c>
      <c r="O18" s="55">
        <v>754680863.50899994</v>
      </c>
      <c r="P18" s="55">
        <v>57506</v>
      </c>
      <c r="Q18" s="55">
        <v>56125</v>
      </c>
      <c r="R18" s="56">
        <v>2.4605790645879599</v>
      </c>
      <c r="S18" s="55">
        <v>23.812206947101199</v>
      </c>
      <c r="T18" s="55">
        <v>23.190357218708201</v>
      </c>
      <c r="U18" s="57">
        <v>2.61147456753744</v>
      </c>
    </row>
    <row r="19" spans="1:21" ht="12" customHeight="1" thickBot="1">
      <c r="A19" s="77"/>
      <c r="B19" s="74" t="s">
        <v>17</v>
      </c>
      <c r="C19" s="75"/>
      <c r="D19" s="55">
        <v>482488.87729999999</v>
      </c>
      <c r="E19" s="58"/>
      <c r="F19" s="58"/>
      <c r="G19" s="55">
        <v>490849.35119999998</v>
      </c>
      <c r="H19" s="56">
        <v>-1.70326677208817</v>
      </c>
      <c r="I19" s="55">
        <v>49346.954899999997</v>
      </c>
      <c r="J19" s="56">
        <v>10.2275839343996</v>
      </c>
      <c r="K19" s="55">
        <v>41382.951500000003</v>
      </c>
      <c r="L19" s="56">
        <v>8.4308864621760993</v>
      </c>
      <c r="M19" s="56">
        <v>0.19244648125206801</v>
      </c>
      <c r="N19" s="55">
        <v>12340688.068700001</v>
      </c>
      <c r="O19" s="55">
        <v>234132502.3565</v>
      </c>
      <c r="P19" s="55">
        <v>10653</v>
      </c>
      <c r="Q19" s="55">
        <v>10423</v>
      </c>
      <c r="R19" s="56">
        <v>2.2066583517221598</v>
      </c>
      <c r="S19" s="55">
        <v>45.2913618041866</v>
      </c>
      <c r="T19" s="55">
        <v>41.588491969682401</v>
      </c>
      <c r="U19" s="57">
        <v>8.1756646013719401</v>
      </c>
    </row>
    <row r="20" spans="1:21" ht="12" thickBot="1">
      <c r="A20" s="77"/>
      <c r="B20" s="74" t="s">
        <v>18</v>
      </c>
      <c r="C20" s="75"/>
      <c r="D20" s="55">
        <v>1008835.3449</v>
      </c>
      <c r="E20" s="58"/>
      <c r="F20" s="58"/>
      <c r="G20" s="55">
        <v>950794.67669999995</v>
      </c>
      <c r="H20" s="56">
        <v>6.1044376480363001</v>
      </c>
      <c r="I20" s="55">
        <v>95559.423800000004</v>
      </c>
      <c r="J20" s="56">
        <v>9.4722517686443908</v>
      </c>
      <c r="K20" s="55">
        <v>75394.469299999997</v>
      </c>
      <c r="L20" s="56">
        <v>7.9296267793250301</v>
      </c>
      <c r="M20" s="56">
        <v>0.26745933338640798</v>
      </c>
      <c r="N20" s="55">
        <v>26573241.993900001</v>
      </c>
      <c r="O20" s="55">
        <v>472698870.92400002</v>
      </c>
      <c r="P20" s="55">
        <v>42851</v>
      </c>
      <c r="Q20" s="55">
        <v>40817</v>
      </c>
      <c r="R20" s="56">
        <v>4.9832177769066899</v>
      </c>
      <c r="S20" s="55">
        <v>23.542865858439701</v>
      </c>
      <c r="T20" s="55">
        <v>24.7528403679839</v>
      </c>
      <c r="U20" s="57">
        <v>-5.1394529315999398</v>
      </c>
    </row>
    <row r="21" spans="1:21" ht="12" customHeight="1" thickBot="1">
      <c r="A21" s="77"/>
      <c r="B21" s="74" t="s">
        <v>19</v>
      </c>
      <c r="C21" s="75"/>
      <c r="D21" s="55">
        <v>318768.80310000002</v>
      </c>
      <c r="E21" s="58"/>
      <c r="F21" s="58"/>
      <c r="G21" s="55">
        <v>302095.03009999997</v>
      </c>
      <c r="H21" s="56">
        <v>5.5193801084647598</v>
      </c>
      <c r="I21" s="55">
        <v>45625.957600000002</v>
      </c>
      <c r="J21" s="56">
        <v>14.3131815774603</v>
      </c>
      <c r="K21" s="55">
        <v>32066.802800000001</v>
      </c>
      <c r="L21" s="56">
        <v>10.6148064698003</v>
      </c>
      <c r="M21" s="56">
        <v>0.42284087018491301</v>
      </c>
      <c r="N21" s="55">
        <v>7643416.2773000002</v>
      </c>
      <c r="O21" s="55">
        <v>146886308.25799999</v>
      </c>
      <c r="P21" s="55">
        <v>24758</v>
      </c>
      <c r="Q21" s="55">
        <v>25953</v>
      </c>
      <c r="R21" s="56">
        <v>-4.6044773243941002</v>
      </c>
      <c r="S21" s="55">
        <v>12.8753858591162</v>
      </c>
      <c r="T21" s="55">
        <v>13.257343809964199</v>
      </c>
      <c r="U21" s="57">
        <v>-2.9665747887274301</v>
      </c>
    </row>
    <row r="22" spans="1:21" ht="12" customHeight="1" thickBot="1">
      <c r="A22" s="77"/>
      <c r="B22" s="74" t="s">
        <v>20</v>
      </c>
      <c r="C22" s="75"/>
      <c r="D22" s="55">
        <v>1952703.2401999999</v>
      </c>
      <c r="E22" s="58"/>
      <c r="F22" s="58"/>
      <c r="G22" s="55">
        <v>888192.09840000002</v>
      </c>
      <c r="H22" s="56">
        <v>119.851453724664</v>
      </c>
      <c r="I22" s="55">
        <v>87572.7068</v>
      </c>
      <c r="J22" s="56">
        <v>4.4846910169018104</v>
      </c>
      <c r="K22" s="55">
        <v>105629.80560000001</v>
      </c>
      <c r="L22" s="56">
        <v>11.892675671207</v>
      </c>
      <c r="M22" s="56">
        <v>-0.17094700399600099</v>
      </c>
      <c r="N22" s="55">
        <v>24008990.513900001</v>
      </c>
      <c r="O22" s="55">
        <v>506161341.6329</v>
      </c>
      <c r="P22" s="55">
        <v>95082</v>
      </c>
      <c r="Q22" s="55">
        <v>56447</v>
      </c>
      <c r="R22" s="56">
        <v>68.444735769837195</v>
      </c>
      <c r="S22" s="55">
        <v>20.5370442376054</v>
      </c>
      <c r="T22" s="55">
        <v>17.583249212535701</v>
      </c>
      <c r="U22" s="57">
        <v>14.3827660441082</v>
      </c>
    </row>
    <row r="23" spans="1:21" ht="12" thickBot="1">
      <c r="A23" s="77"/>
      <c r="B23" s="74" t="s">
        <v>21</v>
      </c>
      <c r="C23" s="75"/>
      <c r="D23" s="55">
        <v>1708868.6264</v>
      </c>
      <c r="E23" s="58"/>
      <c r="F23" s="58"/>
      <c r="G23" s="55">
        <v>2113758.1995000001</v>
      </c>
      <c r="H23" s="56">
        <v>-19.154961678955299</v>
      </c>
      <c r="I23" s="55">
        <v>192000.15299999999</v>
      </c>
      <c r="J23" s="56">
        <v>11.2355127851155</v>
      </c>
      <c r="K23" s="55">
        <v>210952.25020000001</v>
      </c>
      <c r="L23" s="56">
        <v>9.9799612959467101</v>
      </c>
      <c r="M23" s="56">
        <v>-8.984069703941E-2</v>
      </c>
      <c r="N23" s="55">
        <v>46210324.548</v>
      </c>
      <c r="O23" s="55">
        <v>1133649391.7065001</v>
      </c>
      <c r="P23" s="55">
        <v>57170</v>
      </c>
      <c r="Q23" s="55">
        <v>59314</v>
      </c>
      <c r="R23" s="56">
        <v>-3.6146609569410302</v>
      </c>
      <c r="S23" s="55">
        <v>29.8910027357005</v>
      </c>
      <c r="T23" s="55">
        <v>31.002703892841499</v>
      </c>
      <c r="U23" s="57">
        <v>-3.7191832170058898</v>
      </c>
    </row>
    <row r="24" spans="1:21" ht="12" thickBot="1">
      <c r="A24" s="77"/>
      <c r="B24" s="74" t="s">
        <v>22</v>
      </c>
      <c r="C24" s="75"/>
      <c r="D24" s="55">
        <v>328496.09389999998</v>
      </c>
      <c r="E24" s="58"/>
      <c r="F24" s="58"/>
      <c r="G24" s="55">
        <v>205857.26680000001</v>
      </c>
      <c r="H24" s="56">
        <v>59.574689301179397</v>
      </c>
      <c r="I24" s="55">
        <v>36938.337500000001</v>
      </c>
      <c r="J24" s="56">
        <v>11.2446808914704</v>
      </c>
      <c r="K24" s="55">
        <v>37651.907399999996</v>
      </c>
      <c r="L24" s="56">
        <v>18.290297925980202</v>
      </c>
      <c r="M24" s="56">
        <v>-1.8951759665700001E-2</v>
      </c>
      <c r="N24" s="55">
        <v>6698281.0478999997</v>
      </c>
      <c r="O24" s="55">
        <v>111690639.9162</v>
      </c>
      <c r="P24" s="55">
        <v>25705</v>
      </c>
      <c r="Q24" s="55">
        <v>24106</v>
      </c>
      <c r="R24" s="56">
        <v>6.6332033518626199</v>
      </c>
      <c r="S24" s="55">
        <v>12.7794629021591</v>
      </c>
      <c r="T24" s="55">
        <v>11.1040640131088</v>
      </c>
      <c r="U24" s="57">
        <v>13.110088443288801</v>
      </c>
    </row>
    <row r="25" spans="1:21" ht="12" thickBot="1">
      <c r="A25" s="77"/>
      <c r="B25" s="74" t="s">
        <v>23</v>
      </c>
      <c r="C25" s="75"/>
      <c r="D25" s="55">
        <v>420921.0637</v>
      </c>
      <c r="E25" s="58"/>
      <c r="F25" s="58"/>
      <c r="G25" s="55">
        <v>393615.28090000001</v>
      </c>
      <c r="H25" s="56">
        <v>6.93717549216215</v>
      </c>
      <c r="I25" s="55">
        <v>18234.005399999998</v>
      </c>
      <c r="J25" s="56">
        <v>4.3319298967171198</v>
      </c>
      <c r="K25" s="55">
        <v>19937.351299999998</v>
      </c>
      <c r="L25" s="56">
        <v>5.0651873205769098</v>
      </c>
      <c r="M25" s="56">
        <v>-8.5434914315825006E-2</v>
      </c>
      <c r="N25" s="55">
        <v>9917753.2144000009</v>
      </c>
      <c r="O25" s="55">
        <v>135311769.78909999</v>
      </c>
      <c r="P25" s="55">
        <v>18589</v>
      </c>
      <c r="Q25" s="55">
        <v>17517</v>
      </c>
      <c r="R25" s="56">
        <v>6.11976936690073</v>
      </c>
      <c r="S25" s="55">
        <v>22.643556065415002</v>
      </c>
      <c r="T25" s="55">
        <v>21.934525495233199</v>
      </c>
      <c r="U25" s="57">
        <v>3.1312686405505499</v>
      </c>
    </row>
    <row r="26" spans="1:21" ht="12" thickBot="1">
      <c r="A26" s="77"/>
      <c r="B26" s="74" t="s">
        <v>24</v>
      </c>
      <c r="C26" s="75"/>
      <c r="D26" s="55">
        <v>656752.321</v>
      </c>
      <c r="E26" s="58"/>
      <c r="F26" s="58"/>
      <c r="G26" s="55">
        <v>564445.26919999998</v>
      </c>
      <c r="H26" s="56">
        <v>16.353587643816901</v>
      </c>
      <c r="I26" s="55">
        <v>142439.72630000001</v>
      </c>
      <c r="J26" s="56">
        <v>21.688499872085</v>
      </c>
      <c r="K26" s="55">
        <v>130765.6323</v>
      </c>
      <c r="L26" s="56">
        <v>23.167105729371599</v>
      </c>
      <c r="M26" s="56">
        <v>8.9274940170957995E-2</v>
      </c>
      <c r="N26" s="55">
        <v>15116344.737400001</v>
      </c>
      <c r="O26" s="55">
        <v>249449980.09310001</v>
      </c>
      <c r="P26" s="55">
        <v>49003</v>
      </c>
      <c r="Q26" s="55">
        <v>44436</v>
      </c>
      <c r="R26" s="56">
        <v>10.277702763525101</v>
      </c>
      <c r="S26" s="55">
        <v>13.4022880435892</v>
      </c>
      <c r="T26" s="55">
        <v>13.662935493743801</v>
      </c>
      <c r="U26" s="57">
        <v>-1.94479815168068</v>
      </c>
    </row>
    <row r="27" spans="1:21" ht="12" thickBot="1">
      <c r="A27" s="77"/>
      <c r="B27" s="74" t="s">
        <v>25</v>
      </c>
      <c r="C27" s="75"/>
      <c r="D27" s="55">
        <v>215871.07920000001</v>
      </c>
      <c r="E27" s="58"/>
      <c r="F27" s="58"/>
      <c r="G27" s="55">
        <v>215123.9491</v>
      </c>
      <c r="H27" s="56">
        <v>0.34730214981906199</v>
      </c>
      <c r="I27" s="55">
        <v>53527.116900000001</v>
      </c>
      <c r="J27" s="56">
        <v>24.795872192962101</v>
      </c>
      <c r="K27" s="55">
        <v>58319.214500000002</v>
      </c>
      <c r="L27" s="56">
        <v>27.1095871677636</v>
      </c>
      <c r="M27" s="56">
        <v>-8.2170132795598996E-2</v>
      </c>
      <c r="N27" s="55">
        <v>5341815.4430999998</v>
      </c>
      <c r="O27" s="55">
        <v>90939853.114299998</v>
      </c>
      <c r="P27" s="55">
        <v>28025</v>
      </c>
      <c r="Q27" s="55">
        <v>28456</v>
      </c>
      <c r="R27" s="56">
        <v>-1.51461906100646</v>
      </c>
      <c r="S27" s="55">
        <v>7.70280389652096</v>
      </c>
      <c r="T27" s="55">
        <v>7.7252523580264301</v>
      </c>
      <c r="U27" s="57">
        <v>-0.29143233823728698</v>
      </c>
    </row>
    <row r="28" spans="1:21" ht="12" thickBot="1">
      <c r="A28" s="77"/>
      <c r="B28" s="74" t="s">
        <v>26</v>
      </c>
      <c r="C28" s="75"/>
      <c r="D28" s="55">
        <v>1454467.1915</v>
      </c>
      <c r="E28" s="58"/>
      <c r="F28" s="58"/>
      <c r="G28" s="55">
        <v>1293264.2135000001</v>
      </c>
      <c r="H28" s="56">
        <v>12.464813942677001</v>
      </c>
      <c r="I28" s="55">
        <v>35797.703699999998</v>
      </c>
      <c r="J28" s="56">
        <v>2.46122455763898</v>
      </c>
      <c r="K28" s="55">
        <v>50508.852299999999</v>
      </c>
      <c r="L28" s="56">
        <v>3.9055323554733201</v>
      </c>
      <c r="M28" s="56">
        <v>-0.29125881761522399</v>
      </c>
      <c r="N28" s="55">
        <v>32776016.114500001</v>
      </c>
      <c r="O28" s="55">
        <v>405469443.70230001</v>
      </c>
      <c r="P28" s="55">
        <v>46478</v>
      </c>
      <c r="Q28" s="55">
        <v>43595</v>
      </c>
      <c r="R28" s="56">
        <v>6.6131437091409699</v>
      </c>
      <c r="S28" s="55">
        <v>31.2936699406171</v>
      </c>
      <c r="T28" s="55">
        <v>28.803820715678398</v>
      </c>
      <c r="U28" s="57">
        <v>7.9563989447814896</v>
      </c>
    </row>
    <row r="29" spans="1:21" ht="12" thickBot="1">
      <c r="A29" s="77"/>
      <c r="B29" s="74" t="s">
        <v>27</v>
      </c>
      <c r="C29" s="75"/>
      <c r="D29" s="55">
        <v>786533.66159999999</v>
      </c>
      <c r="E29" s="58"/>
      <c r="F29" s="58"/>
      <c r="G29" s="55">
        <v>680556.42150000005</v>
      </c>
      <c r="H29" s="56">
        <v>15.572146078119101</v>
      </c>
      <c r="I29" s="55">
        <v>118264.35249999999</v>
      </c>
      <c r="J29" s="56">
        <v>15.0361463563329</v>
      </c>
      <c r="K29" s="55">
        <v>97654.880600000004</v>
      </c>
      <c r="L29" s="56">
        <v>14.3492703198305</v>
      </c>
      <c r="M29" s="56">
        <v>0.21104395165273501</v>
      </c>
      <c r="N29" s="55">
        <v>17131451.337299999</v>
      </c>
      <c r="O29" s="55">
        <v>275752459.77090001</v>
      </c>
      <c r="P29" s="55">
        <v>110580</v>
      </c>
      <c r="Q29" s="55">
        <v>108483</v>
      </c>
      <c r="R29" s="56">
        <v>1.93302176377865</v>
      </c>
      <c r="S29" s="55">
        <v>7.1128021486706503</v>
      </c>
      <c r="T29" s="55">
        <v>7.0496113160587397</v>
      </c>
      <c r="U29" s="57">
        <v>0.88840981783414397</v>
      </c>
    </row>
    <row r="30" spans="1:21" ht="12" thickBot="1">
      <c r="A30" s="77"/>
      <c r="B30" s="74" t="s">
        <v>28</v>
      </c>
      <c r="C30" s="75"/>
      <c r="D30" s="55">
        <v>896109.71530000004</v>
      </c>
      <c r="E30" s="58"/>
      <c r="F30" s="58"/>
      <c r="G30" s="55">
        <v>699193.52350000001</v>
      </c>
      <c r="H30" s="56">
        <v>28.163331778916302</v>
      </c>
      <c r="I30" s="55">
        <v>111355.68309999999</v>
      </c>
      <c r="J30" s="56">
        <v>12.426567997058299</v>
      </c>
      <c r="K30" s="55">
        <v>99396.830799999996</v>
      </c>
      <c r="L30" s="56">
        <v>14.2159255569821</v>
      </c>
      <c r="M30" s="56">
        <v>0.12031422132626</v>
      </c>
      <c r="N30" s="55">
        <v>20037438.132800002</v>
      </c>
      <c r="O30" s="55">
        <v>426541418.98830003</v>
      </c>
      <c r="P30" s="55">
        <v>65345</v>
      </c>
      <c r="Q30" s="55">
        <v>63170</v>
      </c>
      <c r="R30" s="56">
        <v>3.4430900744024</v>
      </c>
      <c r="S30" s="55">
        <v>13.713516187925601</v>
      </c>
      <c r="T30" s="55">
        <v>12.9923825106855</v>
      </c>
      <c r="U30" s="57">
        <v>5.2585614612473197</v>
      </c>
    </row>
    <row r="31" spans="1:21" ht="12" thickBot="1">
      <c r="A31" s="77"/>
      <c r="B31" s="74" t="s">
        <v>29</v>
      </c>
      <c r="C31" s="75"/>
      <c r="D31" s="55">
        <v>626095.9841</v>
      </c>
      <c r="E31" s="58"/>
      <c r="F31" s="58"/>
      <c r="G31" s="55">
        <v>697492.3567</v>
      </c>
      <c r="H31" s="56">
        <v>-10.236151251576899</v>
      </c>
      <c r="I31" s="55">
        <v>33819.930099999998</v>
      </c>
      <c r="J31" s="56">
        <v>5.4017165033593804</v>
      </c>
      <c r="K31" s="55">
        <v>35305.855199999998</v>
      </c>
      <c r="L31" s="56">
        <v>5.0618268230264603</v>
      </c>
      <c r="M31" s="56">
        <v>-4.2087214474272001E-2</v>
      </c>
      <c r="N31" s="55">
        <v>17203201.316</v>
      </c>
      <c r="O31" s="55">
        <v>459277836.12900001</v>
      </c>
      <c r="P31" s="55">
        <v>25136</v>
      </c>
      <c r="Q31" s="55">
        <v>26024</v>
      </c>
      <c r="R31" s="56">
        <v>-3.4122348601291201</v>
      </c>
      <c r="S31" s="55">
        <v>24.908338005251402</v>
      </c>
      <c r="T31" s="55">
        <v>23.770485755456502</v>
      </c>
      <c r="U31" s="57">
        <v>4.5681580583780299</v>
      </c>
    </row>
    <row r="32" spans="1:21" ht="12" thickBot="1">
      <c r="A32" s="77"/>
      <c r="B32" s="74" t="s">
        <v>30</v>
      </c>
      <c r="C32" s="75"/>
      <c r="D32" s="55">
        <v>214360.4786</v>
      </c>
      <c r="E32" s="58"/>
      <c r="F32" s="58"/>
      <c r="G32" s="55">
        <v>98766.917700000005</v>
      </c>
      <c r="H32" s="56">
        <v>117.03671997855599</v>
      </c>
      <c r="I32" s="55">
        <v>40866.088900000002</v>
      </c>
      <c r="J32" s="56">
        <v>19.064189988237899</v>
      </c>
      <c r="K32" s="55">
        <v>26800.446899999999</v>
      </c>
      <c r="L32" s="56">
        <v>27.1350443287145</v>
      </c>
      <c r="M32" s="56">
        <v>0.52482863634635901</v>
      </c>
      <c r="N32" s="55">
        <v>2945962.8517999998</v>
      </c>
      <c r="O32" s="55">
        <v>45439595.626000002</v>
      </c>
      <c r="P32" s="55">
        <v>25385</v>
      </c>
      <c r="Q32" s="55">
        <v>22666</v>
      </c>
      <c r="R32" s="56">
        <v>11.995941057089899</v>
      </c>
      <c r="S32" s="55">
        <v>8.44437575733701</v>
      </c>
      <c r="T32" s="55">
        <v>5.4018898702903</v>
      </c>
      <c r="U32" s="57">
        <v>36.029731201897299</v>
      </c>
    </row>
    <row r="33" spans="1:21" ht="12" thickBot="1">
      <c r="A33" s="77"/>
      <c r="B33" s="74" t="s">
        <v>66</v>
      </c>
      <c r="C33" s="75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5">
        <v>-0.70950000000000002</v>
      </c>
      <c r="O33" s="55">
        <v>536.04750000000001</v>
      </c>
      <c r="P33" s="58"/>
      <c r="Q33" s="58"/>
      <c r="R33" s="58"/>
      <c r="S33" s="58"/>
      <c r="T33" s="58"/>
      <c r="U33" s="59"/>
    </row>
    <row r="34" spans="1:21" ht="12" thickBot="1">
      <c r="A34" s="77"/>
      <c r="B34" s="74" t="s">
        <v>75</v>
      </c>
      <c r="C34" s="75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5">
        <v>1</v>
      </c>
      <c r="P34" s="58"/>
      <c r="Q34" s="58"/>
      <c r="R34" s="58"/>
      <c r="S34" s="58"/>
      <c r="T34" s="58"/>
      <c r="U34" s="59"/>
    </row>
    <row r="35" spans="1:21" ht="12" thickBot="1">
      <c r="A35" s="77"/>
      <c r="B35" s="74" t="s">
        <v>31</v>
      </c>
      <c r="C35" s="75"/>
      <c r="D35" s="55">
        <v>308371.48499999999</v>
      </c>
      <c r="E35" s="58"/>
      <c r="F35" s="58"/>
      <c r="G35" s="55">
        <v>257549.73120000001</v>
      </c>
      <c r="H35" s="56">
        <v>19.732792406036101</v>
      </c>
      <c r="I35" s="55">
        <v>30738.864699999998</v>
      </c>
      <c r="J35" s="56">
        <v>9.9681281166447704</v>
      </c>
      <c r="K35" s="55">
        <v>18560.472900000001</v>
      </c>
      <c r="L35" s="56">
        <v>7.2065588317725302</v>
      </c>
      <c r="M35" s="56">
        <v>0.65614663298799902</v>
      </c>
      <c r="N35" s="55">
        <v>6108523.5356000001</v>
      </c>
      <c r="O35" s="55">
        <v>79289055.583000004</v>
      </c>
      <c r="P35" s="55">
        <v>15716</v>
      </c>
      <c r="Q35" s="55">
        <v>12530</v>
      </c>
      <c r="R35" s="56">
        <v>25.4269752593775</v>
      </c>
      <c r="S35" s="55">
        <v>19.621499427335198</v>
      </c>
      <c r="T35" s="55">
        <v>17.7727924900239</v>
      </c>
      <c r="U35" s="57">
        <v>9.4218433415734797</v>
      </c>
    </row>
    <row r="36" spans="1:21" ht="12" customHeight="1" thickBot="1">
      <c r="A36" s="77"/>
      <c r="B36" s="74" t="s">
        <v>74</v>
      </c>
      <c r="C36" s="75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5">
        <v>434490.90740000003</v>
      </c>
      <c r="P36" s="58"/>
      <c r="Q36" s="58"/>
      <c r="R36" s="58"/>
      <c r="S36" s="58"/>
      <c r="T36" s="58"/>
      <c r="U36" s="59"/>
    </row>
    <row r="37" spans="1:21" ht="12" customHeight="1" thickBot="1">
      <c r="A37" s="77"/>
      <c r="B37" s="74" t="s">
        <v>61</v>
      </c>
      <c r="C37" s="75"/>
      <c r="D37" s="55">
        <v>137925.01999999999</v>
      </c>
      <c r="E37" s="58"/>
      <c r="F37" s="58"/>
      <c r="G37" s="55">
        <v>57602.57</v>
      </c>
      <c r="H37" s="56">
        <v>139.442476264514</v>
      </c>
      <c r="I37" s="55">
        <v>13998.6</v>
      </c>
      <c r="J37" s="56">
        <v>10.149427565789001</v>
      </c>
      <c r="K37" s="55">
        <v>1964.77</v>
      </c>
      <c r="L37" s="56">
        <v>3.41090683974691</v>
      </c>
      <c r="M37" s="56">
        <v>6.1248034121042201</v>
      </c>
      <c r="N37" s="55">
        <v>4725858.25</v>
      </c>
      <c r="O37" s="55">
        <v>91150307.230000004</v>
      </c>
      <c r="P37" s="55">
        <v>69</v>
      </c>
      <c r="Q37" s="55">
        <v>73</v>
      </c>
      <c r="R37" s="56">
        <v>-5.4794520547945202</v>
      </c>
      <c r="S37" s="55">
        <v>1998.91333333333</v>
      </c>
      <c r="T37" s="55">
        <v>1785.89287671233</v>
      </c>
      <c r="U37" s="57">
        <v>10.656813032798</v>
      </c>
    </row>
    <row r="38" spans="1:21" ht="12" thickBot="1">
      <c r="A38" s="77"/>
      <c r="B38" s="74" t="s">
        <v>35</v>
      </c>
      <c r="C38" s="75"/>
      <c r="D38" s="55">
        <v>119975.25</v>
      </c>
      <c r="E38" s="58"/>
      <c r="F38" s="58"/>
      <c r="G38" s="55">
        <v>126298.32</v>
      </c>
      <c r="H38" s="56">
        <v>-5.0064561428845602</v>
      </c>
      <c r="I38" s="55">
        <v>-4065.38</v>
      </c>
      <c r="J38" s="56">
        <v>-3.3885155479984399</v>
      </c>
      <c r="K38" s="55">
        <v>-15941.05</v>
      </c>
      <c r="L38" s="56">
        <v>-12.6217435037932</v>
      </c>
      <c r="M38" s="56">
        <v>-0.74497413909372401</v>
      </c>
      <c r="N38" s="55">
        <v>6447134.8499999996</v>
      </c>
      <c r="O38" s="55">
        <v>143188377.63</v>
      </c>
      <c r="P38" s="55">
        <v>50</v>
      </c>
      <c r="Q38" s="55">
        <v>31</v>
      </c>
      <c r="R38" s="56">
        <v>61.290322580645203</v>
      </c>
      <c r="S38" s="55">
        <v>2399.5050000000001</v>
      </c>
      <c r="T38" s="55">
        <v>1977.2864516129</v>
      </c>
      <c r="U38" s="57">
        <v>17.596068705299501</v>
      </c>
    </row>
    <row r="39" spans="1:21" ht="12" thickBot="1">
      <c r="A39" s="77"/>
      <c r="B39" s="74" t="s">
        <v>36</v>
      </c>
      <c r="C39" s="75"/>
      <c r="D39" s="55">
        <v>7476.08</v>
      </c>
      <c r="E39" s="58"/>
      <c r="F39" s="58"/>
      <c r="G39" s="55">
        <v>25182.05</v>
      </c>
      <c r="H39" s="56">
        <v>-70.311868970159296</v>
      </c>
      <c r="I39" s="55">
        <v>226.5</v>
      </c>
      <c r="J39" s="56">
        <v>3.0296626039314698</v>
      </c>
      <c r="K39" s="55">
        <v>-256.41000000000003</v>
      </c>
      <c r="L39" s="56">
        <v>-1.01822528348566</v>
      </c>
      <c r="M39" s="56">
        <v>-1.8833508833508801</v>
      </c>
      <c r="N39" s="55">
        <v>2052097.63</v>
      </c>
      <c r="O39" s="55">
        <v>121934078.65000001</v>
      </c>
      <c r="P39" s="55">
        <v>4</v>
      </c>
      <c r="Q39" s="55">
        <v>7</v>
      </c>
      <c r="R39" s="56">
        <v>-42.857142857142897</v>
      </c>
      <c r="S39" s="55">
        <v>1869.02</v>
      </c>
      <c r="T39" s="55">
        <v>1469.61857142857</v>
      </c>
      <c r="U39" s="57">
        <v>21.369564187190502</v>
      </c>
    </row>
    <row r="40" spans="1:21" ht="12" thickBot="1">
      <c r="A40" s="77"/>
      <c r="B40" s="74" t="s">
        <v>37</v>
      </c>
      <c r="C40" s="75"/>
      <c r="D40" s="55">
        <v>40255.61</v>
      </c>
      <c r="E40" s="58"/>
      <c r="F40" s="58"/>
      <c r="G40" s="55">
        <v>58275.25</v>
      </c>
      <c r="H40" s="56">
        <v>-30.921600507934301</v>
      </c>
      <c r="I40" s="55">
        <v>-4983.99</v>
      </c>
      <c r="J40" s="56">
        <v>-12.380858220754799</v>
      </c>
      <c r="K40" s="55">
        <v>-5938.45</v>
      </c>
      <c r="L40" s="56">
        <v>-10.1903466737594</v>
      </c>
      <c r="M40" s="56">
        <v>-0.160725441824045</v>
      </c>
      <c r="N40" s="55">
        <v>3474149.3</v>
      </c>
      <c r="O40" s="55">
        <v>101429893.45</v>
      </c>
      <c r="P40" s="55">
        <v>37</v>
      </c>
      <c r="Q40" s="55">
        <v>39</v>
      </c>
      <c r="R40" s="56">
        <v>-5.1282051282051304</v>
      </c>
      <c r="S40" s="55">
        <v>1087.98945945946</v>
      </c>
      <c r="T40" s="55">
        <v>1432.5887179487199</v>
      </c>
      <c r="U40" s="57">
        <v>-31.673032812327399</v>
      </c>
    </row>
    <row r="41" spans="1:21" ht="12" thickBot="1">
      <c r="A41" s="77"/>
      <c r="B41" s="74" t="s">
        <v>63</v>
      </c>
      <c r="C41" s="75"/>
      <c r="D41" s="58"/>
      <c r="E41" s="58"/>
      <c r="F41" s="58"/>
      <c r="G41" s="55">
        <v>1.7</v>
      </c>
      <c r="H41" s="58"/>
      <c r="I41" s="58"/>
      <c r="J41" s="58"/>
      <c r="K41" s="55">
        <v>-53.86</v>
      </c>
      <c r="L41" s="56">
        <v>-3168.23529411765</v>
      </c>
      <c r="M41" s="58"/>
      <c r="N41" s="55">
        <v>3.56</v>
      </c>
      <c r="O41" s="55">
        <v>1389.4</v>
      </c>
      <c r="P41" s="58"/>
      <c r="Q41" s="58"/>
      <c r="R41" s="58"/>
      <c r="S41" s="58"/>
      <c r="T41" s="58"/>
      <c r="U41" s="59"/>
    </row>
    <row r="42" spans="1:21" ht="12" customHeight="1" thickBot="1">
      <c r="A42" s="77"/>
      <c r="B42" s="74" t="s">
        <v>32</v>
      </c>
      <c r="C42" s="75"/>
      <c r="D42" s="55">
        <v>18897.435600000001</v>
      </c>
      <c r="E42" s="58"/>
      <c r="F42" s="58"/>
      <c r="G42" s="55">
        <v>55683.760300000002</v>
      </c>
      <c r="H42" s="56">
        <v>-66.062931996350798</v>
      </c>
      <c r="I42" s="55">
        <v>1135.5634</v>
      </c>
      <c r="J42" s="56">
        <v>6.0090872858960802</v>
      </c>
      <c r="K42" s="55">
        <v>3778.0472</v>
      </c>
      <c r="L42" s="56">
        <v>6.7848277121471599</v>
      </c>
      <c r="M42" s="56">
        <v>-0.69943112410030195</v>
      </c>
      <c r="N42" s="55">
        <v>312172.38959999999</v>
      </c>
      <c r="O42" s="55">
        <v>21547398.517099999</v>
      </c>
      <c r="P42" s="55">
        <v>49</v>
      </c>
      <c r="Q42" s="55">
        <v>49</v>
      </c>
      <c r="R42" s="56">
        <v>0</v>
      </c>
      <c r="S42" s="55">
        <v>385.66195102040803</v>
      </c>
      <c r="T42" s="55">
        <v>178.73713673469399</v>
      </c>
      <c r="U42" s="57">
        <v>53.654454046664398</v>
      </c>
    </row>
    <row r="43" spans="1:21" ht="12" thickBot="1">
      <c r="A43" s="77"/>
      <c r="B43" s="74" t="s">
        <v>33</v>
      </c>
      <c r="C43" s="75"/>
      <c r="D43" s="55">
        <v>272059.61790000001</v>
      </c>
      <c r="E43" s="58"/>
      <c r="F43" s="58"/>
      <c r="G43" s="55">
        <v>376191.58029999997</v>
      </c>
      <c r="H43" s="56">
        <v>-27.680566991148002</v>
      </c>
      <c r="I43" s="55">
        <v>19404.6551</v>
      </c>
      <c r="J43" s="56">
        <v>7.1325010487710498</v>
      </c>
      <c r="K43" s="55">
        <v>23346.907500000001</v>
      </c>
      <c r="L43" s="56">
        <v>6.2061217535441999</v>
      </c>
      <c r="M43" s="56">
        <v>-0.168855442631963</v>
      </c>
      <c r="N43" s="55">
        <v>7518383.1001000004</v>
      </c>
      <c r="O43" s="55">
        <v>162521845.39930001</v>
      </c>
      <c r="P43" s="55">
        <v>1421</v>
      </c>
      <c r="Q43" s="55">
        <v>1523</v>
      </c>
      <c r="R43" s="56">
        <v>-6.6973079448456998</v>
      </c>
      <c r="S43" s="55">
        <v>191.45645172413799</v>
      </c>
      <c r="T43" s="55">
        <v>194.656208995404</v>
      </c>
      <c r="U43" s="57">
        <v>-1.67127158288521</v>
      </c>
    </row>
    <row r="44" spans="1:21" ht="12" thickBot="1">
      <c r="A44" s="77"/>
      <c r="B44" s="74" t="s">
        <v>38</v>
      </c>
      <c r="C44" s="75"/>
      <c r="D44" s="55">
        <v>47242.11</v>
      </c>
      <c r="E44" s="58"/>
      <c r="F44" s="58"/>
      <c r="G44" s="55">
        <v>68310.25</v>
      </c>
      <c r="H44" s="56">
        <v>-30.8418429152287</v>
      </c>
      <c r="I44" s="55">
        <v>-7851.28</v>
      </c>
      <c r="J44" s="56">
        <v>-16.619240757874699</v>
      </c>
      <c r="K44" s="55">
        <v>-9559.84</v>
      </c>
      <c r="L44" s="56">
        <v>-13.994737246606499</v>
      </c>
      <c r="M44" s="56">
        <v>-0.178722656446133</v>
      </c>
      <c r="N44" s="55">
        <v>3544548.79</v>
      </c>
      <c r="O44" s="55">
        <v>74821910.019999996</v>
      </c>
      <c r="P44" s="55">
        <v>48</v>
      </c>
      <c r="Q44" s="55">
        <v>40</v>
      </c>
      <c r="R44" s="56">
        <v>20</v>
      </c>
      <c r="S44" s="55">
        <v>984.21062500000005</v>
      </c>
      <c r="T44" s="55">
        <v>1573.8032499999999</v>
      </c>
      <c r="U44" s="57">
        <v>-59.905127014860298</v>
      </c>
    </row>
    <row r="45" spans="1:21" ht="12" thickBot="1">
      <c r="A45" s="77"/>
      <c r="B45" s="74" t="s">
        <v>39</v>
      </c>
      <c r="C45" s="75"/>
      <c r="D45" s="55">
        <v>37228.22</v>
      </c>
      <c r="E45" s="58"/>
      <c r="F45" s="58"/>
      <c r="G45" s="55">
        <v>53741.03</v>
      </c>
      <c r="H45" s="56">
        <v>-30.7266347518832</v>
      </c>
      <c r="I45" s="55">
        <v>4914.2299999999996</v>
      </c>
      <c r="J45" s="56">
        <v>13.2002819366599</v>
      </c>
      <c r="K45" s="55">
        <v>7330.16</v>
      </c>
      <c r="L45" s="56">
        <v>13.639783234523</v>
      </c>
      <c r="M45" s="56">
        <v>-0.32958762155259902</v>
      </c>
      <c r="N45" s="55">
        <v>1856462.85</v>
      </c>
      <c r="O45" s="55">
        <v>32972780.91</v>
      </c>
      <c r="P45" s="55">
        <v>36</v>
      </c>
      <c r="Q45" s="55">
        <v>57</v>
      </c>
      <c r="R45" s="56">
        <v>-36.842105263157897</v>
      </c>
      <c r="S45" s="55">
        <v>1034.1172222222201</v>
      </c>
      <c r="T45" s="55">
        <v>981.25982456140298</v>
      </c>
      <c r="U45" s="57">
        <v>5.1113545471405102</v>
      </c>
    </row>
    <row r="46" spans="1:21" ht="12" thickBot="1">
      <c r="A46" s="77"/>
      <c r="B46" s="74" t="s">
        <v>68</v>
      </c>
      <c r="C46" s="75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5">
        <v>-5687.4357</v>
      </c>
      <c r="P46" s="58"/>
      <c r="Q46" s="58"/>
      <c r="R46" s="58"/>
      <c r="S46" s="58"/>
      <c r="T46" s="58"/>
      <c r="U46" s="59"/>
    </row>
    <row r="47" spans="1:21" ht="12" thickBot="1">
      <c r="A47" s="78"/>
      <c r="B47" s="74" t="s">
        <v>34</v>
      </c>
      <c r="C47" s="75"/>
      <c r="D47" s="60">
        <v>3544.0162999999998</v>
      </c>
      <c r="E47" s="61"/>
      <c r="F47" s="61"/>
      <c r="G47" s="60">
        <v>28012.628700000001</v>
      </c>
      <c r="H47" s="62">
        <v>-87.348505069072601</v>
      </c>
      <c r="I47" s="60">
        <v>580.92290000000003</v>
      </c>
      <c r="J47" s="62">
        <v>16.391654293463599</v>
      </c>
      <c r="K47" s="60">
        <v>4306.3010000000004</v>
      </c>
      <c r="L47" s="62">
        <v>15.372712950712801</v>
      </c>
      <c r="M47" s="62">
        <v>-0.86509932770607501</v>
      </c>
      <c r="N47" s="60">
        <v>244131.56839999999</v>
      </c>
      <c r="O47" s="60">
        <v>8199729.9768000003</v>
      </c>
      <c r="P47" s="60">
        <v>7</v>
      </c>
      <c r="Q47" s="60">
        <v>10</v>
      </c>
      <c r="R47" s="62">
        <v>-30</v>
      </c>
      <c r="S47" s="60">
        <v>506.28804285714301</v>
      </c>
      <c r="T47" s="60">
        <v>2041.9873700000001</v>
      </c>
      <c r="U47" s="63">
        <v>-303.32522144438201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65" t="s">
        <v>76</v>
      </c>
      <c r="B1" s="65" t="s">
        <v>77</v>
      </c>
      <c r="C1" s="65" t="s">
        <v>58</v>
      </c>
      <c r="D1" s="65" t="s">
        <v>59</v>
      </c>
      <c r="E1" s="65" t="s">
        <v>78</v>
      </c>
      <c r="F1" s="65" t="s">
        <v>60</v>
      </c>
      <c r="G1" s="38"/>
      <c r="H1" s="38"/>
    </row>
    <row r="2" spans="1:8">
      <c r="A2" s="66">
        <v>1</v>
      </c>
      <c r="B2" s="67">
        <v>42725</v>
      </c>
      <c r="C2" s="66">
        <v>12</v>
      </c>
      <c r="D2" s="66">
        <v>42398</v>
      </c>
      <c r="E2" s="66">
        <v>545977.79662051296</v>
      </c>
      <c r="F2" s="66">
        <v>402805.83253675199</v>
      </c>
      <c r="G2" s="37"/>
      <c r="H2" s="37"/>
    </row>
    <row r="3" spans="1:8">
      <c r="A3" s="66">
        <v>2</v>
      </c>
      <c r="B3" s="67">
        <v>42725</v>
      </c>
      <c r="C3" s="66">
        <v>13</v>
      </c>
      <c r="D3" s="66">
        <v>9803</v>
      </c>
      <c r="E3" s="66">
        <v>80550.953668376096</v>
      </c>
      <c r="F3" s="66">
        <v>60294.104247863201</v>
      </c>
      <c r="G3" s="37"/>
      <c r="H3" s="37"/>
    </row>
    <row r="4" spans="1:8">
      <c r="A4" s="66">
        <v>3</v>
      </c>
      <c r="B4" s="67">
        <v>42725</v>
      </c>
      <c r="C4" s="66">
        <v>14</v>
      </c>
      <c r="D4" s="66">
        <v>104097</v>
      </c>
      <c r="E4" s="66">
        <v>88499.880308736101</v>
      </c>
      <c r="F4" s="66">
        <v>59619.7178200614</v>
      </c>
      <c r="G4" s="37"/>
      <c r="H4" s="37"/>
    </row>
    <row r="5" spans="1:8">
      <c r="A5" s="66">
        <v>4</v>
      </c>
      <c r="B5" s="67">
        <v>42725</v>
      </c>
      <c r="C5" s="66">
        <v>15</v>
      </c>
      <c r="D5" s="66">
        <v>3018</v>
      </c>
      <c r="E5" s="66">
        <v>54254.151113433203</v>
      </c>
      <c r="F5" s="66">
        <v>41301.1746076696</v>
      </c>
      <c r="G5" s="37"/>
      <c r="H5" s="37"/>
    </row>
    <row r="6" spans="1:8">
      <c r="A6" s="66">
        <v>5</v>
      </c>
      <c r="B6" s="67">
        <v>42725</v>
      </c>
      <c r="C6" s="66">
        <v>16</v>
      </c>
      <c r="D6" s="66">
        <v>4781</v>
      </c>
      <c r="E6" s="66">
        <v>143647.18111111099</v>
      </c>
      <c r="F6" s="66">
        <v>120079.38113418801</v>
      </c>
      <c r="G6" s="37"/>
      <c r="H6" s="37"/>
    </row>
    <row r="7" spans="1:8">
      <c r="A7" s="66">
        <v>6</v>
      </c>
      <c r="B7" s="67">
        <v>42725</v>
      </c>
      <c r="C7" s="66">
        <v>17</v>
      </c>
      <c r="D7" s="66">
        <v>10580</v>
      </c>
      <c r="E7" s="66">
        <v>203851.987145299</v>
      </c>
      <c r="F7" s="66">
        <v>141502.118298291</v>
      </c>
      <c r="G7" s="37"/>
      <c r="H7" s="37"/>
    </row>
    <row r="8" spans="1:8">
      <c r="A8" s="66">
        <v>7</v>
      </c>
      <c r="B8" s="67">
        <v>42725</v>
      </c>
      <c r="C8" s="66">
        <v>18</v>
      </c>
      <c r="D8" s="66">
        <v>44102</v>
      </c>
      <c r="E8" s="66">
        <v>88045.155068376102</v>
      </c>
      <c r="F8" s="66">
        <v>68379.855475213699</v>
      </c>
      <c r="G8" s="37"/>
      <c r="H8" s="37"/>
    </row>
    <row r="9" spans="1:8">
      <c r="A9" s="66">
        <v>8</v>
      </c>
      <c r="B9" s="67">
        <v>42725</v>
      </c>
      <c r="C9" s="66">
        <v>19</v>
      </c>
      <c r="D9" s="66">
        <v>15460</v>
      </c>
      <c r="E9" s="66">
        <v>75876.907483760704</v>
      </c>
      <c r="F9" s="66">
        <v>62102.369918803401</v>
      </c>
      <c r="G9" s="37"/>
      <c r="H9" s="37"/>
    </row>
    <row r="10" spans="1:8">
      <c r="A10" s="66">
        <v>9</v>
      </c>
      <c r="B10" s="67">
        <v>42725</v>
      </c>
      <c r="C10" s="66">
        <v>21</v>
      </c>
      <c r="D10" s="66">
        <v>119111</v>
      </c>
      <c r="E10" s="66">
        <v>558217.59448201302</v>
      </c>
      <c r="F10" s="66">
        <v>574220.70640000002</v>
      </c>
      <c r="G10" s="37"/>
      <c r="H10" s="37"/>
    </row>
    <row r="11" spans="1:8">
      <c r="A11" s="66">
        <v>10</v>
      </c>
      <c r="B11" s="67">
        <v>42725</v>
      </c>
      <c r="C11" s="66">
        <v>22</v>
      </c>
      <c r="D11" s="66">
        <v>42898</v>
      </c>
      <c r="E11" s="66">
        <v>769912.30870085501</v>
      </c>
      <c r="F11" s="66">
        <v>689637.92265128205</v>
      </c>
      <c r="G11" s="37"/>
      <c r="H11" s="37"/>
    </row>
    <row r="12" spans="1:8">
      <c r="A12" s="66">
        <v>11</v>
      </c>
      <c r="B12" s="67">
        <v>42725</v>
      </c>
      <c r="C12" s="66">
        <v>23</v>
      </c>
      <c r="D12" s="66">
        <v>112985.129</v>
      </c>
      <c r="E12" s="66">
        <v>1369345.11665043</v>
      </c>
      <c r="F12" s="66">
        <v>1169887.7265256401</v>
      </c>
      <c r="G12" s="37"/>
      <c r="H12" s="37"/>
    </row>
    <row r="13" spans="1:8">
      <c r="A13" s="66">
        <v>12</v>
      </c>
      <c r="B13" s="67">
        <v>42725</v>
      </c>
      <c r="C13" s="66">
        <v>24</v>
      </c>
      <c r="D13" s="66">
        <v>18661.8</v>
      </c>
      <c r="E13" s="66">
        <v>482488.86803162401</v>
      </c>
      <c r="F13" s="66">
        <v>433141.92273846199</v>
      </c>
      <c r="G13" s="37"/>
      <c r="H13" s="37"/>
    </row>
    <row r="14" spans="1:8">
      <c r="A14" s="66">
        <v>13</v>
      </c>
      <c r="B14" s="67">
        <v>42725</v>
      </c>
      <c r="C14" s="66">
        <v>25</v>
      </c>
      <c r="D14" s="66">
        <v>93860</v>
      </c>
      <c r="E14" s="66">
        <v>1008835.70917506</v>
      </c>
      <c r="F14" s="66">
        <v>913275.92110000004</v>
      </c>
      <c r="G14" s="37"/>
      <c r="H14" s="37"/>
    </row>
    <row r="15" spans="1:8">
      <c r="A15" s="66">
        <v>14</v>
      </c>
      <c r="B15" s="67">
        <v>42725</v>
      </c>
      <c r="C15" s="66">
        <v>26</v>
      </c>
      <c r="D15" s="66">
        <v>58978</v>
      </c>
      <c r="E15" s="66">
        <v>318768.70895988902</v>
      </c>
      <c r="F15" s="66">
        <v>273142.845484071</v>
      </c>
      <c r="G15" s="37"/>
      <c r="H15" s="37"/>
    </row>
    <row r="16" spans="1:8">
      <c r="A16" s="66">
        <v>15</v>
      </c>
      <c r="B16" s="67">
        <v>42725</v>
      </c>
      <c r="C16" s="66">
        <v>27</v>
      </c>
      <c r="D16" s="66">
        <v>194583.179</v>
      </c>
      <c r="E16" s="66">
        <v>1952706.2643582399</v>
      </c>
      <c r="F16" s="66">
        <v>1865130.5342387799</v>
      </c>
      <c r="G16" s="37"/>
      <c r="H16" s="37"/>
    </row>
    <row r="17" spans="1:9">
      <c r="A17" s="66">
        <v>16</v>
      </c>
      <c r="B17" s="67">
        <v>42725</v>
      </c>
      <c r="C17" s="66">
        <v>29</v>
      </c>
      <c r="D17" s="66">
        <v>131119</v>
      </c>
      <c r="E17" s="66">
        <v>1708870.0969615399</v>
      </c>
      <c r="F17" s="66">
        <v>1516868.48977863</v>
      </c>
      <c r="G17" s="37"/>
      <c r="H17" s="37"/>
    </row>
    <row r="18" spans="1:9">
      <c r="A18" s="66">
        <v>17</v>
      </c>
      <c r="B18" s="67">
        <v>42725</v>
      </c>
      <c r="C18" s="66">
        <v>31</v>
      </c>
      <c r="D18" s="66">
        <v>25596.933000000001</v>
      </c>
      <c r="E18" s="66">
        <v>328496.16023034602</v>
      </c>
      <c r="F18" s="66">
        <v>291557.75460937101</v>
      </c>
      <c r="G18" s="37"/>
      <c r="H18" s="37"/>
    </row>
    <row r="19" spans="1:9">
      <c r="A19" s="66">
        <v>18</v>
      </c>
      <c r="B19" s="67">
        <v>42725</v>
      </c>
      <c r="C19" s="66">
        <v>32</v>
      </c>
      <c r="D19" s="66">
        <v>29405.723999999998</v>
      </c>
      <c r="E19" s="66">
        <v>420921.05550123297</v>
      </c>
      <c r="F19" s="66">
        <v>402687.03754103702</v>
      </c>
      <c r="G19" s="37"/>
      <c r="H19" s="37"/>
    </row>
    <row r="20" spans="1:9">
      <c r="A20" s="66">
        <v>19</v>
      </c>
      <c r="B20" s="67">
        <v>42725</v>
      </c>
      <c r="C20" s="66">
        <v>33</v>
      </c>
      <c r="D20" s="66">
        <v>37059.447</v>
      </c>
      <c r="E20" s="66">
        <v>656752.36768766399</v>
      </c>
      <c r="F20" s="66">
        <v>514312.56039029203</v>
      </c>
      <c r="G20" s="37"/>
      <c r="H20" s="37"/>
    </row>
    <row r="21" spans="1:9">
      <c r="A21" s="66">
        <v>20</v>
      </c>
      <c r="B21" s="67">
        <v>42725</v>
      </c>
      <c r="C21" s="66">
        <v>34</v>
      </c>
      <c r="D21" s="66">
        <v>36613.072999999997</v>
      </c>
      <c r="E21" s="66">
        <v>215870.97484690999</v>
      </c>
      <c r="F21" s="66">
        <v>162343.968669628</v>
      </c>
      <c r="G21" s="37"/>
      <c r="H21" s="37"/>
    </row>
    <row r="22" spans="1:9">
      <c r="A22" s="66">
        <v>21</v>
      </c>
      <c r="B22" s="67">
        <v>42725</v>
      </c>
      <c r="C22" s="66">
        <v>35</v>
      </c>
      <c r="D22" s="66">
        <v>48164.211000000003</v>
      </c>
      <c r="E22" s="66">
        <v>1454467.1916867299</v>
      </c>
      <c r="F22" s="66">
        <v>1418669.48381681</v>
      </c>
      <c r="G22" s="37"/>
      <c r="H22" s="37"/>
    </row>
    <row r="23" spans="1:9">
      <c r="A23" s="66">
        <v>22</v>
      </c>
      <c r="B23" s="67">
        <v>42725</v>
      </c>
      <c r="C23" s="66">
        <v>36</v>
      </c>
      <c r="D23" s="66">
        <v>161706.538</v>
      </c>
      <c r="E23" s="66">
        <v>786533.79589468997</v>
      </c>
      <c r="F23" s="66">
        <v>668269.30559500796</v>
      </c>
      <c r="G23" s="37"/>
      <c r="H23" s="37"/>
    </row>
    <row r="24" spans="1:9">
      <c r="A24" s="66">
        <v>23</v>
      </c>
      <c r="B24" s="67">
        <v>42725</v>
      </c>
      <c r="C24" s="66">
        <v>37</v>
      </c>
      <c r="D24" s="66">
        <v>111683.942</v>
      </c>
      <c r="E24" s="66">
        <v>896109.74883628299</v>
      </c>
      <c r="F24" s="66">
        <v>784754.02390045905</v>
      </c>
      <c r="G24" s="37"/>
      <c r="H24" s="37"/>
    </row>
    <row r="25" spans="1:9">
      <c r="A25" s="66">
        <v>24</v>
      </c>
      <c r="B25" s="67">
        <v>42725</v>
      </c>
      <c r="C25" s="66">
        <v>38</v>
      </c>
      <c r="D25" s="66">
        <v>126638.69</v>
      </c>
      <c r="E25" s="66">
        <v>626095.90991327399</v>
      </c>
      <c r="F25" s="66">
        <v>592276.04398141603</v>
      </c>
      <c r="G25" s="37"/>
      <c r="H25" s="37"/>
    </row>
    <row r="26" spans="1:9">
      <c r="A26" s="66">
        <v>25</v>
      </c>
      <c r="B26" s="67">
        <v>42725</v>
      </c>
      <c r="C26" s="66">
        <v>39</v>
      </c>
      <c r="D26" s="66">
        <v>79756.620999999999</v>
      </c>
      <c r="E26" s="66">
        <v>214360.38948619601</v>
      </c>
      <c r="F26" s="66">
        <v>173494.42370941699</v>
      </c>
      <c r="G26" s="37"/>
      <c r="H26" s="37"/>
    </row>
    <row r="27" spans="1:9">
      <c r="A27" s="66">
        <v>26</v>
      </c>
      <c r="B27" s="67">
        <v>42725</v>
      </c>
      <c r="C27" s="66">
        <v>42</v>
      </c>
      <c r="D27" s="66">
        <v>15856.575999999999</v>
      </c>
      <c r="E27" s="66">
        <v>308371.48450000002</v>
      </c>
      <c r="F27" s="66">
        <v>277632.61709999997</v>
      </c>
      <c r="G27" s="37"/>
      <c r="H27" s="37"/>
    </row>
    <row r="28" spans="1:9">
      <c r="A28" s="66">
        <v>27</v>
      </c>
      <c r="B28" s="67">
        <v>42725</v>
      </c>
      <c r="C28" s="66">
        <v>70</v>
      </c>
      <c r="D28" s="66">
        <v>67</v>
      </c>
      <c r="E28" s="66">
        <v>137925.01999999999</v>
      </c>
      <c r="F28" s="66">
        <v>123926.42</v>
      </c>
      <c r="G28" s="37"/>
      <c r="H28" s="37"/>
    </row>
    <row r="29" spans="1:9">
      <c r="A29" s="66">
        <v>28</v>
      </c>
      <c r="B29" s="67">
        <v>42725</v>
      </c>
      <c r="C29" s="66">
        <v>71</v>
      </c>
      <c r="D29" s="66">
        <v>46</v>
      </c>
      <c r="E29" s="66">
        <v>119975.25</v>
      </c>
      <c r="F29" s="66">
        <v>124040.63</v>
      </c>
      <c r="G29" s="37"/>
      <c r="H29" s="37"/>
    </row>
    <row r="30" spans="1:9">
      <c r="A30" s="66">
        <v>29</v>
      </c>
      <c r="B30" s="67">
        <v>42725</v>
      </c>
      <c r="C30" s="66">
        <v>72</v>
      </c>
      <c r="D30" s="66">
        <v>4</v>
      </c>
      <c r="E30" s="66">
        <v>7476.08</v>
      </c>
      <c r="F30" s="66">
        <v>7249.58</v>
      </c>
      <c r="G30" s="37"/>
      <c r="H30" s="37"/>
    </row>
    <row r="31" spans="1:9">
      <c r="A31" s="39">
        <v>30</v>
      </c>
      <c r="B31" s="67">
        <v>42725</v>
      </c>
      <c r="C31" s="39">
        <v>73</v>
      </c>
      <c r="D31" s="39">
        <v>31</v>
      </c>
      <c r="E31" s="39">
        <v>40255.61</v>
      </c>
      <c r="F31" s="39">
        <v>45239.6</v>
      </c>
      <c r="G31" s="39"/>
      <c r="H31" s="39"/>
      <c r="I31" s="39"/>
    </row>
    <row r="32" spans="1:9">
      <c r="A32" s="39">
        <v>31</v>
      </c>
      <c r="B32" s="67">
        <v>42725</v>
      </c>
      <c r="C32" s="39">
        <v>75</v>
      </c>
      <c r="D32" s="39">
        <v>64</v>
      </c>
      <c r="E32" s="39">
        <v>18897.435897435898</v>
      </c>
      <c r="F32" s="39">
        <v>17761.8717948718</v>
      </c>
      <c r="G32" s="39"/>
      <c r="H32" s="39"/>
    </row>
    <row r="33" spans="1:8">
      <c r="A33" s="39">
        <v>32</v>
      </c>
      <c r="B33" s="67">
        <v>42725</v>
      </c>
      <c r="C33" s="39">
        <v>76</v>
      </c>
      <c r="D33" s="39">
        <v>1536</v>
      </c>
      <c r="E33" s="39">
        <v>272059.61473247898</v>
      </c>
      <c r="F33" s="39">
        <v>252654.95904273499</v>
      </c>
      <c r="G33" s="39"/>
      <c r="H33" s="39"/>
    </row>
    <row r="34" spans="1:8">
      <c r="A34" s="39">
        <v>33</v>
      </c>
      <c r="B34" s="67">
        <v>42725</v>
      </c>
      <c r="C34" s="39">
        <v>77</v>
      </c>
      <c r="D34" s="39">
        <v>36</v>
      </c>
      <c r="E34" s="39">
        <v>47242.11</v>
      </c>
      <c r="F34" s="39">
        <v>55093.39</v>
      </c>
      <c r="G34" s="30"/>
      <c r="H34" s="30"/>
    </row>
    <row r="35" spans="1:8">
      <c r="A35" s="39">
        <v>34</v>
      </c>
      <c r="B35" s="67">
        <v>42725</v>
      </c>
      <c r="C35" s="39">
        <v>78</v>
      </c>
      <c r="D35" s="39">
        <v>36</v>
      </c>
      <c r="E35" s="39">
        <v>37228.22</v>
      </c>
      <c r="F35" s="39">
        <v>32313.99</v>
      </c>
      <c r="G35" s="30"/>
      <c r="H35" s="30"/>
    </row>
    <row r="36" spans="1:8">
      <c r="A36" s="39">
        <v>35</v>
      </c>
      <c r="B36" s="67">
        <v>42725</v>
      </c>
      <c r="C36" s="39">
        <v>99</v>
      </c>
      <c r="D36" s="39">
        <v>7</v>
      </c>
      <c r="E36" s="39">
        <v>3544.0163376446599</v>
      </c>
      <c r="F36" s="39">
        <v>2963.0933968686199</v>
      </c>
      <c r="G36" s="30"/>
      <c r="H36" s="30"/>
    </row>
    <row r="37" spans="1:8">
      <c r="A37" s="39"/>
      <c r="B37" s="67"/>
      <c r="C37" s="39"/>
      <c r="D37" s="39"/>
      <c r="E37" s="39"/>
      <c r="F37" s="39"/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2016-12-22T00:23:04Z</dcterms:modified>
</cp:coreProperties>
</file>