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<sst xmlns="http://schemas.openxmlformats.org/spreadsheetml/2006/main" count="117" uniqueCount="75">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</sst>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2d0f03a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2d0f013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2d0f03a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3" t="s">
        <v>5</v>
      </c>
      <c r="B3" s="63"/>
      <c r="C3" s="63"/>
      <c r="D3" s="63"/>
      <c r="E3" s="15">
        <f>SUM(E4:E40)</f>
        <v>28953559.521900006</v>
      </c>
      <c r="F3" s="25">
        <f>RA!I7</f>
        <v>2447985.8601000002</v>
      </c>
      <c r="G3" s="16">
        <f>SUM(G4:G40)</f>
        <v>26505573.661799997</v>
      </c>
      <c r="H3" s="27">
        <f>RA!J7</f>
        <v>8.4548701455804895</v>
      </c>
      <c r="I3" s="20">
        <f>SUM(I4:I40)</f>
        <v>28953564.658583149</v>
      </c>
      <c r="J3" s="21">
        <f>SUM(J4:J40)</f>
        <v>26505573.627806794</v>
      </c>
      <c r="K3" s="22">
        <f>E3-I3</f>
        <v>-5.1366831436753273</v>
      </c>
      <c r="L3" s="22">
        <f>G3-J3</f>
        <v>3.3993203192949295E-2</v>
      </c>
    </row>
    <row r="4" spans="1:13" x14ac:dyDescent="0.15">
      <c r="A4" s="64">
        <f>RA!A8</f>
        <v>42272</v>
      </c>
      <c r="B4" s="12">
        <v>12</v>
      </c>
      <c r="C4" s="62" t="s">
        <v>6</v>
      </c>
      <c r="D4" s="62"/>
      <c r="E4" s="15">
        <f>VLOOKUP(C4,RA!B8:D36,3,0)</f>
        <v>607365.42229999998</v>
      </c>
      <c r="F4" s="25">
        <f>VLOOKUP(C4,RA!B8:I39,8,0)</f>
        <v>121784.3331</v>
      </c>
      <c r="G4" s="16">
        <f t="shared" ref="G4:G40" si="0">E4-F4</f>
        <v>485581.08919999999</v>
      </c>
      <c r="H4" s="27">
        <f>RA!J8</f>
        <v>20.051245696342299</v>
      </c>
      <c r="I4" s="20">
        <f>VLOOKUP(B4,RMS!B:D,3,FALSE)</f>
        <v>607366.21147521399</v>
      </c>
      <c r="J4" s="21">
        <f>VLOOKUP(B4,RMS!B:E,4,FALSE)</f>
        <v>485581.10227777797</v>
      </c>
      <c r="K4" s="22">
        <f t="shared" ref="K4:K40" si="1">E4-I4</f>
        <v>-0.78917521401308477</v>
      </c>
      <c r="L4" s="22">
        <f t="shared" ref="L4:L40" si="2">G4-J4</f>
        <v>-1.3077777985017747E-2</v>
      </c>
    </row>
    <row r="5" spans="1:13" x14ac:dyDescent="0.15">
      <c r="A5" s="64"/>
      <c r="B5" s="12">
        <v>13</v>
      </c>
      <c r="C5" s="62" t="s">
        <v>7</v>
      </c>
      <c r="D5" s="62"/>
      <c r="E5" s="15">
        <f>VLOOKUP(C5,RA!B8:D37,3,0)</f>
        <v>79619.235000000001</v>
      </c>
      <c r="F5" s="25">
        <f>VLOOKUP(C5,RA!B9:I40,8,0)</f>
        <v>18745.330600000001</v>
      </c>
      <c r="G5" s="16">
        <f t="shared" si="0"/>
        <v>60873.904399999999</v>
      </c>
      <c r="H5" s="27">
        <f>RA!J9</f>
        <v>23.5437210618766</v>
      </c>
      <c r="I5" s="20">
        <f>VLOOKUP(B5,RMS!B:D,3,FALSE)</f>
        <v>79619.282877913894</v>
      </c>
      <c r="J5" s="21">
        <f>VLOOKUP(B5,RMS!B:E,4,FALSE)</f>
        <v>60873.888708577302</v>
      </c>
      <c r="K5" s="22">
        <f t="shared" si="1"/>
        <v>-4.7877913893898949E-2</v>
      </c>
      <c r="L5" s="22">
        <f t="shared" si="2"/>
        <v>1.5691422697273083E-2</v>
      </c>
      <c r="M5" s="34"/>
    </row>
    <row r="6" spans="1:13" x14ac:dyDescent="0.15">
      <c r="A6" s="64"/>
      <c r="B6" s="12">
        <v>14</v>
      </c>
      <c r="C6" s="62" t="s">
        <v>8</v>
      </c>
      <c r="D6" s="62"/>
      <c r="E6" s="15">
        <f>VLOOKUP(C6,RA!B10:D38,3,0)</f>
        <v>129417.7871</v>
      </c>
      <c r="F6" s="25">
        <f>VLOOKUP(C6,RA!B10:I41,8,0)</f>
        <v>36944.127800000002</v>
      </c>
      <c r="G6" s="16">
        <f t="shared" si="0"/>
        <v>92473.659299999999</v>
      </c>
      <c r="H6" s="27">
        <f>RA!J10</f>
        <v>28.546406663137901</v>
      </c>
      <c r="I6" s="20">
        <f>VLOOKUP(B6,RMS!B:D,3,FALSE)</f>
        <v>129419.904053846</v>
      </c>
      <c r="J6" s="21">
        <f>VLOOKUP(B6,RMS!B:E,4,FALSE)</f>
        <v>92473.658977777799</v>
      </c>
      <c r="K6" s="22">
        <f>E6-I6</f>
        <v>-2.1169538459944306</v>
      </c>
      <c r="L6" s="22">
        <f t="shared" si="2"/>
        <v>3.2222220033872873E-4</v>
      </c>
      <c r="M6" s="34"/>
    </row>
    <row r="7" spans="1:13" x14ac:dyDescent="0.15">
      <c r="A7" s="64"/>
      <c r="B7" s="12">
        <v>15</v>
      </c>
      <c r="C7" s="62" t="s">
        <v>9</v>
      </c>
      <c r="D7" s="62"/>
      <c r="E7" s="15">
        <f>VLOOKUP(C7,RA!B10:D39,3,0)</f>
        <v>40151.2912</v>
      </c>
      <c r="F7" s="25">
        <f>VLOOKUP(C7,RA!B11:I42,8,0)</f>
        <v>9459.7752999999993</v>
      </c>
      <c r="G7" s="16">
        <f t="shared" si="0"/>
        <v>30691.515899999999</v>
      </c>
      <c r="H7" s="27">
        <f>RA!J11</f>
        <v>23.560326498292</v>
      </c>
      <c r="I7" s="20">
        <f>VLOOKUP(B7,RMS!B:D,3,FALSE)</f>
        <v>40151.329853846197</v>
      </c>
      <c r="J7" s="21">
        <f>VLOOKUP(B7,RMS!B:E,4,FALSE)</f>
        <v>30691.515430769199</v>
      </c>
      <c r="K7" s="22">
        <f t="shared" si="1"/>
        <v>-3.8653846197121311E-2</v>
      </c>
      <c r="L7" s="22">
        <f t="shared" si="2"/>
        <v>4.692307993536815E-4</v>
      </c>
      <c r="M7" s="34"/>
    </row>
    <row r="8" spans="1:13" x14ac:dyDescent="0.15">
      <c r="A8" s="64"/>
      <c r="B8" s="12">
        <v>16</v>
      </c>
      <c r="C8" s="62" t="s">
        <v>10</v>
      </c>
      <c r="D8" s="62"/>
      <c r="E8" s="15">
        <f>VLOOKUP(C8,RA!B12:D39,3,0)</f>
        <v>162427.94459999999</v>
      </c>
      <c r="F8" s="25">
        <f>VLOOKUP(C8,RA!B12:I43,8,0)</f>
        <v>32491.5003</v>
      </c>
      <c r="G8" s="16">
        <f t="shared" si="0"/>
        <v>129936.44429999999</v>
      </c>
      <c r="H8" s="27">
        <f>RA!J12</f>
        <v>20.003639386076401</v>
      </c>
      <c r="I8" s="20">
        <f>VLOOKUP(B8,RMS!B:D,3,FALSE)</f>
        <v>162427.95466324801</v>
      </c>
      <c r="J8" s="21">
        <f>VLOOKUP(B8,RMS!B:E,4,FALSE)</f>
        <v>129936.442686325</v>
      </c>
      <c r="K8" s="22">
        <f t="shared" si="1"/>
        <v>-1.0063248017104343E-2</v>
      </c>
      <c r="L8" s="22">
        <f t="shared" si="2"/>
        <v>1.613674990949221E-3</v>
      </c>
      <c r="M8" s="34"/>
    </row>
    <row r="9" spans="1:13" x14ac:dyDescent="0.15">
      <c r="A9" s="64"/>
      <c r="B9" s="12">
        <v>17</v>
      </c>
      <c r="C9" s="62" t="s">
        <v>11</v>
      </c>
      <c r="D9" s="62"/>
      <c r="E9" s="15">
        <f>VLOOKUP(C9,RA!B12:D40,3,0)</f>
        <v>260784.27160000001</v>
      </c>
      <c r="F9" s="25">
        <f>VLOOKUP(C9,RA!B13:I44,8,0)</f>
        <v>41537.379999999997</v>
      </c>
      <c r="G9" s="16">
        <f t="shared" si="0"/>
        <v>219246.8916</v>
      </c>
      <c r="H9" s="27">
        <f>RA!J13</f>
        <v>15.9278700916869</v>
      </c>
      <c r="I9" s="20">
        <f>VLOOKUP(B9,RMS!B:D,3,FALSE)</f>
        <v>260784.539759829</v>
      </c>
      <c r="J9" s="21">
        <f>VLOOKUP(B9,RMS!B:E,4,FALSE)</f>
        <v>219246.88814017101</v>
      </c>
      <c r="K9" s="22">
        <f t="shared" si="1"/>
        <v>-0.26815982899279334</v>
      </c>
      <c r="L9" s="22">
        <f t="shared" si="2"/>
        <v>3.4598289930727333E-3</v>
      </c>
      <c r="M9" s="34"/>
    </row>
    <row r="10" spans="1:13" x14ac:dyDescent="0.15">
      <c r="A10" s="64"/>
      <c r="B10" s="12">
        <v>18</v>
      </c>
      <c r="C10" s="62" t="s">
        <v>12</v>
      </c>
      <c r="D10" s="62"/>
      <c r="E10" s="15">
        <f>VLOOKUP(C10,RA!B14:D41,3,0)</f>
        <v>170094.4461</v>
      </c>
      <c r="F10" s="25">
        <f>VLOOKUP(C10,RA!B14:I45,8,0)</f>
        <v>37170.482199999999</v>
      </c>
      <c r="G10" s="16">
        <f t="shared" si="0"/>
        <v>132923.9639</v>
      </c>
      <c r="H10" s="27">
        <f>RA!J14</f>
        <v>21.852848845015899</v>
      </c>
      <c r="I10" s="20">
        <f>VLOOKUP(B10,RMS!B:D,3,FALSE)</f>
        <v>170094.45606837599</v>
      </c>
      <c r="J10" s="21">
        <f>VLOOKUP(B10,RMS!B:E,4,FALSE)</f>
        <v>132923.96660854699</v>
      </c>
      <c r="K10" s="22">
        <f t="shared" si="1"/>
        <v>-9.9683759908657521E-3</v>
      </c>
      <c r="L10" s="22">
        <f t="shared" si="2"/>
        <v>-2.7085469919256866E-3</v>
      </c>
      <c r="M10" s="34"/>
    </row>
    <row r="11" spans="1:13" x14ac:dyDescent="0.15">
      <c r="A11" s="64"/>
      <c r="B11" s="12">
        <v>19</v>
      </c>
      <c r="C11" s="62" t="s">
        <v>13</v>
      </c>
      <c r="D11" s="62"/>
      <c r="E11" s="15">
        <f>VLOOKUP(C11,RA!B14:D42,3,0)</f>
        <v>83272.747000000003</v>
      </c>
      <c r="F11" s="25">
        <f>VLOOKUP(C11,RA!B15:I46,8,0)</f>
        <v>15691.1476</v>
      </c>
      <c r="G11" s="16">
        <f t="shared" si="0"/>
        <v>67581.599400000006</v>
      </c>
      <c r="H11" s="27">
        <f>RA!J15</f>
        <v>18.843076715122699</v>
      </c>
      <c r="I11" s="20">
        <f>VLOOKUP(B11,RMS!B:D,3,FALSE)</f>
        <v>83272.791031623899</v>
      </c>
      <c r="J11" s="21">
        <f>VLOOKUP(B11,RMS!B:E,4,FALSE)</f>
        <v>67581.601007692298</v>
      </c>
      <c r="K11" s="22">
        <f t="shared" si="1"/>
        <v>-4.4031623896444216E-2</v>
      </c>
      <c r="L11" s="22">
        <f t="shared" si="2"/>
        <v>-1.6076922911452129E-3</v>
      </c>
      <c r="M11" s="34"/>
    </row>
    <row r="12" spans="1:13" x14ac:dyDescent="0.15">
      <c r="A12" s="64"/>
      <c r="B12" s="12">
        <v>21</v>
      </c>
      <c r="C12" s="62" t="s">
        <v>14</v>
      </c>
      <c r="D12" s="62"/>
      <c r="E12" s="15">
        <f>VLOOKUP(C12,RA!B16:D43,3,0)</f>
        <v>1541876.6961999999</v>
      </c>
      <c r="F12" s="25">
        <f>VLOOKUP(C12,RA!B16:I47,8,0)</f>
        <v>17176.3485</v>
      </c>
      <c r="G12" s="16">
        <f t="shared" si="0"/>
        <v>1524700.3476999998</v>
      </c>
      <c r="H12" s="27">
        <f>RA!J16</f>
        <v>1.1139897595139501</v>
      </c>
      <c r="I12" s="20">
        <f>VLOOKUP(B12,RMS!B:D,3,FALSE)</f>
        <v>1541876.2018820499</v>
      </c>
      <c r="J12" s="21">
        <f>VLOOKUP(B12,RMS!B:E,4,FALSE)</f>
        <v>1524700.34821282</v>
      </c>
      <c r="K12" s="22">
        <f t="shared" si="1"/>
        <v>0.49431794998236001</v>
      </c>
      <c r="L12" s="22">
        <f t="shared" si="2"/>
        <v>-5.1282020285725594E-4</v>
      </c>
      <c r="M12" s="34"/>
    </row>
    <row r="13" spans="1:13" x14ac:dyDescent="0.15">
      <c r="A13" s="64"/>
      <c r="B13" s="12">
        <v>22</v>
      </c>
      <c r="C13" s="62" t="s">
        <v>15</v>
      </c>
      <c r="D13" s="62"/>
      <c r="E13" s="15">
        <f>VLOOKUP(C13,RA!B16:D44,3,0)</f>
        <v>5476315.7384000001</v>
      </c>
      <c r="F13" s="25">
        <f>VLOOKUP(C13,RA!B17:I48,8,0)</f>
        <v>50792.028899999998</v>
      </c>
      <c r="G13" s="16">
        <f t="shared" si="0"/>
        <v>5425523.7094999999</v>
      </c>
      <c r="H13" s="27">
        <f>RA!J17</f>
        <v>0.92748539942366004</v>
      </c>
      <c r="I13" s="20">
        <f>VLOOKUP(B13,RMS!B:D,3,FALSE)</f>
        <v>5476315.6150521403</v>
      </c>
      <c r="J13" s="21">
        <f>VLOOKUP(B13,RMS!B:E,4,FALSE)</f>
        <v>5425523.7276299102</v>
      </c>
      <c r="K13" s="22">
        <f t="shared" si="1"/>
        <v>0.12334785982966423</v>
      </c>
      <c r="L13" s="22">
        <f t="shared" si="2"/>
        <v>-1.8129910342395306E-2</v>
      </c>
      <c r="M13" s="34"/>
    </row>
    <row r="14" spans="1:13" x14ac:dyDescent="0.15">
      <c r="A14" s="64"/>
      <c r="B14" s="12">
        <v>23</v>
      </c>
      <c r="C14" s="62" t="s">
        <v>16</v>
      </c>
      <c r="D14" s="62"/>
      <c r="E14" s="15">
        <f>VLOOKUP(C14,RA!B18:D45,3,0)</f>
        <v>1839086.7882000001</v>
      </c>
      <c r="F14" s="25">
        <f>VLOOKUP(C14,RA!B18:I49,8,0)</f>
        <v>216789.4253</v>
      </c>
      <c r="G14" s="16">
        <f t="shared" si="0"/>
        <v>1622297.3629000001</v>
      </c>
      <c r="H14" s="27">
        <f>RA!J18</f>
        <v>11.7878844375899</v>
      </c>
      <c r="I14" s="20">
        <f>VLOOKUP(B14,RMS!B:D,3,FALSE)</f>
        <v>1839086.5971957301</v>
      </c>
      <c r="J14" s="21">
        <f>VLOOKUP(B14,RMS!B:E,4,FALSE)</f>
        <v>1622297.3498948701</v>
      </c>
      <c r="K14" s="22">
        <f t="shared" si="1"/>
        <v>0.19100426998920739</v>
      </c>
      <c r="L14" s="22">
        <f t="shared" si="2"/>
        <v>1.3005129992961884E-2</v>
      </c>
      <c r="M14" s="34"/>
    </row>
    <row r="15" spans="1:13" x14ac:dyDescent="0.15">
      <c r="A15" s="64"/>
      <c r="B15" s="12">
        <v>24</v>
      </c>
      <c r="C15" s="62" t="s">
        <v>17</v>
      </c>
      <c r="D15" s="62"/>
      <c r="E15" s="15">
        <f>VLOOKUP(C15,RA!B18:D46,3,0)</f>
        <v>834806.98470000003</v>
      </c>
      <c r="F15" s="25">
        <f>VLOOKUP(C15,RA!B19:I50,8,0)</f>
        <v>23471.713599999999</v>
      </c>
      <c r="G15" s="16">
        <f t="shared" si="0"/>
        <v>811335.27110000001</v>
      </c>
      <c r="H15" s="27">
        <f>RA!J19</f>
        <v>2.8116335907796599</v>
      </c>
      <c r="I15" s="20">
        <f>VLOOKUP(B15,RMS!B:D,3,FALSE)</f>
        <v>834806.854103419</v>
      </c>
      <c r="J15" s="21">
        <f>VLOOKUP(B15,RMS!B:E,4,FALSE)</f>
        <v>811335.27085213701</v>
      </c>
      <c r="K15" s="22">
        <f t="shared" si="1"/>
        <v>0.13059658103156835</v>
      </c>
      <c r="L15" s="22">
        <f t="shared" si="2"/>
        <v>2.4786300491541624E-4</v>
      </c>
      <c r="M15" s="34"/>
    </row>
    <row r="16" spans="1:13" x14ac:dyDescent="0.15">
      <c r="A16" s="64"/>
      <c r="B16" s="12">
        <v>25</v>
      </c>
      <c r="C16" s="62" t="s">
        <v>18</v>
      </c>
      <c r="D16" s="62"/>
      <c r="E16" s="15">
        <f>VLOOKUP(C16,RA!B20:D47,3,0)</f>
        <v>1790360.7981</v>
      </c>
      <c r="F16" s="25">
        <f>VLOOKUP(C16,RA!B20:I51,8,0)</f>
        <v>85440.519899999999</v>
      </c>
      <c r="G16" s="16">
        <f t="shared" si="0"/>
        <v>1704920.2782000001</v>
      </c>
      <c r="H16" s="27">
        <f>RA!J20</f>
        <v>4.7722514920273502</v>
      </c>
      <c r="I16" s="20">
        <f>VLOOKUP(B16,RMS!B:D,3,FALSE)</f>
        <v>1790361.0427000001</v>
      </c>
      <c r="J16" s="21">
        <f>VLOOKUP(B16,RMS!B:E,4,FALSE)</f>
        <v>1704920.2782000001</v>
      </c>
      <c r="K16" s="22">
        <f t="shared" si="1"/>
        <v>-0.24460000009275973</v>
      </c>
      <c r="L16" s="22">
        <f t="shared" si="2"/>
        <v>0</v>
      </c>
      <c r="M16" s="34"/>
    </row>
    <row r="17" spans="1:13" x14ac:dyDescent="0.15">
      <c r="A17" s="64"/>
      <c r="B17" s="12">
        <v>26</v>
      </c>
      <c r="C17" s="62" t="s">
        <v>19</v>
      </c>
      <c r="D17" s="62"/>
      <c r="E17" s="15">
        <f>VLOOKUP(C17,RA!B20:D48,3,0)</f>
        <v>554723.38650000002</v>
      </c>
      <c r="F17" s="25">
        <f>VLOOKUP(C17,RA!B21:I52,8,0)</f>
        <v>27455.394</v>
      </c>
      <c r="G17" s="16">
        <f t="shared" si="0"/>
        <v>527267.99250000005</v>
      </c>
      <c r="H17" s="27">
        <f>RA!J21</f>
        <v>4.9493846245114099</v>
      </c>
      <c r="I17" s="20">
        <f>VLOOKUP(B17,RMS!B:D,3,FALSE)</f>
        <v>554722.61849983397</v>
      </c>
      <c r="J17" s="21">
        <f>VLOOKUP(B17,RMS!B:E,4,FALSE)</f>
        <v>527267.99234987504</v>
      </c>
      <c r="K17" s="22">
        <f t="shared" si="1"/>
        <v>0.7680001660482958</v>
      </c>
      <c r="L17" s="22">
        <f t="shared" si="2"/>
        <v>1.5012500807642937E-4</v>
      </c>
      <c r="M17" s="34"/>
    </row>
    <row r="18" spans="1:13" x14ac:dyDescent="0.15">
      <c r="A18" s="64"/>
      <c r="B18" s="12">
        <v>27</v>
      </c>
      <c r="C18" s="62" t="s">
        <v>20</v>
      </c>
      <c r="D18" s="62"/>
      <c r="E18" s="15">
        <f>VLOOKUP(C18,RA!B22:D49,3,0)</f>
        <v>1298745.7009999999</v>
      </c>
      <c r="F18" s="25">
        <f>VLOOKUP(C18,RA!B22:I53,8,0)</f>
        <v>116033.57249999999</v>
      </c>
      <c r="G18" s="16">
        <f t="shared" si="0"/>
        <v>1182712.1284999999</v>
      </c>
      <c r="H18" s="27">
        <f>RA!J22</f>
        <v>8.9342796215346301</v>
      </c>
      <c r="I18" s="20">
        <f>VLOOKUP(B18,RMS!B:D,3,FALSE)</f>
        <v>1298746.89619573</v>
      </c>
      <c r="J18" s="21">
        <f>VLOOKUP(B18,RMS!B:E,4,FALSE)</f>
        <v>1182712.12794615</v>
      </c>
      <c r="K18" s="22">
        <f t="shared" si="1"/>
        <v>-1.1951957300771028</v>
      </c>
      <c r="L18" s="22">
        <f t="shared" si="2"/>
        <v>5.538498517125845E-4</v>
      </c>
      <c r="M18" s="34"/>
    </row>
    <row r="19" spans="1:13" x14ac:dyDescent="0.15">
      <c r="A19" s="64"/>
      <c r="B19" s="12">
        <v>29</v>
      </c>
      <c r="C19" s="62" t="s">
        <v>21</v>
      </c>
      <c r="D19" s="62"/>
      <c r="E19" s="15">
        <f>VLOOKUP(C19,RA!B22:D50,3,0)</f>
        <v>5015131.5064000003</v>
      </c>
      <c r="F19" s="25">
        <f>VLOOKUP(C19,RA!B23:I54,8,0)</f>
        <v>902411.50589999999</v>
      </c>
      <c r="G19" s="16">
        <f t="shared" si="0"/>
        <v>4112720.0005000001</v>
      </c>
      <c r="H19" s="27">
        <f>RA!J23</f>
        <v>17.993775532075201</v>
      </c>
      <c r="I19" s="20">
        <f>VLOOKUP(B19,RMS!B:D,3,FALSE)</f>
        <v>5015134.08588205</v>
      </c>
      <c r="J19" s="21">
        <f>VLOOKUP(B19,RMS!B:E,4,FALSE)</f>
        <v>4112720.02730085</v>
      </c>
      <c r="K19" s="22">
        <f t="shared" si="1"/>
        <v>-2.5794820496812463</v>
      </c>
      <c r="L19" s="22">
        <f t="shared" si="2"/>
        <v>-2.6800849940627813E-2</v>
      </c>
      <c r="M19" s="34"/>
    </row>
    <row r="20" spans="1:13" x14ac:dyDescent="0.15">
      <c r="A20" s="64"/>
      <c r="B20" s="12">
        <v>31</v>
      </c>
      <c r="C20" s="62" t="s">
        <v>22</v>
      </c>
      <c r="D20" s="62"/>
      <c r="E20" s="15">
        <f>VLOOKUP(C20,RA!B24:D51,3,0)</f>
        <v>439891.72019999998</v>
      </c>
      <c r="F20" s="25">
        <f>VLOOKUP(C20,RA!B24:I55,8,0)</f>
        <v>57058.514199999998</v>
      </c>
      <c r="G20" s="16">
        <f t="shared" si="0"/>
        <v>382833.20600000001</v>
      </c>
      <c r="H20" s="27">
        <f>RA!J24</f>
        <v>12.971036184554199</v>
      </c>
      <c r="I20" s="20">
        <f>VLOOKUP(B20,RMS!B:D,3,FALSE)</f>
        <v>439891.82827720302</v>
      </c>
      <c r="J20" s="21">
        <f>VLOOKUP(B20,RMS!B:E,4,FALSE)</f>
        <v>382833.199219417</v>
      </c>
      <c r="K20" s="22">
        <f t="shared" si="1"/>
        <v>-0.10807720304001123</v>
      </c>
      <c r="L20" s="22">
        <f t="shared" si="2"/>
        <v>6.780583004001528E-3</v>
      </c>
      <c r="M20" s="34"/>
    </row>
    <row r="21" spans="1:13" x14ac:dyDescent="0.15">
      <c r="A21" s="64"/>
      <c r="B21" s="12">
        <v>32</v>
      </c>
      <c r="C21" s="62" t="s">
        <v>23</v>
      </c>
      <c r="D21" s="62"/>
      <c r="E21" s="15">
        <f>VLOOKUP(C21,RA!B24:D52,3,0)</f>
        <v>410810.08549999999</v>
      </c>
      <c r="F21" s="25">
        <f>VLOOKUP(C21,RA!B25:I56,8,0)</f>
        <v>32422.511699999999</v>
      </c>
      <c r="G21" s="16">
        <f t="shared" si="0"/>
        <v>378387.57380000001</v>
      </c>
      <c r="H21" s="27">
        <f>RA!J25</f>
        <v>7.8923358613599603</v>
      </c>
      <c r="I21" s="20">
        <f>VLOOKUP(B21,RMS!B:D,3,FALSE)</f>
        <v>410810.09296628099</v>
      </c>
      <c r="J21" s="21">
        <f>VLOOKUP(B21,RMS!B:E,4,FALSE)</f>
        <v>378387.57596354297</v>
      </c>
      <c r="K21" s="22">
        <f t="shared" si="1"/>
        <v>-7.4662810075096786E-3</v>
      </c>
      <c r="L21" s="22">
        <f t="shared" si="2"/>
        <v>-2.1635429584421217E-3</v>
      </c>
      <c r="M21" s="34"/>
    </row>
    <row r="22" spans="1:13" x14ac:dyDescent="0.15">
      <c r="A22" s="64"/>
      <c r="B22" s="12">
        <v>33</v>
      </c>
      <c r="C22" s="62" t="s">
        <v>24</v>
      </c>
      <c r="D22" s="62"/>
      <c r="E22" s="15">
        <f>VLOOKUP(C22,RA!B26:D53,3,0)</f>
        <v>544416.2095</v>
      </c>
      <c r="F22" s="25">
        <f>VLOOKUP(C22,RA!B26:I57,8,0)</f>
        <v>106568.745</v>
      </c>
      <c r="G22" s="16">
        <f t="shared" si="0"/>
        <v>437847.4645</v>
      </c>
      <c r="H22" s="27">
        <f>RA!J26</f>
        <v>19.574866277011498</v>
      </c>
      <c r="I22" s="20">
        <f>VLOOKUP(B22,RMS!B:D,3,FALSE)</f>
        <v>544416.17479076504</v>
      </c>
      <c r="J22" s="21">
        <f>VLOOKUP(B22,RMS!B:E,4,FALSE)</f>
        <v>437847.43547658197</v>
      </c>
      <c r="K22" s="22">
        <f t="shared" si="1"/>
        <v>3.4709234954789281E-2</v>
      </c>
      <c r="L22" s="22">
        <f t="shared" si="2"/>
        <v>2.9023418028373271E-2</v>
      </c>
      <c r="M22" s="34"/>
    </row>
    <row r="23" spans="1:13" x14ac:dyDescent="0.15">
      <c r="A23" s="64"/>
      <c r="B23" s="12">
        <v>34</v>
      </c>
      <c r="C23" s="62" t="s">
        <v>25</v>
      </c>
      <c r="D23" s="62"/>
      <c r="E23" s="15">
        <f>VLOOKUP(C23,RA!B26:D54,3,0)</f>
        <v>581845.5405</v>
      </c>
      <c r="F23" s="25">
        <f>VLOOKUP(C23,RA!B27:I58,8,0)</f>
        <v>133946.90270000001</v>
      </c>
      <c r="G23" s="16">
        <f t="shared" si="0"/>
        <v>447898.63780000003</v>
      </c>
      <c r="H23" s="27">
        <f>RA!J27</f>
        <v>23.0210413892482</v>
      </c>
      <c r="I23" s="20">
        <f>VLOOKUP(B23,RMS!B:D,3,FALSE)</f>
        <v>581844.944694879</v>
      </c>
      <c r="J23" s="21">
        <f>VLOOKUP(B23,RMS!B:E,4,FALSE)</f>
        <v>447898.63917254499</v>
      </c>
      <c r="K23" s="22">
        <f t="shared" si="1"/>
        <v>0.59580512100365013</v>
      </c>
      <c r="L23" s="22">
        <f t="shared" si="2"/>
        <v>-1.3725449680350721E-3</v>
      </c>
      <c r="M23" s="34"/>
    </row>
    <row r="24" spans="1:13" x14ac:dyDescent="0.15">
      <c r="A24" s="64"/>
      <c r="B24" s="12">
        <v>35</v>
      </c>
      <c r="C24" s="62" t="s">
        <v>26</v>
      </c>
      <c r="D24" s="62"/>
      <c r="E24" s="15">
        <f>VLOOKUP(C24,RA!B28:D55,3,0)</f>
        <v>1479743.4345</v>
      </c>
      <c r="F24" s="25">
        <f>VLOOKUP(C24,RA!B28:I59,8,0)</f>
        <v>73161.442299999995</v>
      </c>
      <c r="G24" s="16">
        <f t="shared" si="0"/>
        <v>1406581.9922</v>
      </c>
      <c r="H24" s="27">
        <f>RA!J28</f>
        <v>4.9441977976892302</v>
      </c>
      <c r="I24" s="20">
        <f>VLOOKUP(B24,RMS!B:D,3,FALSE)</f>
        <v>1479743.43277806</v>
      </c>
      <c r="J24" s="21">
        <f>VLOOKUP(B24,RMS!B:E,4,FALSE)</f>
        <v>1406582.0322362401</v>
      </c>
      <c r="K24" s="22">
        <f t="shared" si="1"/>
        <v>1.7219400033354759E-3</v>
      </c>
      <c r="L24" s="22">
        <f t="shared" si="2"/>
        <v>-4.0036240126937628E-2</v>
      </c>
      <c r="M24" s="34"/>
    </row>
    <row r="25" spans="1:13" x14ac:dyDescent="0.15">
      <c r="A25" s="64"/>
      <c r="B25" s="12">
        <v>36</v>
      </c>
      <c r="C25" s="62" t="s">
        <v>27</v>
      </c>
      <c r="D25" s="62"/>
      <c r="E25" s="15">
        <f>VLOOKUP(C25,RA!B28:D56,3,0)</f>
        <v>782949.38600000006</v>
      </c>
      <c r="F25" s="25">
        <f>VLOOKUP(C25,RA!B29:I60,8,0)</f>
        <v>110577.022</v>
      </c>
      <c r="G25" s="16">
        <f t="shared" si="0"/>
        <v>672372.36400000006</v>
      </c>
      <c r="H25" s="27">
        <f>RA!J29</f>
        <v>14.1231379674394</v>
      </c>
      <c r="I25" s="20">
        <f>VLOOKUP(B25,RMS!B:D,3,FALSE)</f>
        <v>782949.39142123901</v>
      </c>
      <c r="J25" s="21">
        <f>VLOOKUP(B25,RMS!B:E,4,FALSE)</f>
        <v>672372.32817036705</v>
      </c>
      <c r="K25" s="22">
        <f t="shared" si="1"/>
        <v>-5.4212389513850212E-3</v>
      </c>
      <c r="L25" s="22">
        <f t="shared" si="2"/>
        <v>3.5829633008688688E-2</v>
      </c>
      <c r="M25" s="34"/>
    </row>
    <row r="26" spans="1:13" x14ac:dyDescent="0.15">
      <c r="A26" s="64"/>
      <c r="B26" s="12">
        <v>37</v>
      </c>
      <c r="C26" s="62" t="s">
        <v>74</v>
      </c>
      <c r="D26" s="62"/>
      <c r="E26" s="15">
        <f>VLOOKUP(C26,RA!B30:D57,3,0)</f>
        <v>1541234.0813</v>
      </c>
      <c r="F26" s="25">
        <f>VLOOKUP(C26,RA!B30:I61,8,0)</f>
        <v>225609.65280000001</v>
      </c>
      <c r="G26" s="16">
        <f t="shared" si="0"/>
        <v>1315624.4284999999</v>
      </c>
      <c r="H26" s="27">
        <f>RA!J30</f>
        <v>14.6382470733909</v>
      </c>
      <c r="I26" s="20">
        <f>VLOOKUP(B26,RMS!B:D,3,FALSE)</f>
        <v>1541234.2447327401</v>
      </c>
      <c r="J26" s="21">
        <f>VLOOKUP(B26,RMS!B:E,4,FALSE)</f>
        <v>1315624.4147930399</v>
      </c>
      <c r="K26" s="22">
        <f t="shared" si="1"/>
        <v>-0.1634327401407063</v>
      </c>
      <c r="L26" s="22">
        <f t="shared" si="2"/>
        <v>1.3706960016861558E-2</v>
      </c>
      <c r="M26" s="34"/>
    </row>
    <row r="27" spans="1:13" x14ac:dyDescent="0.15">
      <c r="A27" s="64"/>
      <c r="B27" s="12">
        <v>38</v>
      </c>
      <c r="C27" s="62" t="s">
        <v>29</v>
      </c>
      <c r="D27" s="62"/>
      <c r="E27" s="15">
        <f>VLOOKUP(C27,RA!B30:D58,3,0)</f>
        <v>934495.65419999999</v>
      </c>
      <c r="F27" s="25">
        <f>VLOOKUP(C27,RA!B31:I62,8,0)</f>
        <v>34606.057000000001</v>
      </c>
      <c r="G27" s="16">
        <f t="shared" si="0"/>
        <v>899889.59719999996</v>
      </c>
      <c r="H27" s="27">
        <f>RA!J31</f>
        <v>3.7031800891172102</v>
      </c>
      <c r="I27" s="20">
        <f>VLOOKUP(B27,RMS!B:D,3,FALSE)</f>
        <v>934495.563262832</v>
      </c>
      <c r="J27" s="21">
        <f>VLOOKUP(B27,RMS!B:E,4,FALSE)</f>
        <v>899889.57564247795</v>
      </c>
      <c r="K27" s="22">
        <f t="shared" si="1"/>
        <v>9.0937167988158762E-2</v>
      </c>
      <c r="L27" s="22">
        <f t="shared" si="2"/>
        <v>2.1557522006332874E-2</v>
      </c>
      <c r="M27" s="34"/>
    </row>
    <row r="28" spans="1:13" x14ac:dyDescent="0.15">
      <c r="A28" s="64"/>
      <c r="B28" s="12">
        <v>39</v>
      </c>
      <c r="C28" s="62" t="s">
        <v>30</v>
      </c>
      <c r="D28" s="62"/>
      <c r="E28" s="15">
        <f>VLOOKUP(C28,RA!B32:D59,3,0)</f>
        <v>95311.525999999998</v>
      </c>
      <c r="F28" s="25">
        <f>VLOOKUP(C28,RA!B32:I63,8,0)</f>
        <v>23402.671399999999</v>
      </c>
      <c r="G28" s="16">
        <f t="shared" si="0"/>
        <v>71908.854599999991</v>
      </c>
      <c r="H28" s="27">
        <f>RA!J32</f>
        <v>24.553873368893498</v>
      </c>
      <c r="I28" s="20">
        <f>VLOOKUP(B28,RMS!B:D,3,FALSE)</f>
        <v>95311.474986513902</v>
      </c>
      <c r="J28" s="21">
        <f>VLOOKUP(B28,RMS!B:E,4,FALSE)</f>
        <v>71908.861319441494</v>
      </c>
      <c r="K28" s="22">
        <f t="shared" si="1"/>
        <v>5.1013486096053384E-2</v>
      </c>
      <c r="L28" s="22">
        <f t="shared" si="2"/>
        <v>-6.7194415023550391E-3</v>
      </c>
      <c r="M28" s="34"/>
    </row>
    <row r="29" spans="1:13" x14ac:dyDescent="0.15">
      <c r="A29" s="64"/>
      <c r="B29" s="12">
        <v>40</v>
      </c>
      <c r="C29" s="62" t="s">
        <v>31</v>
      </c>
      <c r="D29" s="6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64"/>
      <c r="B30" s="12">
        <v>42</v>
      </c>
      <c r="C30" s="62" t="s">
        <v>32</v>
      </c>
      <c r="D30" s="62"/>
      <c r="E30" s="15">
        <f>VLOOKUP(C30,RA!B34:D62,3,0)</f>
        <v>344056.9338</v>
      </c>
      <c r="F30" s="25">
        <f>VLOOKUP(C30,RA!B34:I66,8,0)</f>
        <v>17268.442599999998</v>
      </c>
      <c r="G30" s="16">
        <f t="shared" si="0"/>
        <v>326788.49119999999</v>
      </c>
      <c r="H30" s="27">
        <f>RA!J34</f>
        <v>0</v>
      </c>
      <c r="I30" s="20">
        <f>VLOOKUP(B30,RMS!B:D,3,FALSE)</f>
        <v>344056.9314</v>
      </c>
      <c r="J30" s="21">
        <f>VLOOKUP(B30,RMS!B:E,4,FALSE)</f>
        <v>326788.49249999999</v>
      </c>
      <c r="K30" s="22">
        <f t="shared" si="1"/>
        <v>2.3999999975785613E-3</v>
      </c>
      <c r="L30" s="22">
        <f t="shared" si="2"/>
        <v>-1.3000000035390258E-3</v>
      </c>
      <c r="M30" s="34"/>
    </row>
    <row r="31" spans="1:13" s="38" customFormat="1" ht="12" thickBot="1" x14ac:dyDescent="0.2">
      <c r="A31" s="64"/>
      <c r="B31" s="12">
        <v>70</v>
      </c>
      <c r="C31" s="65" t="s">
        <v>70</v>
      </c>
      <c r="D31" s="66"/>
      <c r="E31" s="15">
        <f>VLOOKUP(C31,RA!B35:D63,3,0)</f>
        <v>142113.76</v>
      </c>
      <c r="F31" s="25">
        <f>VLOOKUP(C31,RA!B35:I67,8,0)</f>
        <v>5636.56</v>
      </c>
      <c r="G31" s="16">
        <f t="shared" si="0"/>
        <v>136477.20000000001</v>
      </c>
      <c r="H31" s="27">
        <f>RA!J35</f>
        <v>5.0190654230611003</v>
      </c>
      <c r="I31" s="20">
        <f>VLOOKUP(B31,RMS!B:D,3,FALSE)</f>
        <v>142113.76</v>
      </c>
      <c r="J31" s="21">
        <f>VLOOKUP(B31,RMS!B:E,4,FALSE)</f>
        <v>136477.20000000001</v>
      </c>
      <c r="K31" s="22">
        <f t="shared" si="1"/>
        <v>0</v>
      </c>
      <c r="L31" s="22">
        <f t="shared" si="2"/>
        <v>0</v>
      </c>
    </row>
    <row r="32" spans="1:13" x14ac:dyDescent="0.15">
      <c r="A32" s="64"/>
      <c r="B32" s="12">
        <v>71</v>
      </c>
      <c r="C32" s="62" t="s">
        <v>36</v>
      </c>
      <c r="D32" s="62"/>
      <c r="E32" s="15">
        <f>VLOOKUP(C32,RA!B34:D63,3,0)</f>
        <v>445795.01</v>
      </c>
      <c r="F32" s="25">
        <f>VLOOKUP(C32,RA!B34:I67,8,0)</f>
        <v>-58909.51</v>
      </c>
      <c r="G32" s="16">
        <f t="shared" si="0"/>
        <v>504704.52</v>
      </c>
      <c r="H32" s="27">
        <f>RA!J35</f>
        <v>5.0190654230611003</v>
      </c>
      <c r="I32" s="20">
        <f>VLOOKUP(B32,RMS!B:D,3,FALSE)</f>
        <v>445795.01</v>
      </c>
      <c r="J32" s="21">
        <f>VLOOKUP(B32,RMS!B:E,4,FALSE)</f>
        <v>504704.52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4"/>
      <c r="B33" s="12">
        <v>72</v>
      </c>
      <c r="C33" s="62" t="s">
        <v>37</v>
      </c>
      <c r="D33" s="62"/>
      <c r="E33" s="15">
        <f>VLOOKUP(C33,RA!B34:D64,3,0)</f>
        <v>145421.34</v>
      </c>
      <c r="F33" s="25">
        <f>VLOOKUP(C33,RA!B34:I68,8,0)</f>
        <v>-3655.58</v>
      </c>
      <c r="G33" s="16">
        <f t="shared" si="0"/>
        <v>149076.91999999998</v>
      </c>
      <c r="H33" s="27">
        <f>RA!J34</f>
        <v>0</v>
      </c>
      <c r="I33" s="20">
        <f>VLOOKUP(B33,RMS!B:D,3,FALSE)</f>
        <v>145421.34</v>
      </c>
      <c r="J33" s="21">
        <f>VLOOKUP(B33,RMS!B:E,4,FALSE)</f>
        <v>149076.92000000001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4"/>
      <c r="B34" s="12">
        <v>73</v>
      </c>
      <c r="C34" s="62" t="s">
        <v>38</v>
      </c>
      <c r="D34" s="62"/>
      <c r="E34" s="15">
        <f>VLOOKUP(C34,RA!B35:D65,3,0)</f>
        <v>283301.89</v>
      </c>
      <c r="F34" s="25">
        <f>VLOOKUP(C34,RA!B35:I69,8,0)</f>
        <v>-62689.02</v>
      </c>
      <c r="G34" s="16">
        <f t="shared" si="0"/>
        <v>345990.91000000003</v>
      </c>
      <c r="H34" s="27">
        <f>RA!J35</f>
        <v>5.0190654230611003</v>
      </c>
      <c r="I34" s="20">
        <f>VLOOKUP(B34,RMS!B:D,3,FALSE)</f>
        <v>283301.89</v>
      </c>
      <c r="J34" s="21">
        <f>VLOOKUP(B34,RMS!B:E,4,FALSE)</f>
        <v>345990.91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64"/>
      <c r="B35" s="12">
        <v>74</v>
      </c>
      <c r="C35" s="62" t="s">
        <v>72</v>
      </c>
      <c r="D35" s="62"/>
      <c r="E35" s="15">
        <f>VLOOKUP(C35,RA!B36:D66,3,0)</f>
        <v>4.25</v>
      </c>
      <c r="F35" s="25">
        <f>VLOOKUP(C35,RA!B36:I70,8,0)</f>
        <v>4.25</v>
      </c>
      <c r="G35" s="16">
        <f t="shared" si="0"/>
        <v>0</v>
      </c>
      <c r="H35" s="27">
        <f>RA!J36</f>
        <v>3.9662309969140201</v>
      </c>
      <c r="I35" s="20">
        <f>VLOOKUP(B35,RMS!B:D,3,FALSE)</f>
        <v>4.25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64"/>
      <c r="B36" s="12">
        <v>75</v>
      </c>
      <c r="C36" s="62" t="s">
        <v>33</v>
      </c>
      <c r="D36" s="62"/>
      <c r="E36" s="15">
        <f>VLOOKUP(C36,RA!B8:D66,3,0)</f>
        <v>135621.36739999999</v>
      </c>
      <c r="F36" s="25">
        <f>VLOOKUP(C36,RA!B8:I70,8,0)</f>
        <v>9298.6317999999992</v>
      </c>
      <c r="G36" s="16">
        <f t="shared" si="0"/>
        <v>126322.73559999999</v>
      </c>
      <c r="H36" s="27">
        <f>RA!J36</f>
        <v>3.9662309969140201</v>
      </c>
      <c r="I36" s="20">
        <f>VLOOKUP(B36,RMS!B:D,3,FALSE)</f>
        <v>135621.367521368</v>
      </c>
      <c r="J36" s="21">
        <f>VLOOKUP(B36,RMS!B:E,4,FALSE)</f>
        <v>126322.735042735</v>
      </c>
      <c r="K36" s="22">
        <f t="shared" si="1"/>
        <v>-1.2136800796724856E-4</v>
      </c>
      <c r="L36" s="22">
        <f t="shared" si="2"/>
        <v>5.57264982489869E-4</v>
      </c>
      <c r="M36" s="34"/>
    </row>
    <row r="37" spans="1:13" x14ac:dyDescent="0.15">
      <c r="A37" s="64"/>
      <c r="B37" s="12">
        <v>76</v>
      </c>
      <c r="C37" s="62" t="s">
        <v>34</v>
      </c>
      <c r="D37" s="62"/>
      <c r="E37" s="15">
        <f>VLOOKUP(C37,RA!B8:D67,3,0)</f>
        <v>390124.62699999998</v>
      </c>
      <c r="F37" s="25">
        <f>VLOOKUP(C37,RA!B8:I71,8,0)</f>
        <v>5978.1490999999996</v>
      </c>
      <c r="G37" s="16">
        <f t="shared" si="0"/>
        <v>384146.4779</v>
      </c>
      <c r="H37" s="27">
        <f>RA!J37</f>
        <v>-13.2144839396026</v>
      </c>
      <c r="I37" s="20">
        <f>VLOOKUP(B37,RMS!B:D,3,FALSE)</f>
        <v>390124.61900341901</v>
      </c>
      <c r="J37" s="21">
        <f>VLOOKUP(B37,RMS!B:E,4,FALSE)</f>
        <v>384146.472729915</v>
      </c>
      <c r="K37" s="22">
        <f t="shared" si="1"/>
        <v>7.9965809709392488E-3</v>
      </c>
      <c r="L37" s="22">
        <f t="shared" si="2"/>
        <v>5.1700850017368793E-3</v>
      </c>
      <c r="M37" s="34"/>
    </row>
    <row r="38" spans="1:13" x14ac:dyDescent="0.15">
      <c r="A38" s="64"/>
      <c r="B38" s="12">
        <v>77</v>
      </c>
      <c r="C38" s="62" t="s">
        <v>39</v>
      </c>
      <c r="D38" s="62"/>
      <c r="E38" s="15">
        <f>VLOOKUP(C38,RA!B9:D68,3,0)</f>
        <v>230296.66</v>
      </c>
      <c r="F38" s="25">
        <f>VLOOKUP(C38,RA!B9:I72,8,0)</f>
        <v>-30581.599999999999</v>
      </c>
      <c r="G38" s="16">
        <f t="shared" si="0"/>
        <v>260878.26</v>
      </c>
      <c r="H38" s="27">
        <f>RA!J38</f>
        <v>-2.5137851157196098</v>
      </c>
      <c r="I38" s="20">
        <f>VLOOKUP(B38,RMS!B:D,3,FALSE)</f>
        <v>230296.66</v>
      </c>
      <c r="J38" s="21">
        <f>VLOOKUP(B38,RMS!B:E,4,FALSE)</f>
        <v>260878.26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64"/>
      <c r="B39" s="12">
        <v>78</v>
      </c>
      <c r="C39" s="62" t="s">
        <v>40</v>
      </c>
      <c r="D39" s="62"/>
      <c r="E39" s="15">
        <f>VLOOKUP(C39,RA!B10:D69,3,0)</f>
        <v>108992.31</v>
      </c>
      <c r="F39" s="25">
        <f>VLOOKUP(C39,RA!B10:I73,8,0)</f>
        <v>12233.88</v>
      </c>
      <c r="G39" s="16">
        <f t="shared" si="0"/>
        <v>96758.43</v>
      </c>
      <c r="H39" s="27">
        <f>RA!J39</f>
        <v>-22.127992157059001</v>
      </c>
      <c r="I39" s="20">
        <f>VLOOKUP(B39,RMS!B:D,3,FALSE)</f>
        <v>108992.31</v>
      </c>
      <c r="J39" s="21">
        <f>VLOOKUP(B39,RMS!B:E,4,FALSE)</f>
        <v>96758.43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64"/>
      <c r="B40" s="12">
        <v>99</v>
      </c>
      <c r="C40" s="62" t="s">
        <v>35</v>
      </c>
      <c r="D40" s="62"/>
      <c r="E40" s="15">
        <f>VLOOKUP(C40,RA!B8:D70,3,0)</f>
        <v>32952.991600000001</v>
      </c>
      <c r="F40" s="25">
        <f>VLOOKUP(C40,RA!B8:I74,8,0)</f>
        <v>2653.5520000000001</v>
      </c>
      <c r="G40" s="16">
        <f t="shared" si="0"/>
        <v>30299.439600000002</v>
      </c>
      <c r="H40" s="27">
        <f>RA!J40</f>
        <v>100</v>
      </c>
      <c r="I40" s="20">
        <f>VLOOKUP(B40,RMS!B:D,3,FALSE)</f>
        <v>32952.991452991497</v>
      </c>
      <c r="J40" s="21">
        <f>VLOOKUP(B40,RMS!B:E,4,FALSE)</f>
        <v>30299.439316239299</v>
      </c>
      <c r="K40" s="22">
        <f t="shared" si="1"/>
        <v>1.4700850442750379E-4</v>
      </c>
      <c r="L40" s="22">
        <f t="shared" si="2"/>
        <v>2.837607025867328E-4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10.5" style="39" bestFit="1" customWidth="1"/>
    <col min="17" max="17" width="9.25" style="39" bestFit="1" customWidth="1"/>
    <col min="18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40" t="s">
        <v>46</v>
      </c>
      <c r="W1" s="69"/>
    </row>
    <row r="2" spans="1:23" ht="12.75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40"/>
      <c r="W2" s="69"/>
    </row>
    <row r="3" spans="1:23" ht="23.25" thickBot="1" x14ac:dyDescent="0.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1" t="s">
        <v>47</v>
      </c>
      <c r="W3" s="69"/>
    </row>
    <row r="4" spans="1:23" ht="12.75" thickTop="1" thickBot="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12.75" thickTop="1" thickBot="1" x14ac:dyDescent="0.25">
      <c r="A5" s="42"/>
      <c r="B5" s="43"/>
      <c r="C5" s="44"/>
      <c r="D5" s="45" t="s">
        <v>0</v>
      </c>
      <c r="E5" s="45" t="s">
        <v>59</v>
      </c>
      <c r="F5" s="45" t="s">
        <v>60</v>
      </c>
      <c r="G5" s="45" t="s">
        <v>48</v>
      </c>
      <c r="H5" s="45" t="s">
        <v>49</v>
      </c>
      <c r="I5" s="45" t="s">
        <v>1</v>
      </c>
      <c r="J5" s="45" t="s">
        <v>2</v>
      </c>
      <c r="K5" s="45" t="s">
        <v>50</v>
      </c>
      <c r="L5" s="45" t="s">
        <v>51</v>
      </c>
      <c r="M5" s="45" t="s">
        <v>52</v>
      </c>
      <c r="N5" s="45" t="s">
        <v>53</v>
      </c>
      <c r="O5" s="45" t="s">
        <v>54</v>
      </c>
      <c r="P5" s="45" t="s">
        <v>61</v>
      </c>
      <c r="Q5" s="45" t="s">
        <v>62</v>
      </c>
      <c r="R5" s="45" t="s">
        <v>55</v>
      </c>
      <c r="S5" s="45" t="s">
        <v>56</v>
      </c>
      <c r="T5" s="45" t="s">
        <v>57</v>
      </c>
      <c r="U5" s="46" t="s">
        <v>58</v>
      </c>
    </row>
    <row r="6" spans="1:23" ht="12" thickBot="1" x14ac:dyDescent="0.2">
      <c r="A6" s="47" t="s">
        <v>3</v>
      </c>
      <c r="B6" s="70" t="s">
        <v>4</v>
      </c>
      <c r="C6" s="71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8"/>
    </row>
    <row r="7" spans="1:23" ht="12" thickBot="1" x14ac:dyDescent="0.2">
      <c r="A7" s="72" t="s">
        <v>5</v>
      </c>
      <c r="B7" s="73"/>
      <c r="C7" s="74"/>
      <c r="D7" s="49">
        <v>28953559.521899998</v>
      </c>
      <c r="E7" s="49">
        <v>28152519.531800002</v>
      </c>
      <c r="F7" s="50">
        <v>102.84535808312</v>
      </c>
      <c r="G7" s="49">
        <v>15215309.8028</v>
      </c>
      <c r="H7" s="50">
        <v>90.292277299354197</v>
      </c>
      <c r="I7" s="49">
        <v>2447985.8601000002</v>
      </c>
      <c r="J7" s="50">
        <v>8.4548701455804895</v>
      </c>
      <c r="K7" s="49">
        <v>1264887.1240999999</v>
      </c>
      <c r="L7" s="50">
        <v>8.3132525100949906</v>
      </c>
      <c r="M7" s="50">
        <v>0.93533937808229795</v>
      </c>
      <c r="N7" s="49">
        <v>510118378.15490001</v>
      </c>
      <c r="O7" s="49">
        <v>5879127095.8240995</v>
      </c>
      <c r="P7" s="49">
        <v>1034319</v>
      </c>
      <c r="Q7" s="49">
        <v>853511</v>
      </c>
      <c r="R7" s="50">
        <v>21.184026919395301</v>
      </c>
      <c r="S7" s="49">
        <v>27.992872142830201</v>
      </c>
      <c r="T7" s="49">
        <v>24.103636664202298</v>
      </c>
      <c r="U7" s="51">
        <v>13.893663568295301</v>
      </c>
    </row>
    <row r="8" spans="1:23" ht="12" thickBot="1" x14ac:dyDescent="0.2">
      <c r="A8" s="75">
        <v>42272</v>
      </c>
      <c r="B8" s="65" t="s">
        <v>6</v>
      </c>
      <c r="C8" s="66"/>
      <c r="D8" s="52">
        <v>607365.42229999998</v>
      </c>
      <c r="E8" s="52">
        <v>820065.46169999999</v>
      </c>
      <c r="F8" s="53">
        <v>74.063041387077604</v>
      </c>
      <c r="G8" s="52">
        <v>569428.69310000003</v>
      </c>
      <c r="H8" s="53">
        <v>6.6622440456012697</v>
      </c>
      <c r="I8" s="52">
        <v>121784.3331</v>
      </c>
      <c r="J8" s="53">
        <v>20.051245696342299</v>
      </c>
      <c r="K8" s="52">
        <v>142869.29060000001</v>
      </c>
      <c r="L8" s="53">
        <v>25.089935286227298</v>
      </c>
      <c r="M8" s="53">
        <v>-0.14758215296968799</v>
      </c>
      <c r="N8" s="52">
        <v>20690321.168900002</v>
      </c>
      <c r="O8" s="52">
        <v>212435540.65149999</v>
      </c>
      <c r="P8" s="52">
        <v>23958</v>
      </c>
      <c r="Q8" s="52">
        <v>19763</v>
      </c>
      <c r="R8" s="53">
        <v>21.2265344330314</v>
      </c>
      <c r="S8" s="52">
        <v>25.351257296101501</v>
      </c>
      <c r="T8" s="52">
        <v>23.881495977331401</v>
      </c>
      <c r="U8" s="54">
        <v>5.7975874790089996</v>
      </c>
    </row>
    <row r="9" spans="1:23" ht="12" thickBot="1" x14ac:dyDescent="0.2">
      <c r="A9" s="76"/>
      <c r="B9" s="65" t="s">
        <v>7</v>
      </c>
      <c r="C9" s="66"/>
      <c r="D9" s="52">
        <v>79619.235000000001</v>
      </c>
      <c r="E9" s="52">
        <v>137052.9866</v>
      </c>
      <c r="F9" s="53">
        <v>58.093761380315698</v>
      </c>
      <c r="G9" s="52">
        <v>72181.179099999994</v>
      </c>
      <c r="H9" s="53">
        <v>10.3047026839161</v>
      </c>
      <c r="I9" s="52">
        <v>18745.330600000001</v>
      </c>
      <c r="J9" s="53">
        <v>23.5437210618766</v>
      </c>
      <c r="K9" s="52">
        <v>15884.200699999999</v>
      </c>
      <c r="L9" s="53">
        <v>22.006014445945802</v>
      </c>
      <c r="M9" s="53">
        <v>0.18012426020278099</v>
      </c>
      <c r="N9" s="52">
        <v>3011062.5550000002</v>
      </c>
      <c r="O9" s="52">
        <v>34994390.428000003</v>
      </c>
      <c r="P9" s="52">
        <v>4521</v>
      </c>
      <c r="Q9" s="52">
        <v>3728</v>
      </c>
      <c r="R9" s="53">
        <v>21.271459227467801</v>
      </c>
      <c r="S9" s="52">
        <v>17.6109787657598</v>
      </c>
      <c r="T9" s="52">
        <v>16.312758556866999</v>
      </c>
      <c r="U9" s="54">
        <v>7.3716527977247104</v>
      </c>
    </row>
    <row r="10" spans="1:23" ht="12" thickBot="1" x14ac:dyDescent="0.2">
      <c r="A10" s="76"/>
      <c r="B10" s="65" t="s">
        <v>8</v>
      </c>
      <c r="C10" s="66"/>
      <c r="D10" s="52">
        <v>129417.7871</v>
      </c>
      <c r="E10" s="52">
        <v>179408.17610000001</v>
      </c>
      <c r="F10" s="53">
        <v>72.135947153191097</v>
      </c>
      <c r="G10" s="52">
        <v>91959.297699999996</v>
      </c>
      <c r="H10" s="53">
        <v>40.7337706320913</v>
      </c>
      <c r="I10" s="52">
        <v>36944.127800000002</v>
      </c>
      <c r="J10" s="53">
        <v>28.546406663137901</v>
      </c>
      <c r="K10" s="52">
        <v>23073.962800000001</v>
      </c>
      <c r="L10" s="53">
        <v>25.0914952344183</v>
      </c>
      <c r="M10" s="53">
        <v>0.60111759389678798</v>
      </c>
      <c r="N10" s="52">
        <v>3919954.4441</v>
      </c>
      <c r="O10" s="52">
        <v>54103542.571099997</v>
      </c>
      <c r="P10" s="52">
        <v>91408</v>
      </c>
      <c r="Q10" s="52">
        <v>74090</v>
      </c>
      <c r="R10" s="53">
        <v>23.3742745309758</v>
      </c>
      <c r="S10" s="52">
        <v>1.4158256071678601</v>
      </c>
      <c r="T10" s="52">
        <v>1.2736454055877999</v>
      </c>
      <c r="U10" s="54">
        <v>10.0422114743689</v>
      </c>
    </row>
    <row r="11" spans="1:23" ht="12" thickBot="1" x14ac:dyDescent="0.2">
      <c r="A11" s="76"/>
      <c r="B11" s="65" t="s">
        <v>9</v>
      </c>
      <c r="C11" s="66"/>
      <c r="D11" s="52">
        <v>40151.2912</v>
      </c>
      <c r="E11" s="52">
        <v>80243.688800000004</v>
      </c>
      <c r="F11" s="53">
        <v>50.036696717761103</v>
      </c>
      <c r="G11" s="52">
        <v>41026.975400000003</v>
      </c>
      <c r="H11" s="53">
        <v>-2.13441081498783</v>
      </c>
      <c r="I11" s="52">
        <v>9459.7752999999993</v>
      </c>
      <c r="J11" s="53">
        <v>23.560326498292</v>
      </c>
      <c r="K11" s="52">
        <v>9123.6070999999993</v>
      </c>
      <c r="L11" s="53">
        <v>22.238069004716301</v>
      </c>
      <c r="M11" s="53">
        <v>3.6845975096845E-2</v>
      </c>
      <c r="N11" s="52">
        <v>1605290.5896999999</v>
      </c>
      <c r="O11" s="52">
        <v>17649402.987</v>
      </c>
      <c r="P11" s="52">
        <v>2063</v>
      </c>
      <c r="Q11" s="52">
        <v>1841</v>
      </c>
      <c r="R11" s="53">
        <v>12.0586637696904</v>
      </c>
      <c r="S11" s="52">
        <v>19.462574503150801</v>
      </c>
      <c r="T11" s="52">
        <v>19.549557305812101</v>
      </c>
      <c r="U11" s="54">
        <v>-0.44692341523071399</v>
      </c>
    </row>
    <row r="12" spans="1:23" ht="12" thickBot="1" x14ac:dyDescent="0.2">
      <c r="A12" s="76"/>
      <c r="B12" s="65" t="s">
        <v>10</v>
      </c>
      <c r="C12" s="66"/>
      <c r="D12" s="52">
        <v>162427.94459999999</v>
      </c>
      <c r="E12" s="52">
        <v>321112.23330000002</v>
      </c>
      <c r="F12" s="53">
        <v>50.582920161827403</v>
      </c>
      <c r="G12" s="52">
        <v>288960.66979999997</v>
      </c>
      <c r="H12" s="53">
        <v>-43.788909157629597</v>
      </c>
      <c r="I12" s="52">
        <v>32491.5003</v>
      </c>
      <c r="J12" s="53">
        <v>20.003639386076401</v>
      </c>
      <c r="K12" s="52">
        <v>28078.022300000001</v>
      </c>
      <c r="L12" s="53">
        <v>9.7169010299684704</v>
      </c>
      <c r="M12" s="53">
        <v>0.157186213218443</v>
      </c>
      <c r="N12" s="52">
        <v>7491728.7348999996</v>
      </c>
      <c r="O12" s="52">
        <v>63126645.0528</v>
      </c>
      <c r="P12" s="52">
        <v>1653</v>
      </c>
      <c r="Q12" s="52">
        <v>1468</v>
      </c>
      <c r="R12" s="53">
        <v>12.602179836512301</v>
      </c>
      <c r="S12" s="52">
        <v>98.262519419237805</v>
      </c>
      <c r="T12" s="52">
        <v>103.000245367847</v>
      </c>
      <c r="U12" s="54">
        <v>-4.8214985496108698</v>
      </c>
    </row>
    <row r="13" spans="1:23" ht="12" thickBot="1" x14ac:dyDescent="0.2">
      <c r="A13" s="76"/>
      <c r="B13" s="65" t="s">
        <v>11</v>
      </c>
      <c r="C13" s="66"/>
      <c r="D13" s="52">
        <v>260784.27160000001</v>
      </c>
      <c r="E13" s="52">
        <v>395890.90919999999</v>
      </c>
      <c r="F13" s="53">
        <v>65.872760788314693</v>
      </c>
      <c r="G13" s="52">
        <v>229586.6783</v>
      </c>
      <c r="H13" s="53">
        <v>13.5885903881732</v>
      </c>
      <c r="I13" s="52">
        <v>41537.379999999997</v>
      </c>
      <c r="J13" s="53">
        <v>15.9278700916869</v>
      </c>
      <c r="K13" s="52">
        <v>60676.163500000002</v>
      </c>
      <c r="L13" s="53">
        <v>26.428433892281301</v>
      </c>
      <c r="M13" s="53">
        <v>-0.31542507627397998</v>
      </c>
      <c r="N13" s="52">
        <v>10184209.8695</v>
      </c>
      <c r="O13" s="52">
        <v>97584689.223199993</v>
      </c>
      <c r="P13" s="52">
        <v>10610</v>
      </c>
      <c r="Q13" s="52">
        <v>7546</v>
      </c>
      <c r="R13" s="53">
        <v>40.604293665518199</v>
      </c>
      <c r="S13" s="52">
        <v>24.579101941564598</v>
      </c>
      <c r="T13" s="52">
        <v>25.965275947521899</v>
      </c>
      <c r="U13" s="54">
        <v>-5.6396446430502403</v>
      </c>
    </row>
    <row r="14" spans="1:23" ht="12" thickBot="1" x14ac:dyDescent="0.2">
      <c r="A14" s="76"/>
      <c r="B14" s="65" t="s">
        <v>12</v>
      </c>
      <c r="C14" s="66"/>
      <c r="D14" s="52">
        <v>170094.4461</v>
      </c>
      <c r="E14" s="52">
        <v>146113.5404</v>
      </c>
      <c r="F14" s="53">
        <v>116.412514291523</v>
      </c>
      <c r="G14" s="52">
        <v>138793.57</v>
      </c>
      <c r="H14" s="53">
        <v>22.552108213658599</v>
      </c>
      <c r="I14" s="52">
        <v>37170.482199999999</v>
      </c>
      <c r="J14" s="53">
        <v>21.852848845015899</v>
      </c>
      <c r="K14" s="52">
        <v>28197.108</v>
      </c>
      <c r="L14" s="53">
        <v>20.315860453766</v>
      </c>
      <c r="M14" s="53">
        <v>0.31823739512576998</v>
      </c>
      <c r="N14" s="52">
        <v>4212801.4419</v>
      </c>
      <c r="O14" s="52">
        <v>49907160.604800001</v>
      </c>
      <c r="P14" s="52">
        <v>2771</v>
      </c>
      <c r="Q14" s="52">
        <v>2239</v>
      </c>
      <c r="R14" s="53">
        <v>23.760607414024101</v>
      </c>
      <c r="S14" s="52">
        <v>61.383777011909103</v>
      </c>
      <c r="T14" s="52">
        <v>58.5186025904422</v>
      </c>
      <c r="U14" s="54">
        <v>4.6676411275751599</v>
      </c>
    </row>
    <row r="15" spans="1:23" ht="12" thickBot="1" x14ac:dyDescent="0.2">
      <c r="A15" s="76"/>
      <c r="B15" s="65" t="s">
        <v>13</v>
      </c>
      <c r="C15" s="66"/>
      <c r="D15" s="52">
        <v>83272.747000000003</v>
      </c>
      <c r="E15" s="52">
        <v>154856.9804</v>
      </c>
      <c r="F15" s="53">
        <v>53.773970527453201</v>
      </c>
      <c r="G15" s="52">
        <v>77474.551900000006</v>
      </c>
      <c r="H15" s="53">
        <v>7.4839995299153399</v>
      </c>
      <c r="I15" s="52">
        <v>15691.1476</v>
      </c>
      <c r="J15" s="53">
        <v>18.843076715122699</v>
      </c>
      <c r="K15" s="52">
        <v>12009.036099999999</v>
      </c>
      <c r="L15" s="53">
        <v>15.500620275288099</v>
      </c>
      <c r="M15" s="53">
        <v>0.30661174380181899</v>
      </c>
      <c r="N15" s="52">
        <v>3430636.2209999999</v>
      </c>
      <c r="O15" s="52">
        <v>38785984.099100001</v>
      </c>
      <c r="P15" s="52">
        <v>2157</v>
      </c>
      <c r="Q15" s="52">
        <v>1647</v>
      </c>
      <c r="R15" s="53">
        <v>30.965391621129299</v>
      </c>
      <c r="S15" s="52">
        <v>38.605816875289797</v>
      </c>
      <c r="T15" s="52">
        <v>31.907488888888899</v>
      </c>
      <c r="U15" s="54">
        <v>17.350566646572499</v>
      </c>
    </row>
    <row r="16" spans="1:23" ht="12" thickBot="1" x14ac:dyDescent="0.2">
      <c r="A16" s="76"/>
      <c r="B16" s="65" t="s">
        <v>14</v>
      </c>
      <c r="C16" s="66"/>
      <c r="D16" s="52">
        <v>1541876.6961999999</v>
      </c>
      <c r="E16" s="52">
        <v>1711400.828</v>
      </c>
      <c r="F16" s="53">
        <v>90.094422707618307</v>
      </c>
      <c r="G16" s="52">
        <v>755528.42960000003</v>
      </c>
      <c r="H16" s="53">
        <v>104.07924252649499</v>
      </c>
      <c r="I16" s="52">
        <v>17176.3485</v>
      </c>
      <c r="J16" s="53">
        <v>1.1139897595139501</v>
      </c>
      <c r="K16" s="52">
        <v>34134.196300000003</v>
      </c>
      <c r="L16" s="53">
        <v>4.5179234774886901</v>
      </c>
      <c r="M16" s="53">
        <v>-0.49679938707096499</v>
      </c>
      <c r="N16" s="52">
        <v>25458549.313700002</v>
      </c>
      <c r="O16" s="52">
        <v>293908358.53320003</v>
      </c>
      <c r="P16" s="52">
        <v>50899</v>
      </c>
      <c r="Q16" s="52">
        <v>39044</v>
      </c>
      <c r="R16" s="53">
        <v>30.363180002048999</v>
      </c>
      <c r="S16" s="52">
        <v>30.292868154580599</v>
      </c>
      <c r="T16" s="52">
        <v>31.9172958866919</v>
      </c>
      <c r="U16" s="54">
        <v>-5.3624098049152904</v>
      </c>
    </row>
    <row r="17" spans="1:21" ht="12" thickBot="1" x14ac:dyDescent="0.2">
      <c r="A17" s="76"/>
      <c r="B17" s="65" t="s">
        <v>15</v>
      </c>
      <c r="C17" s="66"/>
      <c r="D17" s="52">
        <v>5476315.7384000001</v>
      </c>
      <c r="E17" s="52">
        <v>3388816.5298000001</v>
      </c>
      <c r="F17" s="53">
        <v>161.59965257024999</v>
      </c>
      <c r="G17" s="52">
        <v>409585.25390000001</v>
      </c>
      <c r="H17" s="53">
        <v>1237.0392821165999</v>
      </c>
      <c r="I17" s="52">
        <v>50792.028899999998</v>
      </c>
      <c r="J17" s="53">
        <v>0.92748539942366004</v>
      </c>
      <c r="K17" s="52">
        <v>50087.870999999999</v>
      </c>
      <c r="L17" s="53">
        <v>12.2289243870652</v>
      </c>
      <c r="M17" s="53">
        <v>1.4058451396347E-2</v>
      </c>
      <c r="N17" s="52">
        <v>31216705.086100001</v>
      </c>
      <c r="O17" s="52">
        <v>283447179.88370001</v>
      </c>
      <c r="P17" s="52">
        <v>47404</v>
      </c>
      <c r="Q17" s="52">
        <v>29197</v>
      </c>
      <c r="R17" s="53">
        <v>62.359146487652801</v>
      </c>
      <c r="S17" s="52">
        <v>115.524338418699</v>
      </c>
      <c r="T17" s="52">
        <v>112.75559306093101</v>
      </c>
      <c r="U17" s="54">
        <v>2.3966770947720701</v>
      </c>
    </row>
    <row r="18" spans="1:21" ht="12" thickBot="1" x14ac:dyDescent="0.2">
      <c r="A18" s="76"/>
      <c r="B18" s="65" t="s">
        <v>16</v>
      </c>
      <c r="C18" s="66"/>
      <c r="D18" s="52">
        <v>1839086.7882000001</v>
      </c>
      <c r="E18" s="52">
        <v>2095083.3241999999</v>
      </c>
      <c r="F18" s="53">
        <v>87.781080922032004</v>
      </c>
      <c r="G18" s="52">
        <v>1225226.1967</v>
      </c>
      <c r="H18" s="53">
        <v>50.101817374894502</v>
      </c>
      <c r="I18" s="52">
        <v>216789.4253</v>
      </c>
      <c r="J18" s="53">
        <v>11.7878844375899</v>
      </c>
      <c r="K18" s="52">
        <v>163767.96979999999</v>
      </c>
      <c r="L18" s="53">
        <v>13.3663457605697</v>
      </c>
      <c r="M18" s="53">
        <v>0.32375961895816402</v>
      </c>
      <c r="N18" s="52">
        <v>38348718.1765</v>
      </c>
      <c r="O18" s="52">
        <v>623415566.50999999</v>
      </c>
      <c r="P18" s="52">
        <v>74238</v>
      </c>
      <c r="Q18" s="52">
        <v>54041</v>
      </c>
      <c r="R18" s="53">
        <v>37.373475694380197</v>
      </c>
      <c r="S18" s="52">
        <v>24.7728493251435</v>
      </c>
      <c r="T18" s="52">
        <v>21.420689002794202</v>
      </c>
      <c r="U18" s="54">
        <v>13.5315896784912</v>
      </c>
    </row>
    <row r="19" spans="1:21" ht="12" thickBot="1" x14ac:dyDescent="0.2">
      <c r="A19" s="76"/>
      <c r="B19" s="65" t="s">
        <v>17</v>
      </c>
      <c r="C19" s="66"/>
      <c r="D19" s="52">
        <v>834806.98470000003</v>
      </c>
      <c r="E19" s="52">
        <v>876156.72569999995</v>
      </c>
      <c r="F19" s="53">
        <v>95.280554290447995</v>
      </c>
      <c r="G19" s="52">
        <v>545101.99470000004</v>
      </c>
      <c r="H19" s="53">
        <v>53.146932650547498</v>
      </c>
      <c r="I19" s="52">
        <v>23471.713599999999</v>
      </c>
      <c r="J19" s="53">
        <v>2.8116335907796599</v>
      </c>
      <c r="K19" s="52">
        <v>28058.732800000002</v>
      </c>
      <c r="L19" s="53">
        <v>5.1474280176579201</v>
      </c>
      <c r="M19" s="53">
        <v>-0.16347920031513299</v>
      </c>
      <c r="N19" s="52">
        <v>16846648.696800001</v>
      </c>
      <c r="O19" s="52">
        <v>190197079.92590001</v>
      </c>
      <c r="P19" s="52">
        <v>13443</v>
      </c>
      <c r="Q19" s="52">
        <v>10325</v>
      </c>
      <c r="R19" s="53">
        <v>30.198547215496401</v>
      </c>
      <c r="S19" s="52">
        <v>62.099753380941799</v>
      </c>
      <c r="T19" s="52">
        <v>56.870924658595698</v>
      </c>
      <c r="U19" s="54">
        <v>8.4200474843605804</v>
      </c>
    </row>
    <row r="20" spans="1:21" ht="12" thickBot="1" x14ac:dyDescent="0.2">
      <c r="A20" s="76"/>
      <c r="B20" s="65" t="s">
        <v>18</v>
      </c>
      <c r="C20" s="66"/>
      <c r="D20" s="52">
        <v>1790360.7981</v>
      </c>
      <c r="E20" s="52">
        <v>1441816.7427000001</v>
      </c>
      <c r="F20" s="53">
        <v>124.17394978694099</v>
      </c>
      <c r="G20" s="52">
        <v>1165689.5423000001</v>
      </c>
      <c r="H20" s="53">
        <v>53.588132442834898</v>
      </c>
      <c r="I20" s="52">
        <v>85440.519899999999</v>
      </c>
      <c r="J20" s="53">
        <v>4.7722514920273502</v>
      </c>
      <c r="K20" s="52">
        <v>30572.014999999999</v>
      </c>
      <c r="L20" s="53">
        <v>2.6226549943717399</v>
      </c>
      <c r="M20" s="53">
        <v>1.79472975202976</v>
      </c>
      <c r="N20" s="52">
        <v>30705750.154399998</v>
      </c>
      <c r="O20" s="52">
        <v>316770752.9156</v>
      </c>
      <c r="P20" s="52">
        <v>45682</v>
      </c>
      <c r="Q20" s="52">
        <v>38826</v>
      </c>
      <c r="R20" s="53">
        <v>17.658270231288299</v>
      </c>
      <c r="S20" s="52">
        <v>39.191821682500802</v>
      </c>
      <c r="T20" s="52">
        <v>37.416009800133899</v>
      </c>
      <c r="U20" s="54">
        <v>4.5310776741968501</v>
      </c>
    </row>
    <row r="21" spans="1:21" ht="12" thickBot="1" x14ac:dyDescent="0.2">
      <c r="A21" s="76"/>
      <c r="B21" s="65" t="s">
        <v>19</v>
      </c>
      <c r="C21" s="66"/>
      <c r="D21" s="52">
        <v>554723.38650000002</v>
      </c>
      <c r="E21" s="52">
        <v>524628.47880000004</v>
      </c>
      <c r="F21" s="53">
        <v>105.73642280511299</v>
      </c>
      <c r="G21" s="52">
        <v>211516.0993</v>
      </c>
      <c r="H21" s="53">
        <v>162.26059781540201</v>
      </c>
      <c r="I21" s="52">
        <v>27455.394</v>
      </c>
      <c r="J21" s="53">
        <v>4.9493846245114099</v>
      </c>
      <c r="K21" s="52">
        <v>-61106.293299999998</v>
      </c>
      <c r="L21" s="53">
        <v>-28.889665374043702</v>
      </c>
      <c r="M21" s="53">
        <v>-1.4493055054936499</v>
      </c>
      <c r="N21" s="52">
        <v>9534774.6851000004</v>
      </c>
      <c r="O21" s="52">
        <v>116671587.71709999</v>
      </c>
      <c r="P21" s="52">
        <v>34742</v>
      </c>
      <c r="Q21" s="52">
        <v>30073</v>
      </c>
      <c r="R21" s="53">
        <v>15.525554484088699</v>
      </c>
      <c r="S21" s="52">
        <v>15.9669387628807</v>
      </c>
      <c r="T21" s="52">
        <v>14.507032949822101</v>
      </c>
      <c r="U21" s="54">
        <v>9.1433043912744107</v>
      </c>
    </row>
    <row r="22" spans="1:21" ht="12" thickBot="1" x14ac:dyDescent="0.2">
      <c r="A22" s="76"/>
      <c r="B22" s="65" t="s">
        <v>20</v>
      </c>
      <c r="C22" s="66"/>
      <c r="D22" s="52">
        <v>1298745.7009999999</v>
      </c>
      <c r="E22" s="52">
        <v>1431241.5651</v>
      </c>
      <c r="F22" s="53">
        <v>90.742592492362206</v>
      </c>
      <c r="G22" s="52">
        <v>997006.63540000003</v>
      </c>
      <c r="H22" s="53">
        <v>30.264499240663699</v>
      </c>
      <c r="I22" s="52">
        <v>116033.57249999999</v>
      </c>
      <c r="J22" s="53">
        <v>8.9342796215346301</v>
      </c>
      <c r="K22" s="52">
        <v>79536.430200000003</v>
      </c>
      <c r="L22" s="53">
        <v>7.9775226539079096</v>
      </c>
      <c r="M22" s="53">
        <v>0.45887327616068901</v>
      </c>
      <c r="N22" s="52">
        <v>34101432.240099996</v>
      </c>
      <c r="O22" s="52">
        <v>391500212.99080002</v>
      </c>
      <c r="P22" s="52">
        <v>71831</v>
      </c>
      <c r="Q22" s="52">
        <v>60261</v>
      </c>
      <c r="R22" s="53">
        <v>19.1998141418164</v>
      </c>
      <c r="S22" s="52">
        <v>18.080573860867901</v>
      </c>
      <c r="T22" s="52">
        <v>17.555878896798902</v>
      </c>
      <c r="U22" s="54">
        <v>2.9019818071402801</v>
      </c>
    </row>
    <row r="23" spans="1:21" ht="12" thickBot="1" x14ac:dyDescent="0.2">
      <c r="A23" s="76"/>
      <c r="B23" s="65" t="s">
        <v>21</v>
      </c>
      <c r="C23" s="66"/>
      <c r="D23" s="52">
        <v>5015131.5064000003</v>
      </c>
      <c r="E23" s="52">
        <v>3675344.9367</v>
      </c>
      <c r="F23" s="53">
        <v>136.45335588291599</v>
      </c>
      <c r="G23" s="52">
        <v>2519515.5205000001</v>
      </c>
      <c r="H23" s="53">
        <v>99.0514234024144</v>
      </c>
      <c r="I23" s="52">
        <v>902411.50589999999</v>
      </c>
      <c r="J23" s="53">
        <v>17.993775532075201</v>
      </c>
      <c r="K23" s="52">
        <v>148240.92499999999</v>
      </c>
      <c r="L23" s="53">
        <v>5.8837075538467598</v>
      </c>
      <c r="M23" s="53">
        <v>5.0874654276475999</v>
      </c>
      <c r="N23" s="52">
        <v>79146332.135100007</v>
      </c>
      <c r="O23" s="52">
        <v>846207953.10220003</v>
      </c>
      <c r="P23" s="52">
        <v>92217</v>
      </c>
      <c r="Q23" s="52">
        <v>84665</v>
      </c>
      <c r="R23" s="53">
        <v>8.9198606271777106</v>
      </c>
      <c r="S23" s="52">
        <v>54.3840236225425</v>
      </c>
      <c r="T23" s="52">
        <v>47.993287511958897</v>
      </c>
      <c r="U23" s="54">
        <v>11.7511277851361</v>
      </c>
    </row>
    <row r="24" spans="1:21" ht="12" thickBot="1" x14ac:dyDescent="0.2">
      <c r="A24" s="76"/>
      <c r="B24" s="65" t="s">
        <v>22</v>
      </c>
      <c r="C24" s="66"/>
      <c r="D24" s="52">
        <v>439891.72019999998</v>
      </c>
      <c r="E24" s="52">
        <v>482894.0183</v>
      </c>
      <c r="F24" s="53">
        <v>91.094878695870605</v>
      </c>
      <c r="G24" s="52">
        <v>225837.21410000001</v>
      </c>
      <c r="H24" s="53">
        <v>94.782654379192493</v>
      </c>
      <c r="I24" s="52">
        <v>57058.514199999998</v>
      </c>
      <c r="J24" s="53">
        <v>12.971036184554199</v>
      </c>
      <c r="K24" s="52">
        <v>42664.560599999997</v>
      </c>
      <c r="L24" s="53">
        <v>18.891731714821901</v>
      </c>
      <c r="M24" s="53">
        <v>0.33737494064335899</v>
      </c>
      <c r="N24" s="52">
        <v>6592973.8567000004</v>
      </c>
      <c r="O24" s="52">
        <v>78815218.027600005</v>
      </c>
      <c r="P24" s="52">
        <v>30278</v>
      </c>
      <c r="Q24" s="52">
        <v>23445</v>
      </c>
      <c r="R24" s="53">
        <v>29.1448069950949</v>
      </c>
      <c r="S24" s="52">
        <v>14.5284272475064</v>
      </c>
      <c r="T24" s="52">
        <v>12.7090317509064</v>
      </c>
      <c r="U24" s="54">
        <v>12.5230038021654</v>
      </c>
    </row>
    <row r="25" spans="1:21" ht="12" thickBot="1" x14ac:dyDescent="0.2">
      <c r="A25" s="76"/>
      <c r="B25" s="65" t="s">
        <v>23</v>
      </c>
      <c r="C25" s="66"/>
      <c r="D25" s="52">
        <v>410810.08549999999</v>
      </c>
      <c r="E25" s="52">
        <v>525335.00040000002</v>
      </c>
      <c r="F25" s="53">
        <v>78.199641216976104</v>
      </c>
      <c r="G25" s="52">
        <v>260580.67929999999</v>
      </c>
      <c r="H25" s="53">
        <v>57.651782397514097</v>
      </c>
      <c r="I25" s="52">
        <v>32422.511699999999</v>
      </c>
      <c r="J25" s="53">
        <v>7.8923358613599603</v>
      </c>
      <c r="K25" s="52">
        <v>22359.621800000001</v>
      </c>
      <c r="L25" s="53">
        <v>8.5806905792343606</v>
      </c>
      <c r="M25" s="53">
        <v>0.45004741090924899</v>
      </c>
      <c r="N25" s="52">
        <v>7133101.1572000002</v>
      </c>
      <c r="O25" s="52">
        <v>86160288.035300002</v>
      </c>
      <c r="P25" s="52">
        <v>23684</v>
      </c>
      <c r="Q25" s="52">
        <v>19219</v>
      </c>
      <c r="R25" s="53">
        <v>23.2322181174879</v>
      </c>
      <c r="S25" s="52">
        <v>17.345468903056901</v>
      </c>
      <c r="T25" s="52">
        <v>15.507577589885001</v>
      </c>
      <c r="U25" s="54">
        <v>10.5958006868757</v>
      </c>
    </row>
    <row r="26" spans="1:21" ht="12" thickBot="1" x14ac:dyDescent="0.2">
      <c r="A26" s="76"/>
      <c r="B26" s="65" t="s">
        <v>24</v>
      </c>
      <c r="C26" s="66"/>
      <c r="D26" s="52">
        <v>544416.2095</v>
      </c>
      <c r="E26" s="52">
        <v>662801.31059999997</v>
      </c>
      <c r="F26" s="53">
        <v>82.138674259284102</v>
      </c>
      <c r="G26" s="52">
        <v>443407.01539999997</v>
      </c>
      <c r="H26" s="53">
        <v>22.780242664604501</v>
      </c>
      <c r="I26" s="52">
        <v>106568.745</v>
      </c>
      <c r="J26" s="53">
        <v>19.574866277011498</v>
      </c>
      <c r="K26" s="52">
        <v>101518.2632</v>
      </c>
      <c r="L26" s="53">
        <v>22.89505119995</v>
      </c>
      <c r="M26" s="53">
        <v>4.9749489804115997E-2</v>
      </c>
      <c r="N26" s="52">
        <v>12470546.000499999</v>
      </c>
      <c r="O26" s="52">
        <v>180436117.81720001</v>
      </c>
      <c r="P26" s="52">
        <v>38732</v>
      </c>
      <c r="Q26" s="52">
        <v>33994</v>
      </c>
      <c r="R26" s="53">
        <v>13.937753721244899</v>
      </c>
      <c r="S26" s="52">
        <v>14.055979797067</v>
      </c>
      <c r="T26" s="52">
        <v>14.1628911749132</v>
      </c>
      <c r="U26" s="54">
        <v>-0.76061135110978595</v>
      </c>
    </row>
    <row r="27" spans="1:21" ht="12" thickBot="1" x14ac:dyDescent="0.2">
      <c r="A27" s="76"/>
      <c r="B27" s="65" t="s">
        <v>25</v>
      </c>
      <c r="C27" s="66"/>
      <c r="D27" s="52">
        <v>581845.5405</v>
      </c>
      <c r="E27" s="52">
        <v>1103051.3178999999</v>
      </c>
      <c r="F27" s="53">
        <v>52.748728101583097</v>
      </c>
      <c r="G27" s="52">
        <v>191080.41399999999</v>
      </c>
      <c r="H27" s="53">
        <v>204.502972502457</v>
      </c>
      <c r="I27" s="52">
        <v>133946.90270000001</v>
      </c>
      <c r="J27" s="53">
        <v>23.0210413892482</v>
      </c>
      <c r="K27" s="52">
        <v>61373.186600000001</v>
      </c>
      <c r="L27" s="53">
        <v>32.119035810755598</v>
      </c>
      <c r="M27" s="53">
        <v>1.18249874449244</v>
      </c>
      <c r="N27" s="52">
        <v>7446426.8923000004</v>
      </c>
      <c r="O27" s="52">
        <v>71893564.0854</v>
      </c>
      <c r="P27" s="52">
        <v>42834</v>
      </c>
      <c r="Q27" s="52">
        <v>31246</v>
      </c>
      <c r="R27" s="53">
        <v>37.086347052422703</v>
      </c>
      <c r="S27" s="52">
        <v>13.5837311598263</v>
      </c>
      <c r="T27" s="52">
        <v>11.2549585290917</v>
      </c>
      <c r="U27" s="54">
        <v>17.143836279842599</v>
      </c>
    </row>
    <row r="28" spans="1:21" ht="12" thickBot="1" x14ac:dyDescent="0.2">
      <c r="A28" s="76"/>
      <c r="B28" s="65" t="s">
        <v>26</v>
      </c>
      <c r="C28" s="66"/>
      <c r="D28" s="52">
        <v>1479743.4345</v>
      </c>
      <c r="E28" s="52">
        <v>1396201.0478000001</v>
      </c>
      <c r="F28" s="53">
        <v>105.983549921527</v>
      </c>
      <c r="G28" s="52">
        <v>907413.04480000003</v>
      </c>
      <c r="H28" s="53">
        <v>63.0727531392439</v>
      </c>
      <c r="I28" s="52">
        <v>73161.442299999995</v>
      </c>
      <c r="J28" s="53">
        <v>4.9441977976892302</v>
      </c>
      <c r="K28" s="52">
        <v>33215.333500000001</v>
      </c>
      <c r="L28" s="53">
        <v>3.6604425834897398</v>
      </c>
      <c r="M28" s="53">
        <v>1.2026406057310901</v>
      </c>
      <c r="N28" s="52">
        <v>25617582.143399999</v>
      </c>
      <c r="O28" s="52">
        <v>254336136.72870001</v>
      </c>
      <c r="P28" s="52">
        <v>52083</v>
      </c>
      <c r="Q28" s="52">
        <v>43727</v>
      </c>
      <c r="R28" s="53">
        <v>19.1094746952684</v>
      </c>
      <c r="S28" s="52">
        <v>28.411255774436999</v>
      </c>
      <c r="T28" s="52">
        <v>24.0878545749766</v>
      </c>
      <c r="U28" s="54">
        <v>15.217212620888001</v>
      </c>
    </row>
    <row r="29" spans="1:21" ht="12" thickBot="1" x14ac:dyDescent="0.2">
      <c r="A29" s="76"/>
      <c r="B29" s="65" t="s">
        <v>27</v>
      </c>
      <c r="C29" s="66"/>
      <c r="D29" s="52">
        <v>782949.38600000006</v>
      </c>
      <c r="E29" s="52">
        <v>1070601.9299000001</v>
      </c>
      <c r="F29" s="53">
        <v>73.131699479855399</v>
      </c>
      <c r="G29" s="52">
        <v>716169.76919999998</v>
      </c>
      <c r="H29" s="53">
        <v>9.3245511988863097</v>
      </c>
      <c r="I29" s="52">
        <v>110577.022</v>
      </c>
      <c r="J29" s="53">
        <v>14.1231379674394</v>
      </c>
      <c r="K29" s="52">
        <v>83265.559899999993</v>
      </c>
      <c r="L29" s="53">
        <v>11.6265114056702</v>
      </c>
      <c r="M29" s="53">
        <v>0.32800430493472299</v>
      </c>
      <c r="N29" s="52">
        <v>17717906.8825</v>
      </c>
      <c r="O29" s="52">
        <v>187483932.93700001</v>
      </c>
      <c r="P29" s="52">
        <v>110581</v>
      </c>
      <c r="Q29" s="52">
        <v>100227</v>
      </c>
      <c r="R29" s="53">
        <v>10.330549652289299</v>
      </c>
      <c r="S29" s="52">
        <v>7.0803247031587704</v>
      </c>
      <c r="T29" s="52">
        <v>6.95033449270157</v>
      </c>
      <c r="U29" s="54">
        <v>1.83593572197627</v>
      </c>
    </row>
    <row r="30" spans="1:21" ht="12" thickBot="1" x14ac:dyDescent="0.2">
      <c r="A30" s="76"/>
      <c r="B30" s="65" t="s">
        <v>28</v>
      </c>
      <c r="C30" s="66"/>
      <c r="D30" s="52">
        <v>1541234.0813</v>
      </c>
      <c r="E30" s="52">
        <v>2478488.2843999998</v>
      </c>
      <c r="F30" s="53">
        <v>62.184440854563398</v>
      </c>
      <c r="G30" s="52">
        <v>945079.07739999995</v>
      </c>
      <c r="H30" s="53">
        <v>63.079907084608998</v>
      </c>
      <c r="I30" s="52">
        <v>225609.65280000001</v>
      </c>
      <c r="J30" s="53">
        <v>14.6382470733909</v>
      </c>
      <c r="K30" s="52">
        <v>113752.04549999999</v>
      </c>
      <c r="L30" s="53">
        <v>12.036246301520301</v>
      </c>
      <c r="M30" s="53">
        <v>0.98334589772278003</v>
      </c>
      <c r="N30" s="52">
        <v>28558950.394000001</v>
      </c>
      <c r="O30" s="52">
        <v>342206958.13620001</v>
      </c>
      <c r="P30" s="52">
        <v>89721</v>
      </c>
      <c r="Q30" s="52">
        <v>76726</v>
      </c>
      <c r="R30" s="53">
        <v>16.936892318119</v>
      </c>
      <c r="S30" s="52">
        <v>17.178075158547099</v>
      </c>
      <c r="T30" s="52">
        <v>15.363456766936901</v>
      </c>
      <c r="U30" s="54">
        <v>10.563572314487701</v>
      </c>
    </row>
    <row r="31" spans="1:21" ht="12" thickBot="1" x14ac:dyDescent="0.2">
      <c r="A31" s="76"/>
      <c r="B31" s="65" t="s">
        <v>29</v>
      </c>
      <c r="C31" s="66"/>
      <c r="D31" s="52">
        <v>934495.65419999999</v>
      </c>
      <c r="E31" s="52">
        <v>1206353.2501999999</v>
      </c>
      <c r="F31" s="53">
        <v>77.464511663152706</v>
      </c>
      <c r="G31" s="52">
        <v>1140062.2433</v>
      </c>
      <c r="H31" s="53">
        <v>-18.031172447652601</v>
      </c>
      <c r="I31" s="52">
        <v>34606.057000000001</v>
      </c>
      <c r="J31" s="53">
        <v>3.7031800891172102</v>
      </c>
      <c r="K31" s="52">
        <v>-49526.886899999998</v>
      </c>
      <c r="L31" s="53">
        <v>-4.3442265710546204</v>
      </c>
      <c r="M31" s="53">
        <v>-1.69873273217986</v>
      </c>
      <c r="N31" s="52">
        <v>30881584.643300001</v>
      </c>
      <c r="O31" s="52">
        <v>325096596.6839</v>
      </c>
      <c r="P31" s="52">
        <v>28730</v>
      </c>
      <c r="Q31" s="52">
        <v>25580</v>
      </c>
      <c r="R31" s="53">
        <v>12.314308053166499</v>
      </c>
      <c r="S31" s="52">
        <v>32.526824023668603</v>
      </c>
      <c r="T31" s="52">
        <v>29.7793062118843</v>
      </c>
      <c r="U31" s="54">
        <v>8.4469292476421405</v>
      </c>
    </row>
    <row r="32" spans="1:21" ht="12" thickBot="1" x14ac:dyDescent="0.2">
      <c r="A32" s="76"/>
      <c r="B32" s="65" t="s">
        <v>30</v>
      </c>
      <c r="C32" s="66"/>
      <c r="D32" s="52">
        <v>95311.525999999998</v>
      </c>
      <c r="E32" s="52">
        <v>177523.9682</v>
      </c>
      <c r="F32" s="53">
        <v>53.689384575169697</v>
      </c>
      <c r="G32" s="52">
        <v>100936.96950000001</v>
      </c>
      <c r="H32" s="53">
        <v>-5.5732240901090204</v>
      </c>
      <c r="I32" s="52">
        <v>23402.671399999999</v>
      </c>
      <c r="J32" s="53">
        <v>24.553873368893498</v>
      </c>
      <c r="K32" s="52">
        <v>27697.9725</v>
      </c>
      <c r="L32" s="53">
        <v>27.440860011157799</v>
      </c>
      <c r="M32" s="53">
        <v>-0.15507637246733499</v>
      </c>
      <c r="N32" s="52">
        <v>2611042.8065999998</v>
      </c>
      <c r="O32" s="52">
        <v>34833533.8596</v>
      </c>
      <c r="P32" s="52">
        <v>21475</v>
      </c>
      <c r="Q32" s="52">
        <v>20055</v>
      </c>
      <c r="R32" s="53">
        <v>7.0805285464971197</v>
      </c>
      <c r="S32" s="52">
        <v>4.4382549941792799</v>
      </c>
      <c r="T32" s="52">
        <v>4.1450215357766096</v>
      </c>
      <c r="U32" s="54">
        <v>6.6069538317928203</v>
      </c>
    </row>
    <row r="33" spans="1:21" ht="12" thickBot="1" x14ac:dyDescent="0.2">
      <c r="A33" s="76"/>
      <c r="B33" s="65" t="s">
        <v>31</v>
      </c>
      <c r="C33" s="66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2">
        <v>28.4955</v>
      </c>
      <c r="O33" s="52">
        <v>214.23429999999999</v>
      </c>
      <c r="P33" s="55"/>
      <c r="Q33" s="55"/>
      <c r="R33" s="55"/>
      <c r="S33" s="55"/>
      <c r="T33" s="55"/>
      <c r="U33" s="56"/>
    </row>
    <row r="34" spans="1:21" ht="12" thickBot="1" x14ac:dyDescent="0.2">
      <c r="A34" s="76"/>
      <c r="B34" s="65" t="s">
        <v>71</v>
      </c>
      <c r="C34" s="66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2">
        <v>1</v>
      </c>
      <c r="P34" s="55"/>
      <c r="Q34" s="55"/>
      <c r="R34" s="55"/>
      <c r="S34" s="55"/>
      <c r="T34" s="55"/>
      <c r="U34" s="56"/>
    </row>
    <row r="35" spans="1:21" ht="12" thickBot="1" x14ac:dyDescent="0.2">
      <c r="A35" s="76"/>
      <c r="B35" s="65" t="s">
        <v>32</v>
      </c>
      <c r="C35" s="66"/>
      <c r="D35" s="52">
        <v>344056.9338</v>
      </c>
      <c r="E35" s="52">
        <v>265878.91269999999</v>
      </c>
      <c r="F35" s="53">
        <v>129.403618476585</v>
      </c>
      <c r="G35" s="52">
        <v>157477.32620000001</v>
      </c>
      <c r="H35" s="53">
        <v>118.480299419765</v>
      </c>
      <c r="I35" s="52">
        <v>17268.442599999998</v>
      </c>
      <c r="J35" s="53">
        <v>5.0190654230611003</v>
      </c>
      <c r="K35" s="52">
        <v>13742.981</v>
      </c>
      <c r="L35" s="53">
        <v>8.7269585607175504</v>
      </c>
      <c r="M35" s="53">
        <v>0.256528157901113</v>
      </c>
      <c r="N35" s="52">
        <v>4502603.8866999997</v>
      </c>
      <c r="O35" s="52">
        <v>50794493.985100001</v>
      </c>
      <c r="P35" s="52">
        <v>22734</v>
      </c>
      <c r="Q35" s="52">
        <v>18099</v>
      </c>
      <c r="R35" s="53">
        <v>25.609149676777701</v>
      </c>
      <c r="S35" s="52">
        <v>15.134025415677</v>
      </c>
      <c r="T35" s="52">
        <v>14.2419268799381</v>
      </c>
      <c r="U35" s="54">
        <v>5.8946546687752903</v>
      </c>
    </row>
    <row r="36" spans="1:21" ht="12" thickBot="1" x14ac:dyDescent="0.2">
      <c r="A36" s="76"/>
      <c r="B36" s="65" t="s">
        <v>70</v>
      </c>
      <c r="C36" s="66"/>
      <c r="D36" s="52">
        <v>142113.76</v>
      </c>
      <c r="E36" s="55"/>
      <c r="F36" s="55"/>
      <c r="G36" s="55"/>
      <c r="H36" s="55"/>
      <c r="I36" s="52">
        <v>5636.56</v>
      </c>
      <c r="J36" s="53">
        <v>3.9662309969140201</v>
      </c>
      <c r="K36" s="55"/>
      <c r="L36" s="55"/>
      <c r="M36" s="55"/>
      <c r="N36" s="52">
        <v>2391348.34</v>
      </c>
      <c r="O36" s="52">
        <v>18502976.879999999</v>
      </c>
      <c r="P36" s="52">
        <v>1119</v>
      </c>
      <c r="Q36" s="52">
        <v>739</v>
      </c>
      <c r="R36" s="53">
        <v>51.420838971583201</v>
      </c>
      <c r="S36" s="52">
        <v>127.000679177837</v>
      </c>
      <c r="T36" s="52">
        <v>76.226901217861993</v>
      </c>
      <c r="U36" s="54">
        <v>39.9791389216727</v>
      </c>
    </row>
    <row r="37" spans="1:21" ht="12" thickBot="1" x14ac:dyDescent="0.2">
      <c r="A37" s="76"/>
      <c r="B37" s="65" t="s">
        <v>36</v>
      </c>
      <c r="C37" s="66"/>
      <c r="D37" s="52">
        <v>445795.01</v>
      </c>
      <c r="E37" s="52">
        <v>275313.59869999997</v>
      </c>
      <c r="F37" s="53">
        <v>161.92262645397599</v>
      </c>
      <c r="G37" s="52">
        <v>153653.46</v>
      </c>
      <c r="H37" s="53">
        <v>190.130147410934</v>
      </c>
      <c r="I37" s="52">
        <v>-58909.51</v>
      </c>
      <c r="J37" s="53">
        <v>-13.2144839396026</v>
      </c>
      <c r="K37" s="52">
        <v>-9329.83</v>
      </c>
      <c r="L37" s="53">
        <v>-6.0719947341244396</v>
      </c>
      <c r="M37" s="53">
        <v>5.3141032580443603</v>
      </c>
      <c r="N37" s="52">
        <v>11075231.109999999</v>
      </c>
      <c r="O37" s="52">
        <v>128327944.95999999</v>
      </c>
      <c r="P37" s="52">
        <v>201</v>
      </c>
      <c r="Q37" s="52">
        <v>59</v>
      </c>
      <c r="R37" s="53">
        <v>240.67796610169501</v>
      </c>
      <c r="S37" s="52">
        <v>2217.8856218905498</v>
      </c>
      <c r="T37" s="52">
        <v>1844.3</v>
      </c>
      <c r="U37" s="54">
        <v>16.8442239853694</v>
      </c>
    </row>
    <row r="38" spans="1:21" ht="12" thickBot="1" x14ac:dyDescent="0.2">
      <c r="A38" s="76"/>
      <c r="B38" s="65" t="s">
        <v>37</v>
      </c>
      <c r="C38" s="66"/>
      <c r="D38" s="52">
        <v>145421.34</v>
      </c>
      <c r="E38" s="52">
        <v>224838.81959999999</v>
      </c>
      <c r="F38" s="53">
        <v>64.678039254392203</v>
      </c>
      <c r="G38" s="52">
        <v>4299.1499999999996</v>
      </c>
      <c r="H38" s="53">
        <v>3282.56027354244</v>
      </c>
      <c r="I38" s="52">
        <v>-3655.58</v>
      </c>
      <c r="J38" s="53">
        <v>-2.5137851157196098</v>
      </c>
      <c r="K38" s="52">
        <v>1660.5</v>
      </c>
      <c r="L38" s="53">
        <v>38.623914029517501</v>
      </c>
      <c r="M38" s="53">
        <v>-3.2014935260463702</v>
      </c>
      <c r="N38" s="52">
        <v>4897281.74</v>
      </c>
      <c r="O38" s="52">
        <v>124219502.44</v>
      </c>
      <c r="P38" s="52">
        <v>51</v>
      </c>
      <c r="Q38" s="52">
        <v>1</v>
      </c>
      <c r="R38" s="53">
        <v>5000</v>
      </c>
      <c r="S38" s="52">
        <v>2851.39882352941</v>
      </c>
      <c r="T38" s="52">
        <v>2905.98</v>
      </c>
      <c r="U38" s="54">
        <v>-1.9141894855321799</v>
      </c>
    </row>
    <row r="39" spans="1:21" ht="12" thickBot="1" x14ac:dyDescent="0.2">
      <c r="A39" s="76"/>
      <c r="B39" s="65" t="s">
        <v>38</v>
      </c>
      <c r="C39" s="66"/>
      <c r="D39" s="52">
        <v>283301.89</v>
      </c>
      <c r="E39" s="52">
        <v>177861.3866</v>
      </c>
      <c r="F39" s="53">
        <v>159.282402670755</v>
      </c>
      <c r="G39" s="52">
        <v>58217.13</v>
      </c>
      <c r="H39" s="53">
        <v>386.629777180703</v>
      </c>
      <c r="I39" s="52">
        <v>-62689.02</v>
      </c>
      <c r="J39" s="53">
        <v>-22.127992157059001</v>
      </c>
      <c r="K39" s="52">
        <v>-5610.49</v>
      </c>
      <c r="L39" s="53">
        <v>-9.6371806717369992</v>
      </c>
      <c r="M39" s="53">
        <v>10.173537427212199</v>
      </c>
      <c r="N39" s="52">
        <v>6991465.8300000001</v>
      </c>
      <c r="O39" s="52">
        <v>88248494.159999996</v>
      </c>
      <c r="P39" s="52">
        <v>149</v>
      </c>
      <c r="Q39" s="52">
        <v>39</v>
      </c>
      <c r="R39" s="53">
        <v>282.05128205128199</v>
      </c>
      <c r="S39" s="52">
        <v>1901.3549664429499</v>
      </c>
      <c r="T39" s="52">
        <v>955.009487179487</v>
      </c>
      <c r="U39" s="54">
        <v>49.772162271934199</v>
      </c>
    </row>
    <row r="40" spans="1:21" ht="12" thickBot="1" x14ac:dyDescent="0.2">
      <c r="A40" s="76"/>
      <c r="B40" s="65" t="s">
        <v>73</v>
      </c>
      <c r="C40" s="66"/>
      <c r="D40" s="52">
        <v>4.25</v>
      </c>
      <c r="E40" s="55"/>
      <c r="F40" s="55"/>
      <c r="G40" s="52">
        <v>0.66</v>
      </c>
      <c r="H40" s="53">
        <v>543.93939393939399</v>
      </c>
      <c r="I40" s="52">
        <v>4.25</v>
      </c>
      <c r="J40" s="53">
        <v>100</v>
      </c>
      <c r="K40" s="52">
        <v>0.04</v>
      </c>
      <c r="L40" s="53">
        <v>6.0606060606060597</v>
      </c>
      <c r="M40" s="53">
        <v>105.25</v>
      </c>
      <c r="N40" s="52">
        <v>81.36</v>
      </c>
      <c r="O40" s="52">
        <v>4178.0200000000004</v>
      </c>
      <c r="P40" s="52">
        <v>5</v>
      </c>
      <c r="Q40" s="52">
        <v>2</v>
      </c>
      <c r="R40" s="53">
        <v>150</v>
      </c>
      <c r="S40" s="52">
        <v>0.85</v>
      </c>
      <c r="T40" s="52">
        <v>1.28</v>
      </c>
      <c r="U40" s="54">
        <v>-50.588235294117702</v>
      </c>
    </row>
    <row r="41" spans="1:21" ht="12" thickBot="1" x14ac:dyDescent="0.2">
      <c r="A41" s="76"/>
      <c r="B41" s="65" t="s">
        <v>33</v>
      </c>
      <c r="C41" s="66"/>
      <c r="D41" s="52">
        <v>135621.36739999999</v>
      </c>
      <c r="E41" s="52">
        <v>142391.0091</v>
      </c>
      <c r="F41" s="53">
        <v>95.245737955796201</v>
      </c>
      <c r="G41" s="52">
        <v>160649.57320000001</v>
      </c>
      <c r="H41" s="53">
        <v>-15.5793789559847</v>
      </c>
      <c r="I41" s="52">
        <v>9298.6317999999992</v>
      </c>
      <c r="J41" s="53">
        <v>6.85631768670694</v>
      </c>
      <c r="K41" s="52">
        <v>8834.8696</v>
      </c>
      <c r="L41" s="53">
        <v>5.49946658681817</v>
      </c>
      <c r="M41" s="53">
        <v>5.2492251838103E-2</v>
      </c>
      <c r="N41" s="52">
        <v>4595744.0179000003</v>
      </c>
      <c r="O41" s="52">
        <v>54356819.886399999</v>
      </c>
      <c r="P41" s="52">
        <v>215</v>
      </c>
      <c r="Q41" s="52">
        <v>188</v>
      </c>
      <c r="R41" s="53">
        <v>14.3617021276596</v>
      </c>
      <c r="S41" s="52">
        <v>630.79705767441897</v>
      </c>
      <c r="T41" s="52">
        <v>449.15666808510599</v>
      </c>
      <c r="U41" s="54">
        <v>28.795376798200699</v>
      </c>
    </row>
    <row r="42" spans="1:21" ht="12" thickBot="1" x14ac:dyDescent="0.2">
      <c r="A42" s="76"/>
      <c r="B42" s="65" t="s">
        <v>34</v>
      </c>
      <c r="C42" s="66"/>
      <c r="D42" s="52">
        <v>390124.62699999998</v>
      </c>
      <c r="E42" s="52">
        <v>445579.7879</v>
      </c>
      <c r="F42" s="53">
        <v>87.554381413627794</v>
      </c>
      <c r="G42" s="52">
        <v>301393.7487</v>
      </c>
      <c r="H42" s="53">
        <v>29.4401853663928</v>
      </c>
      <c r="I42" s="52">
        <v>5978.1490999999996</v>
      </c>
      <c r="J42" s="53">
        <v>1.5323690652320701</v>
      </c>
      <c r="K42" s="52">
        <v>21267.9519</v>
      </c>
      <c r="L42" s="53">
        <v>7.0565338503983401</v>
      </c>
      <c r="M42" s="53">
        <v>-0.71891279761639904</v>
      </c>
      <c r="N42" s="52">
        <v>8939517.3214999996</v>
      </c>
      <c r="O42" s="52">
        <v>134936543.4569</v>
      </c>
      <c r="P42" s="52">
        <v>1856</v>
      </c>
      <c r="Q42" s="52">
        <v>1305</v>
      </c>
      <c r="R42" s="53">
        <v>42.2222222222222</v>
      </c>
      <c r="S42" s="52">
        <v>210.196458512931</v>
      </c>
      <c r="T42" s="52">
        <v>186.766551800766</v>
      </c>
      <c r="U42" s="54">
        <v>11.146670537612</v>
      </c>
    </row>
    <row r="43" spans="1:21" ht="12" thickBot="1" x14ac:dyDescent="0.2">
      <c r="A43" s="76"/>
      <c r="B43" s="65" t="s">
        <v>39</v>
      </c>
      <c r="C43" s="66"/>
      <c r="D43" s="52">
        <v>230296.66</v>
      </c>
      <c r="E43" s="52">
        <v>114736.9618</v>
      </c>
      <c r="F43" s="53">
        <v>200.71706308681399</v>
      </c>
      <c r="G43" s="52">
        <v>57119.76</v>
      </c>
      <c r="H43" s="53">
        <v>303.182121213394</v>
      </c>
      <c r="I43" s="52">
        <v>-30581.599999999999</v>
      </c>
      <c r="J43" s="53">
        <v>-13.279219941791601</v>
      </c>
      <c r="K43" s="52">
        <v>-1947.21</v>
      </c>
      <c r="L43" s="53">
        <v>-3.4089954159471301</v>
      </c>
      <c r="M43" s="53">
        <v>14.705342515702</v>
      </c>
      <c r="N43" s="52">
        <v>5113659.0199999996</v>
      </c>
      <c r="O43" s="52">
        <v>57488655.340000004</v>
      </c>
      <c r="P43" s="52">
        <v>161</v>
      </c>
      <c r="Q43" s="52">
        <v>33</v>
      </c>
      <c r="R43" s="53">
        <v>387.87878787878799</v>
      </c>
      <c r="S43" s="52">
        <v>1430.4140372670799</v>
      </c>
      <c r="T43" s="52">
        <v>1165.65787878788</v>
      </c>
      <c r="U43" s="54">
        <v>18.5090576281703</v>
      </c>
    </row>
    <row r="44" spans="1:21" ht="12" thickBot="1" x14ac:dyDescent="0.2">
      <c r="A44" s="76"/>
      <c r="B44" s="65" t="s">
        <v>40</v>
      </c>
      <c r="C44" s="66"/>
      <c r="D44" s="52">
        <v>108992.31</v>
      </c>
      <c r="E44" s="52">
        <v>23435.820199999998</v>
      </c>
      <c r="F44" s="53">
        <v>465.067188047466</v>
      </c>
      <c r="G44" s="52">
        <v>47947.02</v>
      </c>
      <c r="H44" s="53">
        <v>127.318214979784</v>
      </c>
      <c r="I44" s="52">
        <v>12233.88</v>
      </c>
      <c r="J44" s="53">
        <v>11.224535015360299</v>
      </c>
      <c r="K44" s="52">
        <v>6033.2</v>
      </c>
      <c r="L44" s="53">
        <v>12.583055213859</v>
      </c>
      <c r="M44" s="53">
        <v>1.02775972949678</v>
      </c>
      <c r="N44" s="52">
        <v>2055577.08</v>
      </c>
      <c r="O44" s="52">
        <v>22899998.329999998</v>
      </c>
      <c r="P44" s="52">
        <v>83</v>
      </c>
      <c r="Q44" s="52">
        <v>34</v>
      </c>
      <c r="R44" s="53">
        <v>144.11764705882399</v>
      </c>
      <c r="S44" s="52">
        <v>1313.1603614457799</v>
      </c>
      <c r="T44" s="52">
        <v>825.39</v>
      </c>
      <c r="U44" s="54">
        <v>37.144767369367599</v>
      </c>
    </row>
    <row r="45" spans="1:21" ht="12" thickBot="1" x14ac:dyDescent="0.2">
      <c r="A45" s="77"/>
      <c r="B45" s="65" t="s">
        <v>35</v>
      </c>
      <c r="C45" s="66"/>
      <c r="D45" s="57">
        <v>32952.991600000001</v>
      </c>
      <c r="E45" s="58"/>
      <c r="F45" s="58"/>
      <c r="G45" s="57">
        <v>5404.26</v>
      </c>
      <c r="H45" s="59">
        <v>509.759552649206</v>
      </c>
      <c r="I45" s="57">
        <v>2653.5520000000001</v>
      </c>
      <c r="J45" s="59">
        <v>8.0525374819080202</v>
      </c>
      <c r="K45" s="57">
        <v>712.21699999999998</v>
      </c>
      <c r="L45" s="59">
        <v>13.1788070892222</v>
      </c>
      <c r="M45" s="59">
        <v>2.7257633558311598</v>
      </c>
      <c r="N45" s="57">
        <v>620809.66399999999</v>
      </c>
      <c r="O45" s="57">
        <v>7378879.6244999999</v>
      </c>
      <c r="P45" s="57">
        <v>30</v>
      </c>
      <c r="Q45" s="57">
        <v>39</v>
      </c>
      <c r="R45" s="59">
        <v>-23.076923076923102</v>
      </c>
      <c r="S45" s="57">
        <v>1098.43305333333</v>
      </c>
      <c r="T45" s="57">
        <v>642.29083076923098</v>
      </c>
      <c r="U45" s="60">
        <v>41.5266293362059</v>
      </c>
    </row>
  </sheetData>
  <mergeCells count="43">
    <mergeCell ref="B30:C30"/>
    <mergeCell ref="B25:C25"/>
    <mergeCell ref="B26:C26"/>
    <mergeCell ref="B27:C27"/>
    <mergeCell ref="B28:C28"/>
    <mergeCell ref="B29:C29"/>
    <mergeCell ref="B19:C19"/>
    <mergeCell ref="B20:C20"/>
    <mergeCell ref="B21:C21"/>
    <mergeCell ref="B22:C22"/>
    <mergeCell ref="B23:C23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63832</v>
      </c>
      <c r="D2" s="32">
        <v>607366.21147521399</v>
      </c>
      <c r="E2" s="32">
        <v>485581.10227777797</v>
      </c>
      <c r="F2" s="32">
        <v>121785.109197436</v>
      </c>
      <c r="G2" s="32">
        <v>485581.10227777797</v>
      </c>
      <c r="H2" s="32">
        <v>0.20051347423762</v>
      </c>
    </row>
    <row r="3" spans="1:8" ht="14.25" x14ac:dyDescent="0.2">
      <c r="A3" s="32">
        <v>2</v>
      </c>
      <c r="B3" s="33">
        <v>13</v>
      </c>
      <c r="C3" s="32">
        <v>8233</v>
      </c>
      <c r="D3" s="32">
        <v>79619.282877913894</v>
      </c>
      <c r="E3" s="32">
        <v>60873.888708577302</v>
      </c>
      <c r="F3" s="32">
        <v>18745.394169336701</v>
      </c>
      <c r="G3" s="32">
        <v>60873.888708577302</v>
      </c>
      <c r="H3" s="32">
        <v>0.23543786745831799</v>
      </c>
    </row>
    <row r="4" spans="1:8" ht="14.25" x14ac:dyDescent="0.2">
      <c r="A4" s="32">
        <v>3</v>
      </c>
      <c r="B4" s="33">
        <v>14</v>
      </c>
      <c r="C4" s="32">
        <v>116465</v>
      </c>
      <c r="D4" s="32">
        <v>129419.904053846</v>
      </c>
      <c r="E4" s="32">
        <v>92473.658977777799</v>
      </c>
      <c r="F4" s="32">
        <v>36946.245076068401</v>
      </c>
      <c r="G4" s="32">
        <v>92473.658977777799</v>
      </c>
      <c r="H4" s="32">
        <v>0.28547575696468303</v>
      </c>
    </row>
    <row r="5" spans="1:8" ht="14.25" x14ac:dyDescent="0.2">
      <c r="A5" s="32">
        <v>4</v>
      </c>
      <c r="B5" s="33">
        <v>15</v>
      </c>
      <c r="C5" s="32">
        <v>2694</v>
      </c>
      <c r="D5" s="32">
        <v>40151.329853846197</v>
      </c>
      <c r="E5" s="32">
        <v>30691.515430769199</v>
      </c>
      <c r="F5" s="32">
        <v>9459.8144230769194</v>
      </c>
      <c r="G5" s="32">
        <v>30691.515430769199</v>
      </c>
      <c r="H5" s="32">
        <v>0.235604012557277</v>
      </c>
    </row>
    <row r="6" spans="1:8" ht="14.25" x14ac:dyDescent="0.2">
      <c r="A6" s="32">
        <v>5</v>
      </c>
      <c r="B6" s="33">
        <v>16</v>
      </c>
      <c r="C6" s="32">
        <v>3911</v>
      </c>
      <c r="D6" s="32">
        <v>162427.95466324801</v>
      </c>
      <c r="E6" s="32">
        <v>129936.442686325</v>
      </c>
      <c r="F6" s="32">
        <v>32491.511976923099</v>
      </c>
      <c r="G6" s="32">
        <v>129936.442686325</v>
      </c>
      <c r="H6" s="32">
        <v>0.20003645335734099</v>
      </c>
    </row>
    <row r="7" spans="1:8" ht="14.25" x14ac:dyDescent="0.2">
      <c r="A7" s="32">
        <v>6</v>
      </c>
      <c r="B7" s="33">
        <v>17</v>
      </c>
      <c r="C7" s="32">
        <v>21466</v>
      </c>
      <c r="D7" s="32">
        <v>260784.539759829</v>
      </c>
      <c r="E7" s="32">
        <v>219246.88814017101</v>
      </c>
      <c r="F7" s="32">
        <v>41537.6516196581</v>
      </c>
      <c r="G7" s="32">
        <v>219246.88814017101</v>
      </c>
      <c r="H7" s="32">
        <v>0.159279578681744</v>
      </c>
    </row>
    <row r="8" spans="1:8" ht="14.25" x14ac:dyDescent="0.2">
      <c r="A8" s="32">
        <v>7</v>
      </c>
      <c r="B8" s="33">
        <v>18</v>
      </c>
      <c r="C8" s="32">
        <v>73102</v>
      </c>
      <c r="D8" s="32">
        <v>170094.45606837599</v>
      </c>
      <c r="E8" s="32">
        <v>132923.96660854699</v>
      </c>
      <c r="F8" s="32">
        <v>37170.489459829099</v>
      </c>
      <c r="G8" s="32">
        <v>132923.96660854699</v>
      </c>
      <c r="H8" s="32">
        <v>0.21852851832447101</v>
      </c>
    </row>
    <row r="9" spans="1:8" ht="14.25" x14ac:dyDescent="0.2">
      <c r="A9" s="32">
        <v>8</v>
      </c>
      <c r="B9" s="33">
        <v>19</v>
      </c>
      <c r="C9" s="32">
        <v>22576</v>
      </c>
      <c r="D9" s="32">
        <v>83272.791031623899</v>
      </c>
      <c r="E9" s="32">
        <v>67581.601007692298</v>
      </c>
      <c r="F9" s="32">
        <v>15691.1900239316</v>
      </c>
      <c r="G9" s="32">
        <v>67581.601007692298</v>
      </c>
      <c r="H9" s="32">
        <v>0.188431176973193</v>
      </c>
    </row>
    <row r="10" spans="1:8" ht="14.25" x14ac:dyDescent="0.2">
      <c r="A10" s="32">
        <v>9</v>
      </c>
      <c r="B10" s="33">
        <v>21</v>
      </c>
      <c r="C10" s="32">
        <v>376581</v>
      </c>
      <c r="D10" s="32">
        <v>1541876.2018820499</v>
      </c>
      <c r="E10" s="32">
        <v>1524700.34821282</v>
      </c>
      <c r="F10" s="32">
        <v>17175.853669230801</v>
      </c>
      <c r="G10" s="32">
        <v>1524700.34821282</v>
      </c>
      <c r="H10" s="35">
        <v>1.11395802388451E-2</v>
      </c>
    </row>
    <row r="11" spans="1:8" ht="14.25" x14ac:dyDescent="0.2">
      <c r="A11" s="32">
        <v>10</v>
      </c>
      <c r="B11" s="33">
        <v>22</v>
      </c>
      <c r="C11" s="32">
        <v>353981.51400000002</v>
      </c>
      <c r="D11" s="32">
        <v>5476315.6150521403</v>
      </c>
      <c r="E11" s="32">
        <v>5425523.7276299102</v>
      </c>
      <c r="F11" s="32">
        <v>50791.8874222222</v>
      </c>
      <c r="G11" s="32">
        <v>5425523.7276299102</v>
      </c>
      <c r="H11" s="32">
        <v>9.2748283686601707E-3</v>
      </c>
    </row>
    <row r="12" spans="1:8" ht="14.25" x14ac:dyDescent="0.2">
      <c r="A12" s="32">
        <v>11</v>
      </c>
      <c r="B12" s="33">
        <v>23</v>
      </c>
      <c r="C12" s="32">
        <v>201225.77</v>
      </c>
      <c r="D12" s="32">
        <v>1839086.5971957301</v>
      </c>
      <c r="E12" s="32">
        <v>1622297.3498948701</v>
      </c>
      <c r="F12" s="32">
        <v>216789.247300855</v>
      </c>
      <c r="G12" s="32">
        <v>1622297.3498948701</v>
      </c>
      <c r="H12" s="32">
        <v>0.117878759831875</v>
      </c>
    </row>
    <row r="13" spans="1:8" ht="14.25" x14ac:dyDescent="0.2">
      <c r="A13" s="32">
        <v>12</v>
      </c>
      <c r="B13" s="33">
        <v>24</v>
      </c>
      <c r="C13" s="32">
        <v>36219</v>
      </c>
      <c r="D13" s="32">
        <v>834806.854103419</v>
      </c>
      <c r="E13" s="32">
        <v>811335.27085213701</v>
      </c>
      <c r="F13" s="32">
        <v>23471.5832512821</v>
      </c>
      <c r="G13" s="32">
        <v>811335.27085213701</v>
      </c>
      <c r="H13" s="32">
        <v>2.8116184163929098E-2</v>
      </c>
    </row>
    <row r="14" spans="1:8" ht="14.25" x14ac:dyDescent="0.2">
      <c r="A14" s="32">
        <v>13</v>
      </c>
      <c r="B14" s="33">
        <v>25</v>
      </c>
      <c r="C14" s="32">
        <v>98932</v>
      </c>
      <c r="D14" s="32">
        <v>1790361.0427000001</v>
      </c>
      <c r="E14" s="32">
        <v>1704920.2782000001</v>
      </c>
      <c r="F14" s="32">
        <v>85440.764500000005</v>
      </c>
      <c r="G14" s="32">
        <v>1704920.2782000001</v>
      </c>
      <c r="H14" s="32">
        <v>4.7722645020888597E-2</v>
      </c>
    </row>
    <row r="15" spans="1:8" ht="14.25" x14ac:dyDescent="0.2">
      <c r="A15" s="32">
        <v>14</v>
      </c>
      <c r="B15" s="33">
        <v>26</v>
      </c>
      <c r="C15" s="32">
        <v>88823</v>
      </c>
      <c r="D15" s="32">
        <v>554722.61849983397</v>
      </c>
      <c r="E15" s="32">
        <v>527267.99234987504</v>
      </c>
      <c r="F15" s="32">
        <v>27454.6261499584</v>
      </c>
      <c r="G15" s="32">
        <v>527267.99234987504</v>
      </c>
      <c r="H15" s="32">
        <v>4.9492530562761997E-2</v>
      </c>
    </row>
    <row r="16" spans="1:8" ht="14.25" x14ac:dyDescent="0.2">
      <c r="A16" s="32">
        <v>15</v>
      </c>
      <c r="B16" s="33">
        <v>27</v>
      </c>
      <c r="C16" s="32">
        <v>167154.272</v>
      </c>
      <c r="D16" s="32">
        <v>1298746.89619573</v>
      </c>
      <c r="E16" s="32">
        <v>1182712.12794615</v>
      </c>
      <c r="F16" s="32">
        <v>116034.768249573</v>
      </c>
      <c r="G16" s="32">
        <v>1182712.12794615</v>
      </c>
      <c r="H16" s="32">
        <v>8.9343634690839502E-2</v>
      </c>
    </row>
    <row r="17" spans="1:8" ht="14.25" x14ac:dyDescent="0.2">
      <c r="A17" s="32">
        <v>16</v>
      </c>
      <c r="B17" s="33">
        <v>29</v>
      </c>
      <c r="C17" s="32">
        <v>348445</v>
      </c>
      <c r="D17" s="32">
        <v>5015134.08588205</v>
      </c>
      <c r="E17" s="32">
        <v>4112720.02730085</v>
      </c>
      <c r="F17" s="32">
        <v>902414.058581196</v>
      </c>
      <c r="G17" s="32">
        <v>4112720.02730085</v>
      </c>
      <c r="H17" s="32">
        <v>0.179938171767242</v>
      </c>
    </row>
    <row r="18" spans="1:8" ht="14.25" x14ac:dyDescent="0.2">
      <c r="A18" s="32">
        <v>17</v>
      </c>
      <c r="B18" s="33">
        <v>31</v>
      </c>
      <c r="C18" s="32">
        <v>30576.878000000001</v>
      </c>
      <c r="D18" s="32">
        <v>439891.82827720302</v>
      </c>
      <c r="E18" s="32">
        <v>382833.199219417</v>
      </c>
      <c r="F18" s="32">
        <v>57058.629057785998</v>
      </c>
      <c r="G18" s="32">
        <v>382833.199219417</v>
      </c>
      <c r="H18" s="32">
        <v>0.12971059108156399</v>
      </c>
    </row>
    <row r="19" spans="1:8" ht="14.25" x14ac:dyDescent="0.2">
      <c r="A19" s="32">
        <v>18</v>
      </c>
      <c r="B19" s="33">
        <v>32</v>
      </c>
      <c r="C19" s="32">
        <v>26829.13</v>
      </c>
      <c r="D19" s="32">
        <v>410810.09296628099</v>
      </c>
      <c r="E19" s="32">
        <v>378387.57596354297</v>
      </c>
      <c r="F19" s="32">
        <v>32422.517002737699</v>
      </c>
      <c r="G19" s="32">
        <v>378387.57596354297</v>
      </c>
      <c r="H19" s="32">
        <v>7.8923370087206998E-2</v>
      </c>
    </row>
    <row r="20" spans="1:8" ht="14.25" x14ac:dyDescent="0.2">
      <c r="A20" s="32">
        <v>19</v>
      </c>
      <c r="B20" s="33">
        <v>33</v>
      </c>
      <c r="C20" s="32">
        <v>37843.406000000003</v>
      </c>
      <c r="D20" s="32">
        <v>544416.17479076504</v>
      </c>
      <c r="E20" s="32">
        <v>437847.43547658197</v>
      </c>
      <c r="F20" s="32">
        <v>106568.739314183</v>
      </c>
      <c r="G20" s="32">
        <v>437847.43547658197</v>
      </c>
      <c r="H20" s="32">
        <v>0.195748664806184</v>
      </c>
    </row>
    <row r="21" spans="1:8" ht="14.25" x14ac:dyDescent="0.2">
      <c r="A21" s="32">
        <v>20</v>
      </c>
      <c r="B21" s="33">
        <v>34</v>
      </c>
      <c r="C21" s="32">
        <v>114188.219</v>
      </c>
      <c r="D21" s="32">
        <v>581844.944694879</v>
      </c>
      <c r="E21" s="32">
        <v>447898.63917254499</v>
      </c>
      <c r="F21" s="32">
        <v>133946.30552233401</v>
      </c>
      <c r="G21" s="32">
        <v>447898.63917254499</v>
      </c>
      <c r="H21" s="32">
        <v>0.23020962327442099</v>
      </c>
    </row>
    <row r="22" spans="1:8" ht="14.25" x14ac:dyDescent="0.2">
      <c r="A22" s="32">
        <v>21</v>
      </c>
      <c r="B22" s="33">
        <v>35</v>
      </c>
      <c r="C22" s="32">
        <v>47953.83</v>
      </c>
      <c r="D22" s="32">
        <v>1479743.43277806</v>
      </c>
      <c r="E22" s="32">
        <v>1406582.0322362401</v>
      </c>
      <c r="F22" s="32">
        <v>73161.400541819807</v>
      </c>
      <c r="G22" s="32">
        <v>1406582.0322362401</v>
      </c>
      <c r="H22" s="32">
        <v>4.9441949814548102E-2</v>
      </c>
    </row>
    <row r="23" spans="1:8" ht="14.25" x14ac:dyDescent="0.2">
      <c r="A23" s="32">
        <v>22</v>
      </c>
      <c r="B23" s="33">
        <v>36</v>
      </c>
      <c r="C23" s="32">
        <v>172158.06</v>
      </c>
      <c r="D23" s="32">
        <v>782949.39142123901</v>
      </c>
      <c r="E23" s="32">
        <v>672372.32817036705</v>
      </c>
      <c r="F23" s="32">
        <v>110577.063250872</v>
      </c>
      <c r="G23" s="32">
        <v>672372.32817036705</v>
      </c>
      <c r="H23" s="32">
        <v>0.14123143138300201</v>
      </c>
    </row>
    <row r="24" spans="1:8" ht="14.25" x14ac:dyDescent="0.2">
      <c r="A24" s="32">
        <v>23</v>
      </c>
      <c r="B24" s="33">
        <v>37</v>
      </c>
      <c r="C24" s="32">
        <v>187183.74</v>
      </c>
      <c r="D24" s="32">
        <v>1541234.2447327401</v>
      </c>
      <c r="E24" s="32">
        <v>1315624.4147930399</v>
      </c>
      <c r="F24" s="32">
        <v>225609.82993970401</v>
      </c>
      <c r="G24" s="32">
        <v>1315624.4147930399</v>
      </c>
      <c r="H24" s="32">
        <v>0.14638257014515299</v>
      </c>
    </row>
    <row r="25" spans="1:8" ht="14.25" x14ac:dyDescent="0.2">
      <c r="A25" s="32">
        <v>24</v>
      </c>
      <c r="B25" s="33">
        <v>38</v>
      </c>
      <c r="C25" s="32">
        <v>156367.91</v>
      </c>
      <c r="D25" s="32">
        <v>934495.563262832</v>
      </c>
      <c r="E25" s="32">
        <v>899889.57564247795</v>
      </c>
      <c r="F25" s="32">
        <v>34605.987620353997</v>
      </c>
      <c r="G25" s="32">
        <v>899889.57564247795</v>
      </c>
      <c r="H25" s="32">
        <v>3.7031730251908E-2</v>
      </c>
    </row>
    <row r="26" spans="1:8" ht="14.25" x14ac:dyDescent="0.2">
      <c r="A26" s="32">
        <v>25</v>
      </c>
      <c r="B26" s="33">
        <v>39</v>
      </c>
      <c r="C26" s="32">
        <v>74481.619000000006</v>
      </c>
      <c r="D26" s="32">
        <v>95311.474986513902</v>
      </c>
      <c r="E26" s="32">
        <v>71908.861319441494</v>
      </c>
      <c r="F26" s="32">
        <v>23402.613667072401</v>
      </c>
      <c r="G26" s="32">
        <v>71908.861319441494</v>
      </c>
      <c r="H26" s="32">
        <v>0.24553825937940599</v>
      </c>
    </row>
    <row r="27" spans="1:8" ht="14.25" x14ac:dyDescent="0.2">
      <c r="A27" s="32">
        <v>26</v>
      </c>
      <c r="B27" s="33">
        <v>42</v>
      </c>
      <c r="C27" s="32">
        <v>21008.587</v>
      </c>
      <c r="D27" s="32">
        <v>344056.9314</v>
      </c>
      <c r="E27" s="32">
        <v>326788.49249999999</v>
      </c>
      <c r="F27" s="32">
        <v>17268.438900000001</v>
      </c>
      <c r="G27" s="32">
        <v>326788.49249999999</v>
      </c>
      <c r="H27" s="32">
        <v>5.0190643826686199E-2</v>
      </c>
    </row>
    <row r="28" spans="1:8" ht="14.25" x14ac:dyDescent="0.2">
      <c r="A28" s="32">
        <v>27</v>
      </c>
      <c r="B28" s="33">
        <v>75</v>
      </c>
      <c r="C28" s="32">
        <v>223</v>
      </c>
      <c r="D28" s="32">
        <v>135621.367521368</v>
      </c>
      <c r="E28" s="32">
        <v>126322.735042735</v>
      </c>
      <c r="F28" s="32">
        <v>9298.6324786324803</v>
      </c>
      <c r="G28" s="32">
        <v>126322.735042735</v>
      </c>
      <c r="H28" s="32">
        <v>6.8563181809587995E-2</v>
      </c>
    </row>
    <row r="29" spans="1:8" ht="14.25" x14ac:dyDescent="0.2">
      <c r="A29" s="32">
        <v>28</v>
      </c>
      <c r="B29" s="33">
        <v>76</v>
      </c>
      <c r="C29" s="32">
        <v>2019</v>
      </c>
      <c r="D29" s="32">
        <v>390124.61900341901</v>
      </c>
      <c r="E29" s="32">
        <v>384146.472729915</v>
      </c>
      <c r="F29" s="32">
        <v>5978.1462735042696</v>
      </c>
      <c r="G29" s="32">
        <v>384146.472729915</v>
      </c>
      <c r="H29" s="32">
        <v>1.5323683721308301E-2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32952.991452991497</v>
      </c>
      <c r="E30" s="32">
        <v>30299.439316239299</v>
      </c>
      <c r="F30" s="32">
        <v>2653.5521367521401</v>
      </c>
      <c r="G30" s="32">
        <v>30299.439316239299</v>
      </c>
      <c r="H30" s="32">
        <v>8.0525379328232394E-2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65</v>
      </c>
      <c r="D32" s="37">
        <v>142113.76</v>
      </c>
      <c r="E32" s="37">
        <v>136477.20000000001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175</v>
      </c>
      <c r="D33" s="37">
        <v>445795.01</v>
      </c>
      <c r="E33" s="37">
        <v>504704.52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49</v>
      </c>
      <c r="D34" s="37">
        <v>145421.34</v>
      </c>
      <c r="E34" s="37">
        <v>149076.92000000001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139</v>
      </c>
      <c r="D35" s="37">
        <v>283301.89</v>
      </c>
      <c r="E35" s="37">
        <v>345990.91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5</v>
      </c>
      <c r="D36" s="37">
        <v>4.25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151</v>
      </c>
      <c r="D37" s="37">
        <v>230296.66</v>
      </c>
      <c r="E37" s="37">
        <v>260878.26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69</v>
      </c>
      <c r="D38" s="37">
        <v>108992.31</v>
      </c>
      <c r="E38" s="37">
        <v>96758.43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2015-09-28T07:19:30Z</dcterms:modified>
</cp:coreProperties>
</file>