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<sst xmlns="http://schemas.openxmlformats.org/spreadsheetml/2006/main" count="117" uniqueCount="75">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</sst>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0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31" sqref="K31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2" t="s">
        <v>4</v>
      </c>
      <c r="D2" s="42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3" t="s">
        <v>5</v>
      </c>
      <c r="B3" s="43"/>
      <c r="C3" s="43"/>
      <c r="D3" s="43"/>
      <c r="E3" s="15">
        <f>SUM(E4:E40)</f>
        <v>33091502.869600005</v>
      </c>
      <c r="F3" s="25">
        <f>RA!I7</f>
        <v>2287629.9991000001</v>
      </c>
      <c r="G3" s="16">
        <f>SUM(G4:G40)</f>
        <v>30803872.870499998</v>
      </c>
      <c r="H3" s="27">
        <f>RA!J7</f>
        <v>6.91304353300184</v>
      </c>
      <c r="I3" s="20">
        <f>SUM(I4:I40)</f>
        <v>33091510.354809724</v>
      </c>
      <c r="J3" s="21">
        <f>SUM(J4:J40)</f>
        <v>30803872.989035904</v>
      </c>
      <c r="K3" s="22">
        <f>E3-I3</f>
        <v>-7.4852097183465958</v>
      </c>
      <c r="L3" s="22">
        <f>G3-J3</f>
        <v>-0.11853590607643127</v>
      </c>
    </row>
    <row r="4" spans="1:13" x14ac:dyDescent="0.15">
      <c r="A4" s="44">
        <f>RA!A8</f>
        <v>42274</v>
      </c>
      <c r="B4" s="12">
        <v>12</v>
      </c>
      <c r="C4" s="41" t="s">
        <v>6</v>
      </c>
      <c r="D4" s="41"/>
      <c r="E4" s="15">
        <f>VLOOKUP(C4,RA!B8:D36,3,0)</f>
        <v>801994.94499999995</v>
      </c>
      <c r="F4" s="25">
        <f>VLOOKUP(C4,RA!B8:I39,8,0)</f>
        <v>212619.29829999999</v>
      </c>
      <c r="G4" s="16">
        <f t="shared" ref="G4:G40" si="0">E4-F4</f>
        <v>589375.64669999992</v>
      </c>
      <c r="H4" s="27">
        <f>RA!J8</f>
        <v>26.5113015519069</v>
      </c>
      <c r="I4" s="20">
        <f>VLOOKUP(B4,RMS!B:D,3,FALSE)</f>
        <v>801996.01651794906</v>
      </c>
      <c r="J4" s="21">
        <f>VLOOKUP(B4,RMS!B:E,4,FALSE)</f>
        <v>589375.66668717901</v>
      </c>
      <c r="K4" s="22">
        <f t="shared" ref="K4:K40" si="1">E4-I4</f>
        <v>-1.0715179491089657</v>
      </c>
      <c r="L4" s="22">
        <f t="shared" ref="L4:L40" si="2">G4-J4</f>
        <v>-1.9987179082818329E-2</v>
      </c>
    </row>
    <row r="5" spans="1:13" x14ac:dyDescent="0.15">
      <c r="A5" s="44"/>
      <c r="B5" s="12">
        <v>13</v>
      </c>
      <c r="C5" s="41" t="s">
        <v>7</v>
      </c>
      <c r="D5" s="41"/>
      <c r="E5" s="15">
        <f>VLOOKUP(C5,RA!B8:D37,3,0)</f>
        <v>151608.28339999999</v>
      </c>
      <c r="F5" s="25">
        <f>VLOOKUP(C5,RA!B9:I40,8,0)</f>
        <v>35244.350200000001</v>
      </c>
      <c r="G5" s="16">
        <f t="shared" si="0"/>
        <v>116363.93319999998</v>
      </c>
      <c r="H5" s="27">
        <f>RA!J9</f>
        <v>23.246981899407199</v>
      </c>
      <c r="I5" s="20">
        <f>VLOOKUP(B5,RMS!B:D,3,FALSE)</f>
        <v>151608.379681363</v>
      </c>
      <c r="J5" s="21">
        <f>VLOOKUP(B5,RMS!B:E,4,FALSE)</f>
        <v>116363.912767748</v>
      </c>
      <c r="K5" s="22">
        <f t="shared" si="1"/>
        <v>-9.6281363017624244E-2</v>
      </c>
      <c r="L5" s="22">
        <f t="shared" si="2"/>
        <v>2.0432251985766925E-2</v>
      </c>
      <c r="M5" s="34"/>
    </row>
    <row r="6" spans="1:13" x14ac:dyDescent="0.15">
      <c r="A6" s="44"/>
      <c r="B6" s="12">
        <v>14</v>
      </c>
      <c r="C6" s="41" t="s">
        <v>8</v>
      </c>
      <c r="D6" s="41"/>
      <c r="E6" s="15">
        <f>VLOOKUP(C6,RA!B10:D38,3,0)</f>
        <v>245868.22829999999</v>
      </c>
      <c r="F6" s="25">
        <f>VLOOKUP(C6,RA!B10:I41,8,0)</f>
        <v>74658.060200000007</v>
      </c>
      <c r="G6" s="16">
        <f t="shared" si="0"/>
        <v>171210.16809999998</v>
      </c>
      <c r="H6" s="27">
        <f>RA!J10</f>
        <v>30.365070231402498</v>
      </c>
      <c r="I6" s="20">
        <f>VLOOKUP(B6,RMS!B:D,3,FALSE)</f>
        <v>245871.05242734999</v>
      </c>
      <c r="J6" s="21">
        <f>VLOOKUP(B6,RMS!B:E,4,FALSE)</f>
        <v>171210.16826666699</v>
      </c>
      <c r="K6" s="22">
        <f>E6-I6</f>
        <v>-2.8241273500025272</v>
      </c>
      <c r="L6" s="22">
        <f t="shared" si="2"/>
        <v>-1.6666701412759721E-4</v>
      </c>
      <c r="M6" s="34"/>
    </row>
    <row r="7" spans="1:13" x14ac:dyDescent="0.15">
      <c r="A7" s="44"/>
      <c r="B7" s="12">
        <v>15</v>
      </c>
      <c r="C7" s="41" t="s">
        <v>9</v>
      </c>
      <c r="D7" s="41"/>
      <c r="E7" s="15">
        <f>VLOOKUP(C7,RA!B10:D39,3,0)</f>
        <v>55420.597399999999</v>
      </c>
      <c r="F7" s="25">
        <f>VLOOKUP(C7,RA!B11:I42,8,0)</f>
        <v>13835.284799999999</v>
      </c>
      <c r="G7" s="16">
        <f t="shared" si="0"/>
        <v>41585.312599999997</v>
      </c>
      <c r="H7" s="27">
        <f>RA!J11</f>
        <v>24.964156737870201</v>
      </c>
      <c r="I7" s="20">
        <f>VLOOKUP(B7,RMS!B:D,3,FALSE)</f>
        <v>55420.6497982906</v>
      </c>
      <c r="J7" s="21">
        <f>VLOOKUP(B7,RMS!B:E,4,FALSE)</f>
        <v>41585.312178632499</v>
      </c>
      <c r="K7" s="22">
        <f t="shared" si="1"/>
        <v>-5.2398290601558983E-2</v>
      </c>
      <c r="L7" s="22">
        <f t="shared" si="2"/>
        <v>4.2136749834753573E-4</v>
      </c>
      <c r="M7" s="34"/>
    </row>
    <row r="8" spans="1:13" x14ac:dyDescent="0.15">
      <c r="A8" s="44"/>
      <c r="B8" s="12">
        <v>16</v>
      </c>
      <c r="C8" s="41" t="s">
        <v>10</v>
      </c>
      <c r="D8" s="41"/>
      <c r="E8" s="15">
        <f>VLOOKUP(C8,RA!B12:D39,3,0)</f>
        <v>193462.2285</v>
      </c>
      <c r="F8" s="25">
        <f>VLOOKUP(C8,RA!B12:I43,8,0)</f>
        <v>41799.209799999997</v>
      </c>
      <c r="G8" s="16">
        <f t="shared" si="0"/>
        <v>151663.01870000002</v>
      </c>
      <c r="H8" s="27">
        <f>RA!J12</f>
        <v>21.605876311923101</v>
      </c>
      <c r="I8" s="20">
        <f>VLOOKUP(B8,RMS!B:D,3,FALSE)</f>
        <v>193462.226519658</v>
      </c>
      <c r="J8" s="21">
        <f>VLOOKUP(B8,RMS!B:E,4,FALSE)</f>
        <v>151663.01897521401</v>
      </c>
      <c r="K8" s="22">
        <f t="shared" si="1"/>
        <v>1.9803420000243932E-3</v>
      </c>
      <c r="L8" s="22">
        <f t="shared" si="2"/>
        <v>-2.7521399897523224E-4</v>
      </c>
      <c r="M8" s="34"/>
    </row>
    <row r="9" spans="1:13" x14ac:dyDescent="0.15">
      <c r="A9" s="44"/>
      <c r="B9" s="12">
        <v>17</v>
      </c>
      <c r="C9" s="41" t="s">
        <v>11</v>
      </c>
      <c r="D9" s="41"/>
      <c r="E9" s="15">
        <f>VLOOKUP(C9,RA!B12:D40,3,0)</f>
        <v>366431.4069</v>
      </c>
      <c r="F9" s="25">
        <f>VLOOKUP(C9,RA!B13:I44,8,0)</f>
        <v>67576.903999999995</v>
      </c>
      <c r="G9" s="16">
        <f t="shared" si="0"/>
        <v>298854.50290000002</v>
      </c>
      <c r="H9" s="27">
        <f>RA!J13</f>
        <v>18.441897372198198</v>
      </c>
      <c r="I9" s="20">
        <f>VLOOKUP(B9,RMS!B:D,3,FALSE)</f>
        <v>366431.76771623897</v>
      </c>
      <c r="J9" s="21">
        <f>VLOOKUP(B9,RMS!B:E,4,FALSE)</f>
        <v>298854.49835384602</v>
      </c>
      <c r="K9" s="22">
        <f t="shared" si="1"/>
        <v>-0.36081623897189274</v>
      </c>
      <c r="L9" s="22">
        <f t="shared" si="2"/>
        <v>4.5461539993993938E-3</v>
      </c>
      <c r="M9" s="34"/>
    </row>
    <row r="10" spans="1:13" x14ac:dyDescent="0.15">
      <c r="A10" s="44"/>
      <c r="B10" s="12">
        <v>18</v>
      </c>
      <c r="C10" s="41" t="s">
        <v>12</v>
      </c>
      <c r="D10" s="41"/>
      <c r="E10" s="15">
        <f>VLOOKUP(C10,RA!B14:D41,3,0)</f>
        <v>213258.65969999999</v>
      </c>
      <c r="F10" s="25">
        <f>VLOOKUP(C10,RA!B14:I45,8,0)</f>
        <v>45698.042000000001</v>
      </c>
      <c r="G10" s="16">
        <f t="shared" si="0"/>
        <v>167560.6177</v>
      </c>
      <c r="H10" s="27">
        <f>RA!J14</f>
        <v>21.428457847519699</v>
      </c>
      <c r="I10" s="20">
        <f>VLOOKUP(B10,RMS!B:D,3,FALSE)</f>
        <v>213258.65793504301</v>
      </c>
      <c r="J10" s="21">
        <f>VLOOKUP(B10,RMS!B:E,4,FALSE)</f>
        <v>167560.615005128</v>
      </c>
      <c r="K10" s="22">
        <f t="shared" si="1"/>
        <v>1.7649569781497121E-3</v>
      </c>
      <c r="L10" s="22">
        <f t="shared" si="2"/>
        <v>2.6948720042128116E-3</v>
      </c>
      <c r="M10" s="34"/>
    </row>
    <row r="11" spans="1:13" x14ac:dyDescent="0.15">
      <c r="A11" s="44"/>
      <c r="B11" s="12">
        <v>19</v>
      </c>
      <c r="C11" s="41" t="s">
        <v>13</v>
      </c>
      <c r="D11" s="41"/>
      <c r="E11" s="15">
        <f>VLOOKUP(C11,RA!B14:D42,3,0)</f>
        <v>119945.5888</v>
      </c>
      <c r="F11" s="25">
        <f>VLOOKUP(C11,RA!B15:I46,8,0)</f>
        <v>22983.925999999999</v>
      </c>
      <c r="G11" s="16">
        <f t="shared" si="0"/>
        <v>96961.662799999991</v>
      </c>
      <c r="H11" s="27">
        <f>RA!J15</f>
        <v>19.161960210411699</v>
      </c>
      <c r="I11" s="20">
        <f>VLOOKUP(B11,RMS!B:D,3,FALSE)</f>
        <v>119945.65614358999</v>
      </c>
      <c r="J11" s="21">
        <f>VLOOKUP(B11,RMS!B:E,4,FALSE)</f>
        <v>96961.665982051301</v>
      </c>
      <c r="K11" s="22">
        <f t="shared" si="1"/>
        <v>-6.7343589995289221E-2</v>
      </c>
      <c r="L11" s="22">
        <f t="shared" si="2"/>
        <v>-3.1820513104321435E-3</v>
      </c>
      <c r="M11" s="34"/>
    </row>
    <row r="12" spans="1:13" x14ac:dyDescent="0.15">
      <c r="A12" s="44"/>
      <c r="B12" s="12">
        <v>21</v>
      </c>
      <c r="C12" s="41" t="s">
        <v>14</v>
      </c>
      <c r="D12" s="41"/>
      <c r="E12" s="15">
        <f>VLOOKUP(C12,RA!B16:D43,3,0)</f>
        <v>2801121.0858999998</v>
      </c>
      <c r="F12" s="25">
        <f>VLOOKUP(C12,RA!B16:I47,8,0)</f>
        <v>57811.023000000001</v>
      </c>
      <c r="G12" s="16">
        <f t="shared" si="0"/>
        <v>2743310.0628999998</v>
      </c>
      <c r="H12" s="27">
        <f>RA!J16</f>
        <v>2.0638530512302098</v>
      </c>
      <c r="I12" s="20">
        <f>VLOOKUP(B12,RMS!B:D,3,FALSE)</f>
        <v>2801120.4497820502</v>
      </c>
      <c r="J12" s="21">
        <f>VLOOKUP(B12,RMS!B:E,4,FALSE)</f>
        <v>2743310.0628529899</v>
      </c>
      <c r="K12" s="22">
        <f t="shared" si="1"/>
        <v>0.63611794961616397</v>
      </c>
      <c r="L12" s="22">
        <f t="shared" si="2"/>
        <v>4.7009903937578201E-5</v>
      </c>
      <c r="M12" s="34"/>
    </row>
    <row r="13" spans="1:13" x14ac:dyDescent="0.15">
      <c r="A13" s="44"/>
      <c r="B13" s="12">
        <v>22</v>
      </c>
      <c r="C13" s="41" t="s">
        <v>15</v>
      </c>
      <c r="D13" s="41"/>
      <c r="E13" s="15">
        <f>VLOOKUP(C13,RA!B16:D44,3,0)</f>
        <v>4945648.1595999999</v>
      </c>
      <c r="F13" s="25">
        <f>VLOOKUP(C13,RA!B17:I48,8,0)</f>
        <v>-959775.24580000003</v>
      </c>
      <c r="G13" s="16">
        <f t="shared" si="0"/>
        <v>5905423.4053999996</v>
      </c>
      <c r="H13" s="27">
        <f>RA!J17</f>
        <v>-19.4064602823996</v>
      </c>
      <c r="I13" s="20">
        <f>VLOOKUP(B13,RMS!B:D,3,FALSE)</f>
        <v>4945647.9337615399</v>
      </c>
      <c r="J13" s="21">
        <f>VLOOKUP(B13,RMS!B:E,4,FALSE)</f>
        <v>5905423.3836546997</v>
      </c>
      <c r="K13" s="22">
        <f t="shared" si="1"/>
        <v>0.22583846002817154</v>
      </c>
      <c r="L13" s="22">
        <f t="shared" si="2"/>
        <v>2.174529992043972E-2</v>
      </c>
      <c r="M13" s="34"/>
    </row>
    <row r="14" spans="1:13" x14ac:dyDescent="0.15">
      <c r="A14" s="44"/>
      <c r="B14" s="12">
        <v>23</v>
      </c>
      <c r="C14" s="41" t="s">
        <v>16</v>
      </c>
      <c r="D14" s="41"/>
      <c r="E14" s="15">
        <f>VLOOKUP(C14,RA!B18:D45,3,0)</f>
        <v>2785093.4564999999</v>
      </c>
      <c r="F14" s="25">
        <f>VLOOKUP(C14,RA!B18:I49,8,0)</f>
        <v>157576.185</v>
      </c>
      <c r="G14" s="16">
        <f t="shared" si="0"/>
        <v>2627517.2714999998</v>
      </c>
      <c r="H14" s="27">
        <f>RA!J18</f>
        <v>5.6578419166595797</v>
      </c>
      <c r="I14" s="20">
        <f>VLOOKUP(B14,RMS!B:D,3,FALSE)</f>
        <v>2785093.3129923102</v>
      </c>
      <c r="J14" s="21">
        <f>VLOOKUP(B14,RMS!B:E,4,FALSE)</f>
        <v>2627517.33645214</v>
      </c>
      <c r="K14" s="22">
        <f t="shared" si="1"/>
        <v>0.14350768970325589</v>
      </c>
      <c r="L14" s="22">
        <f t="shared" si="2"/>
        <v>-6.4952140208333731E-2</v>
      </c>
      <c r="M14" s="34"/>
    </row>
    <row r="15" spans="1:13" x14ac:dyDescent="0.15">
      <c r="A15" s="44"/>
      <c r="B15" s="12">
        <v>24</v>
      </c>
      <c r="C15" s="41" t="s">
        <v>17</v>
      </c>
      <c r="D15" s="41"/>
      <c r="E15" s="15">
        <f>VLOOKUP(C15,RA!B18:D46,3,0)</f>
        <v>986575.9987</v>
      </c>
      <c r="F15" s="25">
        <f>VLOOKUP(C15,RA!B19:I50,8,0)</f>
        <v>45210.752399999998</v>
      </c>
      <c r="G15" s="16">
        <f t="shared" si="0"/>
        <v>941365.2463</v>
      </c>
      <c r="H15" s="27">
        <f>RA!J19</f>
        <v>4.5825919604342404</v>
      </c>
      <c r="I15" s="20">
        <f>VLOOKUP(B15,RMS!B:D,3,FALSE)</f>
        <v>986575.86029401701</v>
      </c>
      <c r="J15" s="21">
        <f>VLOOKUP(B15,RMS!B:E,4,FALSE)</f>
        <v>941365.243944444</v>
      </c>
      <c r="K15" s="22">
        <f t="shared" si="1"/>
        <v>0.13840598298702389</v>
      </c>
      <c r="L15" s="22">
        <f t="shared" si="2"/>
        <v>2.3555560037493706E-3</v>
      </c>
      <c r="M15" s="34"/>
    </row>
    <row r="16" spans="1:13" x14ac:dyDescent="0.15">
      <c r="A16" s="44"/>
      <c r="B16" s="12">
        <v>25</v>
      </c>
      <c r="C16" s="41" t="s">
        <v>18</v>
      </c>
      <c r="D16" s="41"/>
      <c r="E16" s="15">
        <f>VLOOKUP(C16,RA!B20:D47,3,0)</f>
        <v>1610644.9948</v>
      </c>
      <c r="F16" s="25">
        <f>VLOOKUP(C16,RA!B20:I51,8,0)</f>
        <v>114577.5646</v>
      </c>
      <c r="G16" s="16">
        <f t="shared" si="0"/>
        <v>1496067.4302000001</v>
      </c>
      <c r="H16" s="27">
        <f>RA!J20</f>
        <v>7.1137690161342801</v>
      </c>
      <c r="I16" s="20">
        <f>VLOOKUP(B16,RMS!B:D,3,FALSE)</f>
        <v>1610645.2153</v>
      </c>
      <c r="J16" s="21">
        <f>VLOOKUP(B16,RMS!B:E,4,FALSE)</f>
        <v>1496067.4302000001</v>
      </c>
      <c r="K16" s="22">
        <f t="shared" si="1"/>
        <v>-0.22050000005401671</v>
      </c>
      <c r="L16" s="22">
        <f t="shared" si="2"/>
        <v>0</v>
      </c>
      <c r="M16" s="34"/>
    </row>
    <row r="17" spans="1:13" x14ac:dyDescent="0.15">
      <c r="A17" s="44"/>
      <c r="B17" s="12">
        <v>26</v>
      </c>
      <c r="C17" s="41" t="s">
        <v>19</v>
      </c>
      <c r="D17" s="41"/>
      <c r="E17" s="15">
        <f>VLOOKUP(C17,RA!B20:D48,3,0)</f>
        <v>515131.20770000003</v>
      </c>
      <c r="F17" s="25">
        <f>VLOOKUP(C17,RA!B21:I52,8,0)</f>
        <v>41935.338600000003</v>
      </c>
      <c r="G17" s="16">
        <f t="shared" si="0"/>
        <v>473195.86910000001</v>
      </c>
      <c r="H17" s="27">
        <f>RA!J21</f>
        <v>8.1407101672671605</v>
      </c>
      <c r="I17" s="20">
        <f>VLOOKUP(B17,RMS!B:D,3,FALSE)</f>
        <v>515130.62596110703</v>
      </c>
      <c r="J17" s="21">
        <f>VLOOKUP(B17,RMS!B:E,4,FALSE)</f>
        <v>473195.86882083002</v>
      </c>
      <c r="K17" s="22">
        <f t="shared" si="1"/>
        <v>0.58173889300087467</v>
      </c>
      <c r="L17" s="22">
        <f t="shared" si="2"/>
        <v>2.7916999533772469E-4</v>
      </c>
      <c r="M17" s="34"/>
    </row>
    <row r="18" spans="1:13" x14ac:dyDescent="0.15">
      <c r="A18" s="44"/>
      <c r="B18" s="12">
        <v>27</v>
      </c>
      <c r="C18" s="41" t="s">
        <v>20</v>
      </c>
      <c r="D18" s="41"/>
      <c r="E18" s="15">
        <f>VLOOKUP(C18,RA!B22:D49,3,0)</f>
        <v>1699129.2390000001</v>
      </c>
      <c r="F18" s="25">
        <f>VLOOKUP(C18,RA!B22:I53,8,0)</f>
        <v>148850.5612</v>
      </c>
      <c r="G18" s="16">
        <f t="shared" si="0"/>
        <v>1550278.6778000002</v>
      </c>
      <c r="H18" s="27">
        <f>RA!J22</f>
        <v>8.7604025511092996</v>
      </c>
      <c r="I18" s="20">
        <f>VLOOKUP(B18,RMS!B:D,3,FALSE)</f>
        <v>1699130.81963333</v>
      </c>
      <c r="J18" s="21">
        <f>VLOOKUP(B18,RMS!B:E,4,FALSE)</f>
        <v>1550278.6769999999</v>
      </c>
      <c r="K18" s="22">
        <f t="shared" si="1"/>
        <v>-1.5806333299260587</v>
      </c>
      <c r="L18" s="22">
        <f t="shared" si="2"/>
        <v>8.000002708286047E-4</v>
      </c>
      <c r="M18" s="34"/>
    </row>
    <row r="19" spans="1:13" x14ac:dyDescent="0.15">
      <c r="A19" s="44"/>
      <c r="B19" s="12">
        <v>29</v>
      </c>
      <c r="C19" s="41" t="s">
        <v>21</v>
      </c>
      <c r="D19" s="41"/>
      <c r="E19" s="15">
        <f>VLOOKUP(C19,RA!B22:D50,3,0)</f>
        <v>5097134.4069999997</v>
      </c>
      <c r="F19" s="25">
        <f>VLOOKUP(C19,RA!B23:I54,8,0)</f>
        <v>1378286.4878</v>
      </c>
      <c r="G19" s="16">
        <f t="shared" si="0"/>
        <v>3718847.9191999994</v>
      </c>
      <c r="H19" s="27">
        <f>RA!J23</f>
        <v>27.040418747976702</v>
      </c>
      <c r="I19" s="20">
        <f>VLOOKUP(B19,RMS!B:D,3,FALSE)</f>
        <v>5097137.6775042703</v>
      </c>
      <c r="J19" s="21">
        <f>VLOOKUP(B19,RMS!B:E,4,FALSE)</f>
        <v>3718847.9630068401</v>
      </c>
      <c r="K19" s="22">
        <f t="shared" si="1"/>
        <v>-3.2705042706802487</v>
      </c>
      <c r="L19" s="22">
        <f t="shared" si="2"/>
        <v>-4.3806840665638447E-2</v>
      </c>
      <c r="M19" s="34"/>
    </row>
    <row r="20" spans="1:13" x14ac:dyDescent="0.15">
      <c r="A20" s="44"/>
      <c r="B20" s="12">
        <v>31</v>
      </c>
      <c r="C20" s="41" t="s">
        <v>22</v>
      </c>
      <c r="D20" s="41"/>
      <c r="E20" s="15">
        <f>VLOOKUP(C20,RA!B24:D51,3,0)</f>
        <v>610710.48549999995</v>
      </c>
      <c r="F20" s="25">
        <f>VLOOKUP(C20,RA!B24:I55,8,0)</f>
        <v>87636.743100000007</v>
      </c>
      <c r="G20" s="16">
        <f t="shared" si="0"/>
        <v>523073.74239999993</v>
      </c>
      <c r="H20" s="27">
        <f>RA!J24</f>
        <v>14.349965356866299</v>
      </c>
      <c r="I20" s="20">
        <f>VLOOKUP(B20,RMS!B:D,3,FALSE)</f>
        <v>610710.67721202597</v>
      </c>
      <c r="J20" s="21">
        <f>VLOOKUP(B20,RMS!B:E,4,FALSE)</f>
        <v>523073.75225111499</v>
      </c>
      <c r="K20" s="22">
        <f t="shared" si="1"/>
        <v>-0.19171202601864934</v>
      </c>
      <c r="L20" s="22">
        <f t="shared" si="2"/>
        <v>-9.8511150572448969E-3</v>
      </c>
      <c r="M20" s="34"/>
    </row>
    <row r="21" spans="1:13" x14ac:dyDescent="0.15">
      <c r="A21" s="44"/>
      <c r="B21" s="12">
        <v>32</v>
      </c>
      <c r="C21" s="41" t="s">
        <v>23</v>
      </c>
      <c r="D21" s="41"/>
      <c r="E21" s="15">
        <f>VLOOKUP(C21,RA!B24:D52,3,0)</f>
        <v>663498.83700000006</v>
      </c>
      <c r="F21" s="25">
        <f>VLOOKUP(C21,RA!B25:I56,8,0)</f>
        <v>55148.045899999997</v>
      </c>
      <c r="G21" s="16">
        <f t="shared" si="0"/>
        <v>608350.79110000003</v>
      </c>
      <c r="H21" s="27">
        <f>RA!J25</f>
        <v>8.3117019691173901</v>
      </c>
      <c r="I21" s="20">
        <f>VLOOKUP(B21,RMS!B:D,3,FALSE)</f>
        <v>663498.85009257204</v>
      </c>
      <c r="J21" s="21">
        <f>VLOOKUP(B21,RMS!B:E,4,FALSE)</f>
        <v>608350.80244134797</v>
      </c>
      <c r="K21" s="22">
        <f t="shared" si="1"/>
        <v>-1.3092571985907853E-2</v>
      </c>
      <c r="L21" s="22">
        <f t="shared" si="2"/>
        <v>-1.1341347941197455E-2</v>
      </c>
      <c r="M21" s="34"/>
    </row>
    <row r="22" spans="1:13" x14ac:dyDescent="0.15">
      <c r="A22" s="44"/>
      <c r="B22" s="12">
        <v>33</v>
      </c>
      <c r="C22" s="41" t="s">
        <v>24</v>
      </c>
      <c r="D22" s="41"/>
      <c r="E22" s="15">
        <f>VLOOKUP(C22,RA!B26:D53,3,0)</f>
        <v>543607.87100000004</v>
      </c>
      <c r="F22" s="25">
        <f>VLOOKUP(C22,RA!B26:I57,8,0)</f>
        <v>113128.9317</v>
      </c>
      <c r="G22" s="16">
        <f t="shared" si="0"/>
        <v>430478.93930000003</v>
      </c>
      <c r="H22" s="27">
        <f>RA!J26</f>
        <v>20.8107604277128</v>
      </c>
      <c r="I22" s="20">
        <f>VLOOKUP(B22,RMS!B:D,3,FALSE)</f>
        <v>543607.84422158694</v>
      </c>
      <c r="J22" s="21">
        <f>VLOOKUP(B22,RMS!B:E,4,FALSE)</f>
        <v>430478.94537439197</v>
      </c>
      <c r="K22" s="22">
        <f t="shared" si="1"/>
        <v>2.6778413099236786E-2</v>
      </c>
      <c r="L22" s="22">
        <f t="shared" si="2"/>
        <v>-6.0743919457308948E-3</v>
      </c>
      <c r="M22" s="34"/>
    </row>
    <row r="23" spans="1:13" x14ac:dyDescent="0.15">
      <c r="A23" s="44"/>
      <c r="B23" s="12">
        <v>34</v>
      </c>
      <c r="C23" s="41" t="s">
        <v>25</v>
      </c>
      <c r="D23" s="41"/>
      <c r="E23" s="15">
        <f>VLOOKUP(C23,RA!B26:D54,3,0)</f>
        <v>700793.27009999997</v>
      </c>
      <c r="F23" s="25">
        <f>VLOOKUP(C23,RA!B27:I58,8,0)</f>
        <v>85591.484299999996</v>
      </c>
      <c r="G23" s="16">
        <f t="shared" si="0"/>
        <v>615201.78579999995</v>
      </c>
      <c r="H23" s="27">
        <f>RA!J27</f>
        <v>12.213514020730599</v>
      </c>
      <c r="I23" s="20">
        <f>VLOOKUP(B23,RMS!B:D,3,FALSE)</f>
        <v>700792.60422790295</v>
      </c>
      <c r="J23" s="21">
        <f>VLOOKUP(B23,RMS!B:E,4,FALSE)</f>
        <v>615201.80792631896</v>
      </c>
      <c r="K23" s="22">
        <f t="shared" si="1"/>
        <v>0.66587209701538086</v>
      </c>
      <c r="L23" s="22">
        <f t="shared" si="2"/>
        <v>-2.2126319003291428E-2</v>
      </c>
      <c r="M23" s="34"/>
    </row>
    <row r="24" spans="1:13" x14ac:dyDescent="0.15">
      <c r="A24" s="44"/>
      <c r="B24" s="12">
        <v>35</v>
      </c>
      <c r="C24" s="41" t="s">
        <v>26</v>
      </c>
      <c r="D24" s="41"/>
      <c r="E24" s="15">
        <f>VLOOKUP(C24,RA!B28:D55,3,0)</f>
        <v>1842911.2498000001</v>
      </c>
      <c r="F24" s="25">
        <f>VLOOKUP(C24,RA!B28:I59,8,0)</f>
        <v>93676.117700000003</v>
      </c>
      <c r="G24" s="16">
        <f t="shared" si="0"/>
        <v>1749235.1321</v>
      </c>
      <c r="H24" s="27">
        <f>RA!J28</f>
        <v>5.0830509450830101</v>
      </c>
      <c r="I24" s="20">
        <f>VLOOKUP(B24,RMS!B:D,3,FALSE)</f>
        <v>1842911.24944182</v>
      </c>
      <c r="J24" s="21">
        <f>VLOOKUP(B24,RMS!B:E,4,FALSE)</f>
        <v>1749235.1320835699</v>
      </c>
      <c r="K24" s="22">
        <f t="shared" si="1"/>
        <v>3.5818014293909073E-4</v>
      </c>
      <c r="L24" s="22">
        <f t="shared" si="2"/>
        <v>1.6430160030722618E-5</v>
      </c>
      <c r="M24" s="34"/>
    </row>
    <row r="25" spans="1:13" x14ac:dyDescent="0.15">
      <c r="A25" s="44"/>
      <c r="B25" s="12">
        <v>36</v>
      </c>
      <c r="C25" s="41" t="s">
        <v>27</v>
      </c>
      <c r="D25" s="41"/>
      <c r="E25" s="15">
        <f>VLOOKUP(C25,RA!B28:D56,3,0)</f>
        <v>745073.97030000004</v>
      </c>
      <c r="F25" s="25">
        <f>VLOOKUP(C25,RA!B29:I60,8,0)</f>
        <v>120144.15979999999</v>
      </c>
      <c r="G25" s="16">
        <f t="shared" si="0"/>
        <v>624929.81050000002</v>
      </c>
      <c r="H25" s="27">
        <f>RA!J29</f>
        <v>16.125131810956201</v>
      </c>
      <c r="I25" s="20">
        <f>VLOOKUP(B25,RMS!B:D,3,FALSE)</f>
        <v>745074.04246283195</v>
      </c>
      <c r="J25" s="21">
        <f>VLOOKUP(B25,RMS!B:E,4,FALSE)</f>
        <v>624929.81516575697</v>
      </c>
      <c r="K25" s="22">
        <f t="shared" si="1"/>
        <v>-7.2162831900641322E-2</v>
      </c>
      <c r="L25" s="22">
        <f t="shared" si="2"/>
        <v>-4.6657569473609328E-3</v>
      </c>
      <c r="M25" s="34"/>
    </row>
    <row r="26" spans="1:13" x14ac:dyDescent="0.15">
      <c r="A26" s="44"/>
      <c r="B26" s="12">
        <v>37</v>
      </c>
      <c r="C26" s="41" t="s">
        <v>74</v>
      </c>
      <c r="D26" s="41"/>
      <c r="E26" s="15">
        <f>VLOOKUP(C26,RA!B30:D57,3,0)</f>
        <v>2027343.9058999999</v>
      </c>
      <c r="F26" s="25">
        <f>VLOOKUP(C26,RA!B30:I61,8,0)</f>
        <v>252537.9442</v>
      </c>
      <c r="G26" s="16">
        <f t="shared" si="0"/>
        <v>1774805.9616999999</v>
      </c>
      <c r="H26" s="27">
        <f>RA!J30</f>
        <v>12.456591280101099</v>
      </c>
      <c r="I26" s="20">
        <f>VLOOKUP(B26,RMS!B:D,3,FALSE)</f>
        <v>2027344.13216549</v>
      </c>
      <c r="J26" s="21">
        <f>VLOOKUP(B26,RMS!B:E,4,FALSE)</f>
        <v>1774805.9758193099</v>
      </c>
      <c r="K26" s="22">
        <f t="shared" si="1"/>
        <v>-0.22626549005508423</v>
      </c>
      <c r="L26" s="22">
        <f t="shared" si="2"/>
        <v>-1.4119310071691871E-2</v>
      </c>
      <c r="M26" s="34"/>
    </row>
    <row r="27" spans="1:13" x14ac:dyDescent="0.15">
      <c r="A27" s="44"/>
      <c r="B27" s="12">
        <v>38</v>
      </c>
      <c r="C27" s="41" t="s">
        <v>29</v>
      </c>
      <c r="D27" s="41"/>
      <c r="E27" s="15">
        <f>VLOOKUP(C27,RA!B30:D58,3,0)</f>
        <v>813923.50419999997</v>
      </c>
      <c r="F27" s="25">
        <f>VLOOKUP(C27,RA!B31:I62,8,0)</f>
        <v>41186.838600000003</v>
      </c>
      <c r="G27" s="16">
        <f t="shared" si="0"/>
        <v>772736.66559999995</v>
      </c>
      <c r="H27" s="27">
        <f>RA!J31</f>
        <v>5.06028372291353</v>
      </c>
      <c r="I27" s="20">
        <f>VLOOKUP(B27,RMS!B:D,3,FALSE)</f>
        <v>813923.40306991199</v>
      </c>
      <c r="J27" s="21">
        <f>VLOOKUP(B27,RMS!B:E,4,FALSE)</f>
        <v>772736.65401061904</v>
      </c>
      <c r="K27" s="22">
        <f t="shared" si="1"/>
        <v>0.10113008797634393</v>
      </c>
      <c r="L27" s="22">
        <f t="shared" si="2"/>
        <v>1.1589380912482738E-2</v>
      </c>
      <c r="M27" s="34"/>
    </row>
    <row r="28" spans="1:13" x14ac:dyDescent="0.15">
      <c r="A28" s="44"/>
      <c r="B28" s="12">
        <v>39</v>
      </c>
      <c r="C28" s="41" t="s">
        <v>30</v>
      </c>
      <c r="D28" s="41"/>
      <c r="E28" s="15">
        <f>VLOOKUP(C28,RA!B32:D59,3,0)</f>
        <v>110841.4988</v>
      </c>
      <c r="F28" s="25">
        <f>VLOOKUP(C28,RA!B32:I63,8,0)</f>
        <v>24550.692899999998</v>
      </c>
      <c r="G28" s="16">
        <f t="shared" si="0"/>
        <v>86290.805900000007</v>
      </c>
      <c r="H28" s="27">
        <f>RA!J32</f>
        <v>22.1493692938046</v>
      </c>
      <c r="I28" s="20">
        <f>VLOOKUP(B28,RMS!B:D,3,FALSE)</f>
        <v>110841.472957023</v>
      </c>
      <c r="J28" s="21">
        <f>VLOOKUP(B28,RMS!B:E,4,FALSE)</f>
        <v>86290.808876044495</v>
      </c>
      <c r="K28" s="22">
        <f t="shared" si="1"/>
        <v>2.5842977003776468E-2</v>
      </c>
      <c r="L28" s="22">
        <f t="shared" si="2"/>
        <v>-2.9760444886051118E-3</v>
      </c>
      <c r="M28" s="34"/>
    </row>
    <row r="29" spans="1:13" x14ac:dyDescent="0.15">
      <c r="A29" s="44"/>
      <c r="B29" s="12">
        <v>40</v>
      </c>
      <c r="C29" s="41" t="s">
        <v>31</v>
      </c>
      <c r="D29" s="41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4"/>
      <c r="B30" s="12">
        <v>42</v>
      </c>
      <c r="C30" s="41" t="s">
        <v>32</v>
      </c>
      <c r="D30" s="41"/>
      <c r="E30" s="15">
        <f>VLOOKUP(C30,RA!B34:D62,3,0)</f>
        <v>273852.19</v>
      </c>
      <c r="F30" s="25">
        <f>VLOOKUP(C30,RA!B34:I66,8,0)</f>
        <v>29861.463400000001</v>
      </c>
      <c r="G30" s="16">
        <f t="shared" si="0"/>
        <v>243990.72659999999</v>
      </c>
      <c r="H30" s="27">
        <f>RA!J34</f>
        <v>0</v>
      </c>
      <c r="I30" s="20">
        <f>VLOOKUP(B30,RMS!B:D,3,FALSE)</f>
        <v>273852.18969999999</v>
      </c>
      <c r="J30" s="21">
        <f>VLOOKUP(B30,RMS!B:E,4,FALSE)</f>
        <v>243990.70680000001</v>
      </c>
      <c r="K30" s="22">
        <f t="shared" si="1"/>
        <v>3.0000001424923539E-4</v>
      </c>
      <c r="L30" s="22">
        <f t="shared" si="2"/>
        <v>1.9799999980023131E-2</v>
      </c>
      <c r="M30" s="34"/>
    </row>
    <row r="31" spans="1:13" s="38" customFormat="1" ht="12" thickBot="1" x14ac:dyDescent="0.2">
      <c r="A31" s="44"/>
      <c r="B31" s="12">
        <v>70</v>
      </c>
      <c r="C31" s="45" t="s">
        <v>70</v>
      </c>
      <c r="D31" s="46"/>
      <c r="E31" s="15">
        <f>VLOOKUP(C31,RA!B35:D63,3,0)</f>
        <v>91040.3</v>
      </c>
      <c r="F31" s="25">
        <f>VLOOKUP(C31,RA!B35:I67,8,0)</f>
        <v>10355.26</v>
      </c>
      <c r="G31" s="16">
        <f t="shared" si="0"/>
        <v>80685.040000000008</v>
      </c>
      <c r="H31" s="27">
        <f>RA!J35</f>
        <v>10.904226619476701</v>
      </c>
      <c r="I31" s="20">
        <f>VLOOKUP(B31,RMS!B:D,3,FALSE)</f>
        <v>91040.3</v>
      </c>
      <c r="J31" s="21">
        <f>VLOOKUP(B31,RMS!B:E,4,FALSE)</f>
        <v>80685.039999999994</v>
      </c>
      <c r="K31" s="22">
        <f t="shared" si="1"/>
        <v>0</v>
      </c>
      <c r="L31" s="22">
        <f t="shared" si="2"/>
        <v>0</v>
      </c>
    </row>
    <row r="32" spans="1:13" x14ac:dyDescent="0.15">
      <c r="A32" s="44"/>
      <c r="B32" s="12">
        <v>71</v>
      </c>
      <c r="C32" s="41" t="s">
        <v>36</v>
      </c>
      <c r="D32" s="41"/>
      <c r="E32" s="15">
        <f>VLOOKUP(C32,RA!B34:D63,3,0)</f>
        <v>516284.74</v>
      </c>
      <c r="F32" s="25">
        <f>VLOOKUP(C32,RA!B34:I67,8,0)</f>
        <v>-87829.55</v>
      </c>
      <c r="G32" s="16">
        <f t="shared" si="0"/>
        <v>604114.29</v>
      </c>
      <c r="H32" s="27">
        <f>RA!J35</f>
        <v>10.904226619476701</v>
      </c>
      <c r="I32" s="20">
        <f>VLOOKUP(B32,RMS!B:D,3,FALSE)</f>
        <v>516284.74</v>
      </c>
      <c r="J32" s="21">
        <f>VLOOKUP(B32,RMS!B:E,4,FALSE)</f>
        <v>604114.29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4"/>
      <c r="B33" s="12">
        <v>72</v>
      </c>
      <c r="C33" s="41" t="s">
        <v>37</v>
      </c>
      <c r="D33" s="41"/>
      <c r="E33" s="15">
        <f>VLOOKUP(C33,RA!B34:D64,3,0)</f>
        <v>50288.04</v>
      </c>
      <c r="F33" s="25">
        <f>VLOOKUP(C33,RA!B34:I68,8,0)</f>
        <v>-229.91</v>
      </c>
      <c r="G33" s="16">
        <f t="shared" si="0"/>
        <v>50517.950000000004</v>
      </c>
      <c r="H33" s="27">
        <f>RA!J34</f>
        <v>0</v>
      </c>
      <c r="I33" s="20">
        <f>VLOOKUP(B33,RMS!B:D,3,FALSE)</f>
        <v>50288.04</v>
      </c>
      <c r="J33" s="21">
        <f>VLOOKUP(B33,RMS!B:E,4,FALSE)</f>
        <v>50517.95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4"/>
      <c r="B34" s="12">
        <v>73</v>
      </c>
      <c r="C34" s="41" t="s">
        <v>38</v>
      </c>
      <c r="D34" s="41"/>
      <c r="E34" s="15">
        <f>VLOOKUP(C34,RA!B35:D65,3,0)</f>
        <v>313538.67</v>
      </c>
      <c r="F34" s="25">
        <f>VLOOKUP(C34,RA!B35:I69,8,0)</f>
        <v>-56639.839999999997</v>
      </c>
      <c r="G34" s="16">
        <f t="shared" si="0"/>
        <v>370178.51</v>
      </c>
      <c r="H34" s="27">
        <f>RA!J35</f>
        <v>10.904226619476701</v>
      </c>
      <c r="I34" s="20">
        <f>VLOOKUP(B34,RMS!B:D,3,FALSE)</f>
        <v>313538.67</v>
      </c>
      <c r="J34" s="21">
        <f>VLOOKUP(B34,RMS!B:E,4,FALSE)</f>
        <v>370178.51</v>
      </c>
      <c r="K34" s="22">
        <f t="shared" si="1"/>
        <v>0</v>
      </c>
      <c r="L34" s="22">
        <f t="shared" si="2"/>
        <v>0</v>
      </c>
      <c r="M34" s="34"/>
    </row>
    <row r="35" spans="1:13" s="38" customFormat="1" x14ac:dyDescent="0.15">
      <c r="A35" s="44"/>
      <c r="B35" s="12">
        <v>74</v>
      </c>
      <c r="C35" s="41" t="s">
        <v>72</v>
      </c>
      <c r="D35" s="41"/>
      <c r="E35" s="15">
        <f>VLOOKUP(C35,RA!B36:D66,3,0)</f>
        <v>0</v>
      </c>
      <c r="F35" s="25">
        <f>VLOOKUP(C35,RA!B36:I70,8,0)</f>
        <v>0</v>
      </c>
      <c r="G35" s="16">
        <f t="shared" si="0"/>
        <v>0</v>
      </c>
      <c r="H35" s="27">
        <f>RA!J36</f>
        <v>11.3743693726844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4"/>
      <c r="B36" s="12">
        <v>75</v>
      </c>
      <c r="C36" s="41" t="s">
        <v>33</v>
      </c>
      <c r="D36" s="41"/>
      <c r="E36" s="15">
        <f>VLOOKUP(C36,RA!B8:D66,3,0)</f>
        <v>262005.13740000001</v>
      </c>
      <c r="F36" s="25">
        <f>VLOOKUP(C36,RA!B8:I70,8,0)</f>
        <v>17202.202799999999</v>
      </c>
      <c r="G36" s="16">
        <f t="shared" si="0"/>
        <v>244802.93460000001</v>
      </c>
      <c r="H36" s="27">
        <f>RA!J36</f>
        <v>11.3743693726844</v>
      </c>
      <c r="I36" s="20">
        <f>VLOOKUP(B36,RMS!B:D,3,FALSE)</f>
        <v>262005.13675213701</v>
      </c>
      <c r="J36" s="21">
        <f>VLOOKUP(B36,RMS!B:E,4,FALSE)</f>
        <v>244802.93572649601</v>
      </c>
      <c r="K36" s="22">
        <f t="shared" si="1"/>
        <v>6.4786299481056631E-4</v>
      </c>
      <c r="L36" s="22">
        <f t="shared" si="2"/>
        <v>-1.1264960048720241E-3</v>
      </c>
      <c r="M36" s="34"/>
    </row>
    <row r="37" spans="1:13" x14ac:dyDescent="0.15">
      <c r="A37" s="44"/>
      <c r="B37" s="12">
        <v>76</v>
      </c>
      <c r="C37" s="41" t="s">
        <v>34</v>
      </c>
      <c r="D37" s="41"/>
      <c r="E37" s="15">
        <f>VLOOKUP(C37,RA!B8:D67,3,0)</f>
        <v>516529.93829999998</v>
      </c>
      <c r="F37" s="25">
        <f>VLOOKUP(C37,RA!B8:I71,8,0)</f>
        <v>17317.3125</v>
      </c>
      <c r="G37" s="16">
        <f t="shared" si="0"/>
        <v>499212.62579999998</v>
      </c>
      <c r="H37" s="27">
        <f>RA!J37</f>
        <v>-17.011843115874399</v>
      </c>
      <c r="I37" s="20">
        <f>VLOOKUP(B37,RMS!B:D,3,FALSE)</f>
        <v>516529.92665812001</v>
      </c>
      <c r="J37" s="21">
        <f>VLOOKUP(B37,RMS!B:E,4,FALSE)</f>
        <v>499212.62482051301</v>
      </c>
      <c r="K37" s="22">
        <f t="shared" si="1"/>
        <v>1.1641879973467439E-2</v>
      </c>
      <c r="L37" s="22">
        <f t="shared" si="2"/>
        <v>9.7948696929961443E-4</v>
      </c>
      <c r="M37" s="34"/>
    </row>
    <row r="38" spans="1:13" x14ac:dyDescent="0.15">
      <c r="A38" s="44"/>
      <c r="B38" s="12">
        <v>77</v>
      </c>
      <c r="C38" s="41" t="s">
        <v>39</v>
      </c>
      <c r="D38" s="41"/>
      <c r="E38" s="15">
        <f>VLOOKUP(C38,RA!B9:D68,3,0)</f>
        <v>279117.13</v>
      </c>
      <c r="F38" s="25">
        <f>VLOOKUP(C38,RA!B9:I72,8,0)</f>
        <v>-29127.45</v>
      </c>
      <c r="G38" s="16">
        <f t="shared" si="0"/>
        <v>308244.58</v>
      </c>
      <c r="H38" s="27">
        <f>RA!J38</f>
        <v>-0.45718624149996701</v>
      </c>
      <c r="I38" s="20">
        <f>VLOOKUP(B38,RMS!B:D,3,FALSE)</f>
        <v>279117.13</v>
      </c>
      <c r="J38" s="21">
        <f>VLOOKUP(B38,RMS!B:E,4,FALSE)</f>
        <v>308244.58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4"/>
      <c r="B39" s="12">
        <v>78</v>
      </c>
      <c r="C39" s="41" t="s">
        <v>40</v>
      </c>
      <c r="D39" s="41"/>
      <c r="E39" s="15">
        <f>VLOOKUP(C39,RA!B10:D69,3,0)</f>
        <v>87788.94</v>
      </c>
      <c r="F39" s="25">
        <f>VLOOKUP(C39,RA!B10:I73,8,0)</f>
        <v>10607.02</v>
      </c>
      <c r="G39" s="16">
        <f t="shared" si="0"/>
        <v>77181.919999999998</v>
      </c>
      <c r="H39" s="27">
        <f>RA!J39</f>
        <v>-18.064706340688399</v>
      </c>
      <c r="I39" s="20">
        <f>VLOOKUP(B39,RMS!B:D,3,FALSE)</f>
        <v>87788.94</v>
      </c>
      <c r="J39" s="21">
        <f>VLOOKUP(B39,RMS!B:E,4,FALSE)</f>
        <v>77181.919999999998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4"/>
      <c r="B40" s="12">
        <v>99</v>
      </c>
      <c r="C40" s="41" t="s">
        <v>35</v>
      </c>
      <c r="D40" s="41"/>
      <c r="E40" s="15">
        <f>VLOOKUP(C40,RA!B8:D70,3,0)</f>
        <v>53884.704100000003</v>
      </c>
      <c r="F40" s="25">
        <f>VLOOKUP(C40,RA!B8:I74,8,0)</f>
        <v>3624.7901000000002</v>
      </c>
      <c r="G40" s="16">
        <f t="shared" si="0"/>
        <v>50259.914000000004</v>
      </c>
      <c r="H40" s="27">
        <f>RA!J40</f>
        <v>0</v>
      </c>
      <c r="I40" s="20">
        <f>VLOOKUP(B40,RMS!B:D,3,FALSE)</f>
        <v>53884.703880190602</v>
      </c>
      <c r="J40" s="21">
        <f>VLOOKUP(B40,RMS!B:E,4,FALSE)</f>
        <v>50259.913592012701</v>
      </c>
      <c r="K40" s="22">
        <f t="shared" si="1"/>
        <v>2.19809400732629E-4</v>
      </c>
      <c r="L40" s="22">
        <f t="shared" si="2"/>
        <v>4.0798730333335698E-4</v>
      </c>
      <c r="M40" s="34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9" customWidth="1"/>
    <col min="2" max="3" width="9" style="39"/>
    <col min="4" max="5" width="11.5" style="39" bestFit="1" customWidth="1"/>
    <col min="6" max="7" width="12.25" style="39" bestFit="1" customWidth="1"/>
    <col min="8" max="8" width="9" style="39"/>
    <col min="9" max="9" width="12.25" style="39" bestFit="1" customWidth="1"/>
    <col min="10" max="10" width="9" style="39"/>
    <col min="11" max="11" width="12.25" style="39" bestFit="1" customWidth="1"/>
    <col min="12" max="12" width="10.5" style="39" bestFit="1" customWidth="1"/>
    <col min="13" max="13" width="12.25" style="39" bestFit="1" customWidth="1"/>
    <col min="14" max="15" width="13.875" style="39" bestFit="1" customWidth="1"/>
    <col min="16" max="16" width="9.25" style="39" bestFit="1" customWidth="1"/>
    <col min="17" max="18" width="10.5" style="39" bestFit="1" customWidth="1"/>
    <col min="19" max="20" width="9" style="39"/>
    <col min="21" max="21" width="10.5" style="39" bestFit="1" customWidth="1"/>
    <col min="22" max="22" width="36" style="39" bestFit="1" customWidth="1"/>
    <col min="23" max="16384" width="9" style="39"/>
  </cols>
  <sheetData>
    <row r="1" spans="1:23" ht="12.75" x14ac:dyDescent="0.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59" t="s">
        <v>46</v>
      </c>
      <c r="W1" s="49"/>
    </row>
    <row r="2" spans="1:23" ht="12.75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59"/>
      <c r="W2" s="49"/>
    </row>
    <row r="3" spans="1:23" ht="23.25" thickBot="1" x14ac:dyDescent="0.2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60" t="s">
        <v>47</v>
      </c>
      <c r="W3" s="49"/>
    </row>
    <row r="4" spans="1:23" ht="15" thickTop="1" thickBot="1" x14ac:dyDescent="0.2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58"/>
      <c r="W4" s="49"/>
    </row>
    <row r="5" spans="1:23" ht="15" thickTop="1" thickBot="1" x14ac:dyDescent="0.25">
      <c r="A5" s="61"/>
      <c r="B5" s="62"/>
      <c r="C5" s="63"/>
      <c r="D5" s="64" t="s">
        <v>0</v>
      </c>
      <c r="E5" s="64" t="s">
        <v>59</v>
      </c>
      <c r="F5" s="64" t="s">
        <v>60</v>
      </c>
      <c r="G5" s="64" t="s">
        <v>48</v>
      </c>
      <c r="H5" s="64" t="s">
        <v>49</v>
      </c>
      <c r="I5" s="64" t="s">
        <v>1</v>
      </c>
      <c r="J5" s="64" t="s">
        <v>2</v>
      </c>
      <c r="K5" s="64" t="s">
        <v>50</v>
      </c>
      <c r="L5" s="64" t="s">
        <v>51</v>
      </c>
      <c r="M5" s="64" t="s">
        <v>52</v>
      </c>
      <c r="N5" s="64" t="s">
        <v>53</v>
      </c>
      <c r="O5" s="64" t="s">
        <v>54</v>
      </c>
      <c r="P5" s="64" t="s">
        <v>61</v>
      </c>
      <c r="Q5" s="64" t="s">
        <v>62</v>
      </c>
      <c r="R5" s="64" t="s">
        <v>55</v>
      </c>
      <c r="S5" s="64" t="s">
        <v>56</v>
      </c>
      <c r="T5" s="64" t="s">
        <v>57</v>
      </c>
      <c r="U5" s="65" t="s">
        <v>58</v>
      </c>
      <c r="V5" s="58"/>
      <c r="W5" s="58"/>
    </row>
    <row r="6" spans="1:23" ht="14.25" thickBot="1" x14ac:dyDescent="0.2">
      <c r="A6" s="66" t="s">
        <v>3</v>
      </c>
      <c r="B6" s="50" t="s">
        <v>4</v>
      </c>
      <c r="C6" s="51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4.25" thickBot="1" x14ac:dyDescent="0.2">
      <c r="A7" s="52" t="s">
        <v>5</v>
      </c>
      <c r="B7" s="53"/>
      <c r="C7" s="54"/>
      <c r="D7" s="68">
        <v>33091502.869600002</v>
      </c>
      <c r="E7" s="68">
        <v>43281711.498999998</v>
      </c>
      <c r="F7" s="69">
        <v>76.456086701572701</v>
      </c>
      <c r="G7" s="68">
        <v>22420967.970899999</v>
      </c>
      <c r="H7" s="69">
        <v>47.5917672802941</v>
      </c>
      <c r="I7" s="68">
        <v>2287629.9991000001</v>
      </c>
      <c r="J7" s="69">
        <v>6.91304353300184</v>
      </c>
      <c r="K7" s="68">
        <v>1393756.6181999999</v>
      </c>
      <c r="L7" s="69">
        <v>6.2163088587831998</v>
      </c>
      <c r="M7" s="69">
        <v>0.64134108439564796</v>
      </c>
      <c r="N7" s="68">
        <v>586208022.85689998</v>
      </c>
      <c r="O7" s="68">
        <v>5955216740.5261002</v>
      </c>
      <c r="P7" s="68">
        <v>1321587</v>
      </c>
      <c r="Q7" s="68">
        <v>1511972</v>
      </c>
      <c r="R7" s="69">
        <v>-12.5918337112063</v>
      </c>
      <c r="S7" s="68">
        <v>25.039216388781099</v>
      </c>
      <c r="T7" s="68">
        <v>28.438622972118502</v>
      </c>
      <c r="U7" s="70">
        <v>-13.5763297483246</v>
      </c>
      <c r="V7" s="58"/>
      <c r="W7" s="58"/>
    </row>
    <row r="8" spans="1:23" ht="14.25" thickBot="1" x14ac:dyDescent="0.2">
      <c r="A8" s="55">
        <v>42274</v>
      </c>
      <c r="B8" s="45" t="s">
        <v>6</v>
      </c>
      <c r="C8" s="46"/>
      <c r="D8" s="71">
        <v>801994.94499999995</v>
      </c>
      <c r="E8" s="71">
        <v>2125897.8309999998</v>
      </c>
      <c r="F8" s="72">
        <v>37.724999447539297</v>
      </c>
      <c r="G8" s="71">
        <v>775650.53359999997</v>
      </c>
      <c r="H8" s="72">
        <v>3.3964279348495601</v>
      </c>
      <c r="I8" s="71">
        <v>212619.29829999999</v>
      </c>
      <c r="J8" s="72">
        <v>26.5113015519069</v>
      </c>
      <c r="K8" s="71">
        <v>201059.00750000001</v>
      </c>
      <c r="L8" s="72">
        <v>25.921339416455002</v>
      </c>
      <c r="M8" s="72">
        <v>5.7497005201320998E-2</v>
      </c>
      <c r="N8" s="71">
        <v>22358540.717700001</v>
      </c>
      <c r="O8" s="71">
        <v>214103760.20030001</v>
      </c>
      <c r="P8" s="71">
        <v>30729</v>
      </c>
      <c r="Q8" s="71">
        <v>33525</v>
      </c>
      <c r="R8" s="72">
        <v>-8.3400447427292992</v>
      </c>
      <c r="S8" s="71">
        <v>26.0989601028345</v>
      </c>
      <c r="T8" s="71">
        <v>25.838168644295301</v>
      </c>
      <c r="U8" s="73">
        <v>0.999240803126212</v>
      </c>
      <c r="V8" s="58"/>
      <c r="W8" s="58"/>
    </row>
    <row r="9" spans="1:23" ht="12" customHeight="1" thickBot="1" x14ac:dyDescent="0.2">
      <c r="A9" s="56"/>
      <c r="B9" s="45" t="s">
        <v>7</v>
      </c>
      <c r="C9" s="46"/>
      <c r="D9" s="71">
        <v>151608.28339999999</v>
      </c>
      <c r="E9" s="71">
        <v>227726.3939</v>
      </c>
      <c r="F9" s="72">
        <v>66.574752624667099</v>
      </c>
      <c r="G9" s="71">
        <v>140322.0729</v>
      </c>
      <c r="H9" s="72">
        <v>8.0430756663943104</v>
      </c>
      <c r="I9" s="71">
        <v>35244.350200000001</v>
      </c>
      <c r="J9" s="72">
        <v>23.246981899407199</v>
      </c>
      <c r="K9" s="71">
        <v>30306.3567</v>
      </c>
      <c r="L9" s="72">
        <v>21.597711659802599</v>
      </c>
      <c r="M9" s="72">
        <v>0.16293589984704401</v>
      </c>
      <c r="N9" s="71">
        <v>3313910.2672999999</v>
      </c>
      <c r="O9" s="71">
        <v>35297238.140299998</v>
      </c>
      <c r="P9" s="71">
        <v>8470</v>
      </c>
      <c r="Q9" s="71">
        <v>8556</v>
      </c>
      <c r="R9" s="72">
        <v>-1.0051425899953199</v>
      </c>
      <c r="S9" s="71">
        <v>17.899443140495901</v>
      </c>
      <c r="T9" s="71">
        <v>17.6764175899953</v>
      </c>
      <c r="U9" s="73">
        <v>1.2459915582287899</v>
      </c>
      <c r="V9" s="58"/>
      <c r="W9" s="58"/>
    </row>
    <row r="10" spans="1:23" ht="14.25" thickBot="1" x14ac:dyDescent="0.2">
      <c r="A10" s="56"/>
      <c r="B10" s="45" t="s">
        <v>8</v>
      </c>
      <c r="C10" s="46"/>
      <c r="D10" s="71">
        <v>245868.22829999999</v>
      </c>
      <c r="E10" s="71">
        <v>280005.69280000002</v>
      </c>
      <c r="F10" s="72">
        <v>87.8082962676107</v>
      </c>
      <c r="G10" s="71">
        <v>181931.3051</v>
      </c>
      <c r="H10" s="72">
        <v>35.143442281610902</v>
      </c>
      <c r="I10" s="71">
        <v>74658.060200000007</v>
      </c>
      <c r="J10" s="72">
        <v>30.365070231402498</v>
      </c>
      <c r="K10" s="71">
        <v>44258.258000000002</v>
      </c>
      <c r="L10" s="72">
        <v>24.326906232917501</v>
      </c>
      <c r="M10" s="72">
        <v>0.68687299441383398</v>
      </c>
      <c r="N10" s="71">
        <v>4426205.3888999997</v>
      </c>
      <c r="O10" s="71">
        <v>54609793.515900001</v>
      </c>
      <c r="P10" s="71">
        <v>128200</v>
      </c>
      <c r="Q10" s="71">
        <v>139691</v>
      </c>
      <c r="R10" s="72">
        <v>-8.2260131289775291</v>
      </c>
      <c r="S10" s="71">
        <v>1.9178488946957899</v>
      </c>
      <c r="T10" s="71">
        <v>1.8639906400555499</v>
      </c>
      <c r="U10" s="73">
        <v>2.8082637161453499</v>
      </c>
      <c r="V10" s="58"/>
      <c r="W10" s="58"/>
    </row>
    <row r="11" spans="1:23" ht="14.25" thickBot="1" x14ac:dyDescent="0.2">
      <c r="A11" s="56"/>
      <c r="B11" s="45" t="s">
        <v>9</v>
      </c>
      <c r="C11" s="46"/>
      <c r="D11" s="71">
        <v>55420.597399999999</v>
      </c>
      <c r="E11" s="71">
        <v>83826.445800000001</v>
      </c>
      <c r="F11" s="72">
        <v>66.113500186119097</v>
      </c>
      <c r="G11" s="71">
        <v>55567.015200000002</v>
      </c>
      <c r="H11" s="72">
        <v>-0.26349768738344098</v>
      </c>
      <c r="I11" s="71">
        <v>13835.284799999999</v>
      </c>
      <c r="J11" s="72">
        <v>24.964156737870201</v>
      </c>
      <c r="K11" s="71">
        <v>12639.695400000001</v>
      </c>
      <c r="L11" s="72">
        <v>22.7467596639958</v>
      </c>
      <c r="M11" s="72">
        <v>9.4590048427907997E-2</v>
      </c>
      <c r="N11" s="71">
        <v>1719041.3859000001</v>
      </c>
      <c r="O11" s="71">
        <v>17763153.783199999</v>
      </c>
      <c r="P11" s="71">
        <v>2881</v>
      </c>
      <c r="Q11" s="71">
        <v>2975</v>
      </c>
      <c r="R11" s="72">
        <v>-3.1596638655462099</v>
      </c>
      <c r="S11" s="71">
        <v>19.236583616799699</v>
      </c>
      <c r="T11" s="71">
        <v>19.606789512605001</v>
      </c>
      <c r="U11" s="73">
        <v>-1.9244887927085499</v>
      </c>
      <c r="V11" s="58"/>
      <c r="W11" s="58"/>
    </row>
    <row r="12" spans="1:23" ht="14.25" thickBot="1" x14ac:dyDescent="0.2">
      <c r="A12" s="56"/>
      <c r="B12" s="45" t="s">
        <v>10</v>
      </c>
      <c r="C12" s="46"/>
      <c r="D12" s="71">
        <v>193462.2285</v>
      </c>
      <c r="E12" s="71">
        <v>363931.44020000001</v>
      </c>
      <c r="F12" s="72">
        <v>53.158976425252497</v>
      </c>
      <c r="G12" s="71">
        <v>299700.51079999999</v>
      </c>
      <c r="H12" s="72">
        <v>-35.448148558844601</v>
      </c>
      <c r="I12" s="71">
        <v>41799.209799999997</v>
      </c>
      <c r="J12" s="72">
        <v>21.605876311923101</v>
      </c>
      <c r="K12" s="71">
        <v>31763.7526</v>
      </c>
      <c r="L12" s="72">
        <v>10.598497985609701</v>
      </c>
      <c r="M12" s="72">
        <v>0.31594054160968399</v>
      </c>
      <c r="N12" s="71">
        <v>7914441.3859999999</v>
      </c>
      <c r="O12" s="71">
        <v>63549357.703900002</v>
      </c>
      <c r="P12" s="71">
        <v>1877</v>
      </c>
      <c r="Q12" s="71">
        <v>2194</v>
      </c>
      <c r="R12" s="72">
        <v>-14.448495897903401</v>
      </c>
      <c r="S12" s="71">
        <v>103.069913958444</v>
      </c>
      <c r="T12" s="71">
        <v>104.489709480401</v>
      </c>
      <c r="U12" s="73">
        <v>-1.37750723506879</v>
      </c>
      <c r="V12" s="58"/>
      <c r="W12" s="58"/>
    </row>
    <row r="13" spans="1:23" ht="14.25" thickBot="1" x14ac:dyDescent="0.2">
      <c r="A13" s="56"/>
      <c r="B13" s="45" t="s">
        <v>11</v>
      </c>
      <c r="C13" s="46"/>
      <c r="D13" s="71">
        <v>366431.4069</v>
      </c>
      <c r="E13" s="71">
        <v>488982.45</v>
      </c>
      <c r="F13" s="72">
        <v>74.937537512849403</v>
      </c>
      <c r="G13" s="71">
        <v>302055.51250000001</v>
      </c>
      <c r="H13" s="72">
        <v>21.3126037221387</v>
      </c>
      <c r="I13" s="71">
        <v>67576.903999999995</v>
      </c>
      <c r="J13" s="72">
        <v>18.441897372198198</v>
      </c>
      <c r="K13" s="71">
        <v>66123.292400000006</v>
      </c>
      <c r="L13" s="72">
        <v>21.8911059933064</v>
      </c>
      <c r="M13" s="72">
        <v>2.1983351815070998E-2</v>
      </c>
      <c r="N13" s="71">
        <v>10925309.937000001</v>
      </c>
      <c r="O13" s="71">
        <v>98325789.290700004</v>
      </c>
      <c r="P13" s="71">
        <v>14656</v>
      </c>
      <c r="Q13" s="71">
        <v>14942</v>
      </c>
      <c r="R13" s="72">
        <v>-1.91406772855039</v>
      </c>
      <c r="S13" s="71">
        <v>25.0021429380459</v>
      </c>
      <c r="T13" s="71">
        <v>25.074866858519599</v>
      </c>
      <c r="U13" s="73">
        <v>-0.29087074917525801</v>
      </c>
      <c r="V13" s="58"/>
      <c r="W13" s="58"/>
    </row>
    <row r="14" spans="1:23" ht="14.25" thickBot="1" x14ac:dyDescent="0.2">
      <c r="A14" s="56"/>
      <c r="B14" s="45" t="s">
        <v>12</v>
      </c>
      <c r="C14" s="46"/>
      <c r="D14" s="71">
        <v>213258.65969999999</v>
      </c>
      <c r="E14" s="71">
        <v>224330.2886</v>
      </c>
      <c r="F14" s="72">
        <v>95.0645858082313</v>
      </c>
      <c r="G14" s="71">
        <v>148124.97020000001</v>
      </c>
      <c r="H14" s="72">
        <v>43.972119901226499</v>
      </c>
      <c r="I14" s="71">
        <v>45698.042000000001</v>
      </c>
      <c r="J14" s="72">
        <v>21.428457847519699</v>
      </c>
      <c r="K14" s="71">
        <v>30250.699799999999</v>
      </c>
      <c r="L14" s="72">
        <v>20.422417475699898</v>
      </c>
      <c r="M14" s="72">
        <v>0.51064412731371001</v>
      </c>
      <c r="N14" s="71">
        <v>4658863.6645999998</v>
      </c>
      <c r="O14" s="71">
        <v>50353222.827500001</v>
      </c>
      <c r="P14" s="71">
        <v>2978</v>
      </c>
      <c r="Q14" s="71">
        <v>3246</v>
      </c>
      <c r="R14" s="72">
        <v>-8.2563154651879191</v>
      </c>
      <c r="S14" s="71">
        <v>71.611369946272703</v>
      </c>
      <c r="T14" s="71">
        <v>71.7201364756624</v>
      </c>
      <c r="U14" s="73">
        <v>-0.15188444163445899</v>
      </c>
      <c r="V14" s="58"/>
      <c r="W14" s="58"/>
    </row>
    <row r="15" spans="1:23" ht="14.25" thickBot="1" x14ac:dyDescent="0.2">
      <c r="A15" s="56"/>
      <c r="B15" s="45" t="s">
        <v>13</v>
      </c>
      <c r="C15" s="46"/>
      <c r="D15" s="71">
        <v>119945.5888</v>
      </c>
      <c r="E15" s="71">
        <v>371666.60470000003</v>
      </c>
      <c r="F15" s="72">
        <v>32.272361111598102</v>
      </c>
      <c r="G15" s="71">
        <v>81161.780400000003</v>
      </c>
      <c r="H15" s="72">
        <v>47.7858028851225</v>
      </c>
      <c r="I15" s="71">
        <v>22983.925999999999</v>
      </c>
      <c r="J15" s="72">
        <v>19.161960210411699</v>
      </c>
      <c r="K15" s="71">
        <v>15310.041800000001</v>
      </c>
      <c r="L15" s="72">
        <v>18.863610093994399</v>
      </c>
      <c r="M15" s="72">
        <v>0.50123208677327102</v>
      </c>
      <c r="N15" s="71">
        <v>3659255.6595999999</v>
      </c>
      <c r="O15" s="71">
        <v>39014603.537699997</v>
      </c>
      <c r="P15" s="71">
        <v>3001</v>
      </c>
      <c r="Q15" s="71">
        <v>2994</v>
      </c>
      <c r="R15" s="72">
        <v>0.23380093520373199</v>
      </c>
      <c r="S15" s="71">
        <v>39.968540086637802</v>
      </c>
      <c r="T15" s="71">
        <v>36.297211022044102</v>
      </c>
      <c r="U15" s="73">
        <v>9.1855470743628498</v>
      </c>
      <c r="V15" s="58"/>
      <c r="W15" s="58"/>
    </row>
    <row r="16" spans="1:23" ht="14.25" thickBot="1" x14ac:dyDescent="0.2">
      <c r="A16" s="56"/>
      <c r="B16" s="45" t="s">
        <v>14</v>
      </c>
      <c r="C16" s="46"/>
      <c r="D16" s="71">
        <v>2801121.0858999998</v>
      </c>
      <c r="E16" s="71">
        <v>3052266.1321999999</v>
      </c>
      <c r="F16" s="72">
        <v>91.771849654571895</v>
      </c>
      <c r="G16" s="71">
        <v>1060284.9561999999</v>
      </c>
      <c r="H16" s="72">
        <v>164.185686076228</v>
      </c>
      <c r="I16" s="71">
        <v>57811.023000000001</v>
      </c>
      <c r="J16" s="72">
        <v>2.0638530512302098</v>
      </c>
      <c r="K16" s="71">
        <v>76246.644400000005</v>
      </c>
      <c r="L16" s="72">
        <v>7.19114648888951</v>
      </c>
      <c r="M16" s="72">
        <v>-0.241789281942485</v>
      </c>
      <c r="N16" s="71">
        <v>31404775.322500002</v>
      </c>
      <c r="O16" s="71">
        <v>299854584.542</v>
      </c>
      <c r="P16" s="71">
        <v>103171</v>
      </c>
      <c r="Q16" s="71">
        <v>99238</v>
      </c>
      <c r="R16" s="72">
        <v>3.9631995808057301</v>
      </c>
      <c r="S16" s="71">
        <v>27.150275619117799</v>
      </c>
      <c r="T16" s="71">
        <v>31.692546432818101</v>
      </c>
      <c r="U16" s="73">
        <v>-16.730109400811699</v>
      </c>
      <c r="V16" s="58"/>
      <c r="W16" s="58"/>
    </row>
    <row r="17" spans="1:23" ht="12" thickBot="1" x14ac:dyDescent="0.2">
      <c r="A17" s="56"/>
      <c r="B17" s="45" t="s">
        <v>15</v>
      </c>
      <c r="C17" s="46"/>
      <c r="D17" s="71">
        <v>4945648.1595999999</v>
      </c>
      <c r="E17" s="71">
        <v>6818757.5573000005</v>
      </c>
      <c r="F17" s="72">
        <v>72.530048444167207</v>
      </c>
      <c r="G17" s="71">
        <v>541119.64199999999</v>
      </c>
      <c r="H17" s="72">
        <v>813.96574356840699</v>
      </c>
      <c r="I17" s="71">
        <v>-959775.24580000003</v>
      </c>
      <c r="J17" s="72">
        <v>-19.4064602823996</v>
      </c>
      <c r="K17" s="71">
        <v>58728.4424</v>
      </c>
      <c r="L17" s="72">
        <v>10.8531344718771</v>
      </c>
      <c r="M17" s="72">
        <v>-17.342596646152501</v>
      </c>
      <c r="N17" s="71">
        <v>44387456.592900001</v>
      </c>
      <c r="O17" s="71">
        <v>296617931.39050001</v>
      </c>
      <c r="P17" s="71">
        <v>86203</v>
      </c>
      <c r="Q17" s="71">
        <v>84222</v>
      </c>
      <c r="R17" s="72">
        <v>2.3521170240554699</v>
      </c>
      <c r="S17" s="71">
        <v>57.372111870816603</v>
      </c>
      <c r="T17" s="71">
        <v>97.659796100781307</v>
      </c>
      <c r="U17" s="73">
        <v>-70.221720826103706</v>
      </c>
      <c r="V17" s="40"/>
      <c r="W17" s="40"/>
    </row>
    <row r="18" spans="1:23" ht="12" thickBot="1" x14ac:dyDescent="0.2">
      <c r="A18" s="56"/>
      <c r="B18" s="45" t="s">
        <v>16</v>
      </c>
      <c r="C18" s="46"/>
      <c r="D18" s="71">
        <v>2785093.4564999999</v>
      </c>
      <c r="E18" s="71">
        <v>3206769.9622</v>
      </c>
      <c r="F18" s="72">
        <v>86.850428603531299</v>
      </c>
      <c r="G18" s="71">
        <v>1997199.2726</v>
      </c>
      <c r="H18" s="72">
        <v>39.449953477816997</v>
      </c>
      <c r="I18" s="71">
        <v>157576.185</v>
      </c>
      <c r="J18" s="72">
        <v>5.6578419166595797</v>
      </c>
      <c r="K18" s="71">
        <v>190853.26379999999</v>
      </c>
      <c r="L18" s="72">
        <v>9.5560451287138104</v>
      </c>
      <c r="M18" s="72">
        <v>-0.174359495548747</v>
      </c>
      <c r="N18" s="71">
        <v>44013373.164800003</v>
      </c>
      <c r="O18" s="71">
        <v>629080221.49829996</v>
      </c>
      <c r="P18" s="71">
        <v>114833</v>
      </c>
      <c r="Q18" s="71">
        <v>123349</v>
      </c>
      <c r="R18" s="72">
        <v>-6.9039878718108803</v>
      </c>
      <c r="S18" s="71">
        <v>24.2534241594315</v>
      </c>
      <c r="T18" s="71">
        <v>23.3448307793334</v>
      </c>
      <c r="U18" s="73">
        <v>3.74624784576968</v>
      </c>
      <c r="V18" s="40"/>
      <c r="W18" s="40"/>
    </row>
    <row r="19" spans="1:23" ht="12" thickBot="1" x14ac:dyDescent="0.2">
      <c r="A19" s="56"/>
      <c r="B19" s="45" t="s">
        <v>17</v>
      </c>
      <c r="C19" s="46"/>
      <c r="D19" s="71">
        <v>986575.9987</v>
      </c>
      <c r="E19" s="71">
        <v>1316957.7220999999</v>
      </c>
      <c r="F19" s="72">
        <v>74.913262752795305</v>
      </c>
      <c r="G19" s="71">
        <v>692266.83829999994</v>
      </c>
      <c r="H19" s="72">
        <v>42.513831967270796</v>
      </c>
      <c r="I19" s="71">
        <v>45210.752399999998</v>
      </c>
      <c r="J19" s="72">
        <v>4.5825919604342404</v>
      </c>
      <c r="K19" s="71">
        <v>54737.341099999998</v>
      </c>
      <c r="L19" s="72">
        <v>7.9069714265699202</v>
      </c>
      <c r="M19" s="72">
        <v>-0.17404186079473299</v>
      </c>
      <c r="N19" s="71">
        <v>19161821.334100001</v>
      </c>
      <c r="O19" s="71">
        <v>192512252.5632</v>
      </c>
      <c r="P19" s="71">
        <v>17283</v>
      </c>
      <c r="Q19" s="71">
        <v>21164</v>
      </c>
      <c r="R19" s="72">
        <v>-18.337743337743301</v>
      </c>
      <c r="S19" s="71">
        <v>57.083608094659503</v>
      </c>
      <c r="T19" s="71">
        <v>62.776253950104</v>
      </c>
      <c r="U19" s="73">
        <v>-9.9724702860488108</v>
      </c>
      <c r="V19" s="40"/>
      <c r="W19" s="40"/>
    </row>
    <row r="20" spans="1:23" ht="12" thickBot="1" x14ac:dyDescent="0.2">
      <c r="A20" s="56"/>
      <c r="B20" s="45" t="s">
        <v>18</v>
      </c>
      <c r="C20" s="46"/>
      <c r="D20" s="71">
        <v>1610644.9948</v>
      </c>
      <c r="E20" s="71">
        <v>1785740.6107999999</v>
      </c>
      <c r="F20" s="72">
        <v>90.194790052875703</v>
      </c>
      <c r="G20" s="71">
        <v>1119093.8663999999</v>
      </c>
      <c r="H20" s="72">
        <v>43.924030249693402</v>
      </c>
      <c r="I20" s="71">
        <v>114577.5646</v>
      </c>
      <c r="J20" s="72">
        <v>7.1137690161342801</v>
      </c>
      <c r="K20" s="71">
        <v>70400.138600000006</v>
      </c>
      <c r="L20" s="72">
        <v>6.2908162321065504</v>
      </c>
      <c r="M20" s="72">
        <v>0.62751902025374695</v>
      </c>
      <c r="N20" s="71">
        <v>34580231.724600002</v>
      </c>
      <c r="O20" s="71">
        <v>320645234.48580003</v>
      </c>
      <c r="P20" s="71">
        <v>52881</v>
      </c>
      <c r="Q20" s="71">
        <v>63080</v>
      </c>
      <c r="R20" s="72">
        <v>-16.168357641090701</v>
      </c>
      <c r="S20" s="71">
        <v>30.4579148427602</v>
      </c>
      <c r="T20" s="71">
        <v>35.888341398224497</v>
      </c>
      <c r="U20" s="73">
        <v>-17.829278804865801</v>
      </c>
      <c r="V20" s="40"/>
      <c r="W20" s="40"/>
    </row>
    <row r="21" spans="1:23" ht="12" thickBot="1" x14ac:dyDescent="0.2">
      <c r="A21" s="56"/>
      <c r="B21" s="45" t="s">
        <v>19</v>
      </c>
      <c r="C21" s="46"/>
      <c r="D21" s="71">
        <v>515131.20770000003</v>
      </c>
      <c r="E21" s="71">
        <v>581492.12439999997</v>
      </c>
      <c r="F21" s="72">
        <v>88.587821929923294</v>
      </c>
      <c r="G21" s="71">
        <v>388964.55690000003</v>
      </c>
      <c r="H21" s="72">
        <v>32.436541726457797</v>
      </c>
      <c r="I21" s="71">
        <v>41935.338600000003</v>
      </c>
      <c r="J21" s="72">
        <v>8.1407101672671605</v>
      </c>
      <c r="K21" s="71">
        <v>38540.499100000001</v>
      </c>
      <c r="L21" s="72">
        <v>9.9084861117329197</v>
      </c>
      <c r="M21" s="72">
        <v>8.8084990575536995E-2</v>
      </c>
      <c r="N21" s="71">
        <v>10776010.8916</v>
      </c>
      <c r="O21" s="71">
        <v>117912823.9236</v>
      </c>
      <c r="P21" s="71">
        <v>34758</v>
      </c>
      <c r="Q21" s="71">
        <v>43623</v>
      </c>
      <c r="R21" s="72">
        <v>-20.3218485661234</v>
      </c>
      <c r="S21" s="71">
        <v>14.8205077305944</v>
      </c>
      <c r="T21" s="71">
        <v>16.6450037548999</v>
      </c>
      <c r="U21" s="73">
        <v>-12.3106175407148</v>
      </c>
      <c r="V21" s="40"/>
      <c r="W21" s="40"/>
    </row>
    <row r="22" spans="1:23" ht="12" thickBot="1" x14ac:dyDescent="0.2">
      <c r="A22" s="56"/>
      <c r="B22" s="45" t="s">
        <v>20</v>
      </c>
      <c r="C22" s="46"/>
      <c r="D22" s="71">
        <v>1699129.2390000001</v>
      </c>
      <c r="E22" s="71">
        <v>2020611.6051</v>
      </c>
      <c r="F22" s="72">
        <v>84.089848574135601</v>
      </c>
      <c r="G22" s="71">
        <v>1485033.605</v>
      </c>
      <c r="H22" s="72">
        <v>14.416888161934899</v>
      </c>
      <c r="I22" s="71">
        <v>148850.5612</v>
      </c>
      <c r="J22" s="72">
        <v>8.7604025511092996</v>
      </c>
      <c r="K22" s="71">
        <v>127162.58620000001</v>
      </c>
      <c r="L22" s="72">
        <v>8.5629433416087597</v>
      </c>
      <c r="M22" s="72">
        <v>0.170553113522631</v>
      </c>
      <c r="N22" s="71">
        <v>37824516.220799997</v>
      </c>
      <c r="O22" s="71">
        <v>395223296.97149998</v>
      </c>
      <c r="P22" s="71">
        <v>96396</v>
      </c>
      <c r="Q22" s="71">
        <v>110298</v>
      </c>
      <c r="R22" s="72">
        <v>-12.604036337920901</v>
      </c>
      <c r="S22" s="71">
        <v>17.626553373583999</v>
      </c>
      <c r="T22" s="71">
        <v>18.349877075740299</v>
      </c>
      <c r="U22" s="73">
        <v>-4.1036025978868302</v>
      </c>
      <c r="V22" s="40"/>
      <c r="W22" s="40"/>
    </row>
    <row r="23" spans="1:23" ht="12" thickBot="1" x14ac:dyDescent="0.2">
      <c r="A23" s="56"/>
      <c r="B23" s="45" t="s">
        <v>21</v>
      </c>
      <c r="C23" s="46"/>
      <c r="D23" s="71">
        <v>5097134.4069999997</v>
      </c>
      <c r="E23" s="71">
        <v>6324797.449</v>
      </c>
      <c r="F23" s="72">
        <v>80.589686042924498</v>
      </c>
      <c r="G23" s="71">
        <v>3555470.3231000002</v>
      </c>
      <c r="H23" s="72">
        <v>43.360341777675998</v>
      </c>
      <c r="I23" s="71">
        <v>1378286.4878</v>
      </c>
      <c r="J23" s="72">
        <v>27.040418747976702</v>
      </c>
      <c r="K23" s="71">
        <v>48826.268100000001</v>
      </c>
      <c r="L23" s="72">
        <v>1.3732717098712399</v>
      </c>
      <c r="M23" s="72">
        <v>27.228380776043799</v>
      </c>
      <c r="N23" s="71">
        <v>90498627.628199995</v>
      </c>
      <c r="O23" s="71">
        <v>857560248.59529996</v>
      </c>
      <c r="P23" s="71">
        <v>116697</v>
      </c>
      <c r="Q23" s="71">
        <v>126327</v>
      </c>
      <c r="R23" s="72">
        <v>-7.6230734522311101</v>
      </c>
      <c r="S23" s="71">
        <v>43.678367113122</v>
      </c>
      <c r="T23" s="71">
        <v>49.515630752729002</v>
      </c>
      <c r="U23" s="73">
        <v>-13.3641984016691</v>
      </c>
      <c r="V23" s="40"/>
      <c r="W23" s="40"/>
    </row>
    <row r="24" spans="1:23" ht="12" thickBot="1" x14ac:dyDescent="0.2">
      <c r="A24" s="56"/>
      <c r="B24" s="45" t="s">
        <v>22</v>
      </c>
      <c r="C24" s="46"/>
      <c r="D24" s="71">
        <v>610710.48549999995</v>
      </c>
      <c r="E24" s="71">
        <v>781549.62899999996</v>
      </c>
      <c r="F24" s="72">
        <v>78.140973117908104</v>
      </c>
      <c r="G24" s="71">
        <v>291569.20770000003</v>
      </c>
      <c r="H24" s="72">
        <v>109.456440999891</v>
      </c>
      <c r="I24" s="71">
        <v>87636.743100000007</v>
      </c>
      <c r="J24" s="72">
        <v>14.349965356866299</v>
      </c>
      <c r="K24" s="71">
        <v>54151.358999999997</v>
      </c>
      <c r="L24" s="72">
        <v>18.572386099055102</v>
      </c>
      <c r="M24" s="72">
        <v>0.61836645872544105</v>
      </c>
      <c r="N24" s="71">
        <v>7970175.8909</v>
      </c>
      <c r="O24" s="71">
        <v>80192420.061800003</v>
      </c>
      <c r="P24" s="71">
        <v>38070</v>
      </c>
      <c r="Q24" s="71">
        <v>45735</v>
      </c>
      <c r="R24" s="72">
        <v>-16.759593309281701</v>
      </c>
      <c r="S24" s="71">
        <v>16.0417779222485</v>
      </c>
      <c r="T24" s="71">
        <v>16.759408520826501</v>
      </c>
      <c r="U24" s="73">
        <v>-4.47351036809156</v>
      </c>
      <c r="V24" s="40"/>
      <c r="W24" s="40"/>
    </row>
    <row r="25" spans="1:23" ht="12" thickBot="1" x14ac:dyDescent="0.2">
      <c r="A25" s="56"/>
      <c r="B25" s="45" t="s">
        <v>23</v>
      </c>
      <c r="C25" s="46"/>
      <c r="D25" s="71">
        <v>663498.83700000006</v>
      </c>
      <c r="E25" s="71">
        <v>744995.98320000002</v>
      </c>
      <c r="F25" s="72">
        <v>89.060726763929196</v>
      </c>
      <c r="G25" s="71">
        <v>333662.53509999998</v>
      </c>
      <c r="H25" s="72">
        <v>98.853262563969494</v>
      </c>
      <c r="I25" s="71">
        <v>55148.045899999997</v>
      </c>
      <c r="J25" s="72">
        <v>8.3117019691173901</v>
      </c>
      <c r="K25" s="71">
        <v>23971.1126</v>
      </c>
      <c r="L25" s="72">
        <v>7.1842385878941304</v>
      </c>
      <c r="M25" s="72">
        <v>1.3006043490864101</v>
      </c>
      <c r="N25" s="71">
        <v>8578115.6548999995</v>
      </c>
      <c r="O25" s="71">
        <v>87605302.533000007</v>
      </c>
      <c r="P25" s="71">
        <v>32496</v>
      </c>
      <c r="Q25" s="71">
        <v>35672</v>
      </c>
      <c r="R25" s="72">
        <v>-8.9033415564027791</v>
      </c>
      <c r="S25" s="71">
        <v>20.417861798375199</v>
      </c>
      <c r="T25" s="71">
        <v>21.908378019174702</v>
      </c>
      <c r="U25" s="73">
        <v>-7.3000602879882797</v>
      </c>
      <c r="V25" s="40"/>
      <c r="W25" s="40"/>
    </row>
    <row r="26" spans="1:23" ht="12" thickBot="1" x14ac:dyDescent="0.2">
      <c r="A26" s="56"/>
      <c r="B26" s="45" t="s">
        <v>24</v>
      </c>
      <c r="C26" s="46"/>
      <c r="D26" s="71">
        <v>543607.87100000004</v>
      </c>
      <c r="E26" s="71">
        <v>825742.6102</v>
      </c>
      <c r="F26" s="72">
        <v>65.832605013362993</v>
      </c>
      <c r="G26" s="71">
        <v>533422.21880000003</v>
      </c>
      <c r="H26" s="72">
        <v>1.90949155116074</v>
      </c>
      <c r="I26" s="71">
        <v>113128.9317</v>
      </c>
      <c r="J26" s="72">
        <v>20.8107604277128</v>
      </c>
      <c r="K26" s="71">
        <v>121606.40059999999</v>
      </c>
      <c r="L26" s="72">
        <v>22.7974006920013</v>
      </c>
      <c r="M26" s="72">
        <v>-6.9712357722722995E-2</v>
      </c>
      <c r="N26" s="71">
        <v>13782900.952500001</v>
      </c>
      <c r="O26" s="71">
        <v>181748472.7692</v>
      </c>
      <c r="P26" s="71">
        <v>40089</v>
      </c>
      <c r="Q26" s="71">
        <v>49820</v>
      </c>
      <c r="R26" s="72">
        <v>-19.5323163388198</v>
      </c>
      <c r="S26" s="71">
        <v>13.560025717777901</v>
      </c>
      <c r="T26" s="71">
        <v>15.4304913890004</v>
      </c>
      <c r="U26" s="73">
        <v>-13.793968464013799</v>
      </c>
      <c r="V26" s="40"/>
      <c r="W26" s="40"/>
    </row>
    <row r="27" spans="1:23" ht="12" thickBot="1" x14ac:dyDescent="0.2">
      <c r="A27" s="56"/>
      <c r="B27" s="45" t="s">
        <v>25</v>
      </c>
      <c r="C27" s="46"/>
      <c r="D27" s="71">
        <v>700793.27009999997</v>
      </c>
      <c r="E27" s="71">
        <v>779233.76749999996</v>
      </c>
      <c r="F27" s="72">
        <v>89.933637289402995</v>
      </c>
      <c r="G27" s="71">
        <v>247605.1721</v>
      </c>
      <c r="H27" s="72">
        <v>183.028526486907</v>
      </c>
      <c r="I27" s="71">
        <v>85591.484299999996</v>
      </c>
      <c r="J27" s="72">
        <v>12.213514020730599</v>
      </c>
      <c r="K27" s="71">
        <v>79330.248000000007</v>
      </c>
      <c r="L27" s="72">
        <v>32.0390108684648</v>
      </c>
      <c r="M27" s="72">
        <v>7.8926216138893002E-2</v>
      </c>
      <c r="N27" s="71">
        <v>9156823.8314999994</v>
      </c>
      <c r="O27" s="71">
        <v>73603961.024599999</v>
      </c>
      <c r="P27" s="71">
        <v>56296</v>
      </c>
      <c r="Q27" s="71">
        <v>70063</v>
      </c>
      <c r="R27" s="72">
        <v>-19.649458344632698</v>
      </c>
      <c r="S27" s="71">
        <v>12.4483670260765</v>
      </c>
      <c r="T27" s="71">
        <v>14.4099406120206</v>
      </c>
      <c r="U27" s="73">
        <v>-15.7576779495263</v>
      </c>
      <c r="V27" s="40"/>
      <c r="W27" s="40"/>
    </row>
    <row r="28" spans="1:23" ht="12" thickBot="1" x14ac:dyDescent="0.2">
      <c r="A28" s="56"/>
      <c r="B28" s="45" t="s">
        <v>26</v>
      </c>
      <c r="C28" s="46"/>
      <c r="D28" s="71">
        <v>1842911.2498000001</v>
      </c>
      <c r="E28" s="71">
        <v>1953127.9911</v>
      </c>
      <c r="F28" s="72">
        <v>94.356911487509507</v>
      </c>
      <c r="G28" s="71">
        <v>1133024.8770000001</v>
      </c>
      <c r="H28" s="72">
        <v>62.654085290662103</v>
      </c>
      <c r="I28" s="71">
        <v>93676.117700000003</v>
      </c>
      <c r="J28" s="72">
        <v>5.0830509450830101</v>
      </c>
      <c r="K28" s="71">
        <v>54134.220099999999</v>
      </c>
      <c r="L28" s="72">
        <v>4.7778492069243397</v>
      </c>
      <c r="M28" s="72">
        <v>0.73044180791661595</v>
      </c>
      <c r="N28" s="71">
        <v>30007267.9681</v>
      </c>
      <c r="O28" s="71">
        <v>258725822.55340001</v>
      </c>
      <c r="P28" s="71">
        <v>55584</v>
      </c>
      <c r="Q28" s="71">
        <v>72940</v>
      </c>
      <c r="R28" s="72">
        <v>-23.794899917740601</v>
      </c>
      <c r="S28" s="71">
        <v>33.155426917818097</v>
      </c>
      <c r="T28" s="71">
        <v>34.916021043323298</v>
      </c>
      <c r="U28" s="73">
        <v>-5.3101235277988197</v>
      </c>
      <c r="V28" s="40"/>
      <c r="W28" s="40"/>
    </row>
    <row r="29" spans="1:23" ht="12" thickBot="1" x14ac:dyDescent="0.2">
      <c r="A29" s="56"/>
      <c r="B29" s="45" t="s">
        <v>27</v>
      </c>
      <c r="C29" s="46"/>
      <c r="D29" s="71">
        <v>745073.97030000004</v>
      </c>
      <c r="E29" s="71">
        <v>1176378.0098999999</v>
      </c>
      <c r="F29" s="72">
        <v>63.336271507092903</v>
      </c>
      <c r="G29" s="71">
        <v>784565.39419999998</v>
      </c>
      <c r="H29" s="72">
        <v>-5.0335413965419997</v>
      </c>
      <c r="I29" s="71">
        <v>120144.15979999999</v>
      </c>
      <c r="J29" s="72">
        <v>16.125131810956201</v>
      </c>
      <c r="K29" s="71">
        <v>91133.247300000003</v>
      </c>
      <c r="L29" s="72">
        <v>11.6157617929256</v>
      </c>
      <c r="M29" s="72">
        <v>0.31833511215176502</v>
      </c>
      <c r="N29" s="71">
        <v>19416995.918200001</v>
      </c>
      <c r="O29" s="71">
        <v>189183021.9727</v>
      </c>
      <c r="P29" s="71">
        <v>105832</v>
      </c>
      <c r="Q29" s="71">
        <v>130919</v>
      </c>
      <c r="R29" s="72">
        <v>-19.162230081195201</v>
      </c>
      <c r="S29" s="71">
        <v>7.0401577056088902</v>
      </c>
      <c r="T29" s="71">
        <v>7.2870634926939601</v>
      </c>
      <c r="U29" s="73">
        <v>-3.50710591168087</v>
      </c>
      <c r="V29" s="40"/>
      <c r="W29" s="40"/>
    </row>
    <row r="30" spans="1:23" ht="12" thickBot="1" x14ac:dyDescent="0.2">
      <c r="A30" s="56"/>
      <c r="B30" s="45" t="s">
        <v>28</v>
      </c>
      <c r="C30" s="46"/>
      <c r="D30" s="71">
        <v>2027343.9058999999</v>
      </c>
      <c r="E30" s="71">
        <v>2689777.1853</v>
      </c>
      <c r="F30" s="72">
        <v>75.372187591586098</v>
      </c>
      <c r="G30" s="71">
        <v>1195125.0592</v>
      </c>
      <c r="H30" s="72">
        <v>69.634457105022605</v>
      </c>
      <c r="I30" s="71">
        <v>252537.9442</v>
      </c>
      <c r="J30" s="72">
        <v>12.456591280101099</v>
      </c>
      <c r="K30" s="71">
        <v>158022.90979999999</v>
      </c>
      <c r="L30" s="72">
        <v>13.2222907204187</v>
      </c>
      <c r="M30" s="72">
        <v>0.59810969510447498</v>
      </c>
      <c r="N30" s="71">
        <v>33204227.174699999</v>
      </c>
      <c r="O30" s="71">
        <v>346852234.91689998</v>
      </c>
      <c r="P30" s="71">
        <v>110184</v>
      </c>
      <c r="Q30" s="71">
        <v>132138</v>
      </c>
      <c r="R30" s="72">
        <v>-16.614448531081099</v>
      </c>
      <c r="S30" s="71">
        <v>18.399621595694502</v>
      </c>
      <c r="T30" s="71">
        <v>19.812112146392401</v>
      </c>
      <c r="U30" s="73">
        <v>-7.6767369554407496</v>
      </c>
      <c r="V30" s="40"/>
      <c r="W30" s="40"/>
    </row>
    <row r="31" spans="1:23" ht="12" thickBot="1" x14ac:dyDescent="0.2">
      <c r="A31" s="56"/>
      <c r="B31" s="45" t="s">
        <v>29</v>
      </c>
      <c r="C31" s="46"/>
      <c r="D31" s="71">
        <v>813923.50419999997</v>
      </c>
      <c r="E31" s="71">
        <v>1970368.5851</v>
      </c>
      <c r="F31" s="72">
        <v>41.308185197171703</v>
      </c>
      <c r="G31" s="71">
        <v>1177980.7</v>
      </c>
      <c r="H31" s="72">
        <v>-30.9051918932118</v>
      </c>
      <c r="I31" s="71">
        <v>41186.838600000003</v>
      </c>
      <c r="J31" s="72">
        <v>5.06028372291353</v>
      </c>
      <c r="K31" s="71">
        <v>-25089.427199999998</v>
      </c>
      <c r="L31" s="72">
        <v>-2.1298674248228302</v>
      </c>
      <c r="M31" s="72">
        <v>-2.6416013913621801</v>
      </c>
      <c r="N31" s="71">
        <v>32876712.1505</v>
      </c>
      <c r="O31" s="71">
        <v>327091724.1911</v>
      </c>
      <c r="P31" s="71">
        <v>27464</v>
      </c>
      <c r="Q31" s="71">
        <v>36466</v>
      </c>
      <c r="R31" s="72">
        <v>-24.686008884988802</v>
      </c>
      <c r="S31" s="71">
        <v>29.636014571803099</v>
      </c>
      <c r="T31" s="71">
        <v>32.391926808534002</v>
      </c>
      <c r="U31" s="73">
        <v>-9.2991998976575498</v>
      </c>
      <c r="V31" s="40"/>
      <c r="W31" s="40"/>
    </row>
    <row r="32" spans="1:23" ht="12" thickBot="1" x14ac:dyDescent="0.2">
      <c r="A32" s="56"/>
      <c r="B32" s="45" t="s">
        <v>30</v>
      </c>
      <c r="C32" s="46"/>
      <c r="D32" s="71">
        <v>110841.4988</v>
      </c>
      <c r="E32" s="71">
        <v>207561.73670000001</v>
      </c>
      <c r="F32" s="72">
        <v>53.401701374374802</v>
      </c>
      <c r="G32" s="71">
        <v>127038.37820000001</v>
      </c>
      <c r="H32" s="72">
        <v>-12.7495955391534</v>
      </c>
      <c r="I32" s="71">
        <v>24550.692899999998</v>
      </c>
      <c r="J32" s="72">
        <v>22.1493692938046</v>
      </c>
      <c r="K32" s="71">
        <v>32702.724699999999</v>
      </c>
      <c r="L32" s="72">
        <v>25.742397819748</v>
      </c>
      <c r="M32" s="72">
        <v>-0.24927683777981999</v>
      </c>
      <c r="N32" s="71">
        <v>2853297.1264</v>
      </c>
      <c r="O32" s="71">
        <v>35075788.179399997</v>
      </c>
      <c r="P32" s="71">
        <v>20308</v>
      </c>
      <c r="Q32" s="71">
        <v>24672</v>
      </c>
      <c r="R32" s="72">
        <v>-17.6880674448768</v>
      </c>
      <c r="S32" s="71">
        <v>5.4580214102816598</v>
      </c>
      <c r="T32" s="71">
        <v>5.3263951442931301</v>
      </c>
      <c r="U32" s="73">
        <v>2.4116113898084599</v>
      </c>
      <c r="V32" s="40"/>
      <c r="W32" s="40"/>
    </row>
    <row r="33" spans="1:23" ht="12" thickBot="1" x14ac:dyDescent="0.2">
      <c r="A33" s="56"/>
      <c r="B33" s="45" t="s">
        <v>31</v>
      </c>
      <c r="C33" s="46"/>
      <c r="D33" s="74"/>
      <c r="E33" s="74"/>
      <c r="F33" s="74"/>
      <c r="G33" s="71">
        <v>-11.9658</v>
      </c>
      <c r="H33" s="74"/>
      <c r="I33" s="74"/>
      <c r="J33" s="74"/>
      <c r="K33" s="71">
        <v>-1.4999999999999999E-2</v>
      </c>
      <c r="L33" s="72">
        <v>0.12535726821441101</v>
      </c>
      <c r="M33" s="74"/>
      <c r="N33" s="71">
        <v>28.4955</v>
      </c>
      <c r="O33" s="71">
        <v>214.23429999999999</v>
      </c>
      <c r="P33" s="74"/>
      <c r="Q33" s="74"/>
      <c r="R33" s="74"/>
      <c r="S33" s="74"/>
      <c r="T33" s="74"/>
      <c r="U33" s="75"/>
      <c r="V33" s="40"/>
      <c r="W33" s="40"/>
    </row>
    <row r="34" spans="1:23" ht="12" thickBot="1" x14ac:dyDescent="0.2">
      <c r="A34" s="56"/>
      <c r="B34" s="45" t="s">
        <v>71</v>
      </c>
      <c r="C34" s="46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1">
        <v>1</v>
      </c>
      <c r="P34" s="74"/>
      <c r="Q34" s="74"/>
      <c r="R34" s="74"/>
      <c r="S34" s="74"/>
      <c r="T34" s="74"/>
      <c r="U34" s="75"/>
      <c r="V34" s="40"/>
      <c r="W34" s="40"/>
    </row>
    <row r="35" spans="1:23" ht="12" thickBot="1" x14ac:dyDescent="0.2">
      <c r="A35" s="56"/>
      <c r="B35" s="45" t="s">
        <v>32</v>
      </c>
      <c r="C35" s="46"/>
      <c r="D35" s="71">
        <v>273852.19</v>
      </c>
      <c r="E35" s="71">
        <v>300937.31359999999</v>
      </c>
      <c r="F35" s="72">
        <v>90.999745669292096</v>
      </c>
      <c r="G35" s="71">
        <v>188029.15820000001</v>
      </c>
      <c r="H35" s="72">
        <v>45.6434696733115</v>
      </c>
      <c r="I35" s="71">
        <v>29861.463400000001</v>
      </c>
      <c r="J35" s="72">
        <v>10.904226619476701</v>
      </c>
      <c r="K35" s="71">
        <v>19898.7032</v>
      </c>
      <c r="L35" s="72">
        <v>10.582775241079601</v>
      </c>
      <c r="M35" s="72">
        <v>0.50067384290650696</v>
      </c>
      <c r="N35" s="71">
        <v>5252849.5181</v>
      </c>
      <c r="O35" s="71">
        <v>51544739.616499998</v>
      </c>
      <c r="P35" s="71">
        <v>16722</v>
      </c>
      <c r="Q35" s="71">
        <v>29573</v>
      </c>
      <c r="R35" s="72">
        <v>-43.455178710310101</v>
      </c>
      <c r="S35" s="71">
        <v>16.376760554957499</v>
      </c>
      <c r="T35" s="71">
        <v>16.109067101748199</v>
      </c>
      <c r="U35" s="73">
        <v>1.63459343690709</v>
      </c>
      <c r="V35" s="40"/>
      <c r="W35" s="40"/>
    </row>
    <row r="36" spans="1:23" ht="12" customHeight="1" thickBot="1" x14ac:dyDescent="0.2">
      <c r="A36" s="56"/>
      <c r="B36" s="45" t="s">
        <v>70</v>
      </c>
      <c r="C36" s="46"/>
      <c r="D36" s="71">
        <v>91040.3</v>
      </c>
      <c r="E36" s="74"/>
      <c r="F36" s="74"/>
      <c r="G36" s="74"/>
      <c r="H36" s="74"/>
      <c r="I36" s="71">
        <v>10355.26</v>
      </c>
      <c r="J36" s="72">
        <v>11.3743693726844</v>
      </c>
      <c r="K36" s="74"/>
      <c r="L36" s="74"/>
      <c r="M36" s="74"/>
      <c r="N36" s="71">
        <v>2766925.5</v>
      </c>
      <c r="O36" s="71">
        <v>18878554.039999999</v>
      </c>
      <c r="P36" s="71">
        <v>78</v>
      </c>
      <c r="Q36" s="71">
        <v>854</v>
      </c>
      <c r="R36" s="72">
        <v>-90.866510538641705</v>
      </c>
      <c r="S36" s="71">
        <v>1167.18333333333</v>
      </c>
      <c r="T36" s="71">
        <v>333.48557377049201</v>
      </c>
      <c r="U36" s="73">
        <v>71.428175484814602</v>
      </c>
      <c r="V36" s="40"/>
      <c r="W36" s="40"/>
    </row>
    <row r="37" spans="1:23" ht="12" thickBot="1" x14ac:dyDescent="0.2">
      <c r="A37" s="56"/>
      <c r="B37" s="45" t="s">
        <v>36</v>
      </c>
      <c r="C37" s="46"/>
      <c r="D37" s="71">
        <v>516284.74</v>
      </c>
      <c r="E37" s="71">
        <v>544602.56319999998</v>
      </c>
      <c r="F37" s="72">
        <v>94.800277282279197</v>
      </c>
      <c r="G37" s="71">
        <v>1065619.1200000001</v>
      </c>
      <c r="H37" s="72">
        <v>-51.550724803061001</v>
      </c>
      <c r="I37" s="71">
        <v>-87829.55</v>
      </c>
      <c r="J37" s="72">
        <v>-17.011843115874399</v>
      </c>
      <c r="K37" s="71">
        <v>-156957.93</v>
      </c>
      <c r="L37" s="72">
        <v>-14.729271186500499</v>
      </c>
      <c r="M37" s="72">
        <v>-0.440426170248295</v>
      </c>
      <c r="N37" s="71">
        <v>12216729.720000001</v>
      </c>
      <c r="O37" s="71">
        <v>129469443.56999999</v>
      </c>
      <c r="P37" s="71">
        <v>202</v>
      </c>
      <c r="Q37" s="71">
        <v>236</v>
      </c>
      <c r="R37" s="72">
        <v>-14.4067796610169</v>
      </c>
      <c r="S37" s="71">
        <v>2555.8650495049501</v>
      </c>
      <c r="T37" s="71">
        <v>2649.2113135593199</v>
      </c>
      <c r="U37" s="73">
        <v>-3.6522375886963201</v>
      </c>
      <c r="V37" s="40"/>
      <c r="W37" s="40"/>
    </row>
    <row r="38" spans="1:23" ht="12" thickBot="1" x14ac:dyDescent="0.2">
      <c r="A38" s="56"/>
      <c r="B38" s="45" t="s">
        <v>37</v>
      </c>
      <c r="C38" s="46"/>
      <c r="D38" s="71">
        <v>50288.04</v>
      </c>
      <c r="E38" s="71">
        <v>444757.5356</v>
      </c>
      <c r="F38" s="72">
        <v>11.3068438361947</v>
      </c>
      <c r="G38" s="71">
        <v>523570.17</v>
      </c>
      <c r="H38" s="72">
        <v>-90.395167089064699</v>
      </c>
      <c r="I38" s="71">
        <v>-229.91</v>
      </c>
      <c r="J38" s="72">
        <v>-0.45718624149996701</v>
      </c>
      <c r="K38" s="71">
        <v>-61036.6</v>
      </c>
      <c r="L38" s="72">
        <v>-11.6577688144456</v>
      </c>
      <c r="M38" s="72">
        <v>-0.99623324366036103</v>
      </c>
      <c r="N38" s="71">
        <v>5090378.3099999996</v>
      </c>
      <c r="O38" s="71">
        <v>124412599.01000001</v>
      </c>
      <c r="P38" s="71">
        <v>21</v>
      </c>
      <c r="Q38" s="71">
        <v>55</v>
      </c>
      <c r="R38" s="72">
        <v>-61.818181818181799</v>
      </c>
      <c r="S38" s="71">
        <v>2394.66857142857</v>
      </c>
      <c r="T38" s="71">
        <v>2596.5187272727298</v>
      </c>
      <c r="U38" s="73">
        <v>-8.4291479101736204</v>
      </c>
      <c r="V38" s="40"/>
      <c r="W38" s="40"/>
    </row>
    <row r="39" spans="1:23" ht="12" thickBot="1" x14ac:dyDescent="0.2">
      <c r="A39" s="56"/>
      <c r="B39" s="45" t="s">
        <v>38</v>
      </c>
      <c r="C39" s="46"/>
      <c r="D39" s="71">
        <v>313538.67</v>
      </c>
      <c r="E39" s="71">
        <v>351830.6666</v>
      </c>
      <c r="F39" s="72">
        <v>89.116356180646804</v>
      </c>
      <c r="G39" s="71">
        <v>569538.01</v>
      </c>
      <c r="H39" s="72">
        <v>-44.948596143741099</v>
      </c>
      <c r="I39" s="71">
        <v>-56639.839999999997</v>
      </c>
      <c r="J39" s="72">
        <v>-18.064706340688399</v>
      </c>
      <c r="K39" s="71">
        <v>-100748.21</v>
      </c>
      <c r="L39" s="72">
        <v>-17.6894620255459</v>
      </c>
      <c r="M39" s="72">
        <v>-0.43780797693576901</v>
      </c>
      <c r="N39" s="71">
        <v>7638341.4400000004</v>
      </c>
      <c r="O39" s="71">
        <v>88895369.769999996</v>
      </c>
      <c r="P39" s="71">
        <v>145</v>
      </c>
      <c r="Q39" s="71">
        <v>167</v>
      </c>
      <c r="R39" s="72">
        <v>-13.1736526946108</v>
      </c>
      <c r="S39" s="71">
        <v>2162.33565517241</v>
      </c>
      <c r="T39" s="71">
        <v>1996.02958083832</v>
      </c>
      <c r="U39" s="73">
        <v>7.6910388050198604</v>
      </c>
      <c r="V39" s="40"/>
      <c r="W39" s="40"/>
    </row>
    <row r="40" spans="1:23" ht="12" thickBot="1" x14ac:dyDescent="0.2">
      <c r="A40" s="56"/>
      <c r="B40" s="45" t="s">
        <v>73</v>
      </c>
      <c r="C40" s="46"/>
      <c r="D40" s="74"/>
      <c r="E40" s="74"/>
      <c r="F40" s="74"/>
      <c r="G40" s="71">
        <v>1.96</v>
      </c>
      <c r="H40" s="74"/>
      <c r="I40" s="74"/>
      <c r="J40" s="74"/>
      <c r="K40" s="71">
        <v>0</v>
      </c>
      <c r="L40" s="72">
        <v>0</v>
      </c>
      <c r="M40" s="74"/>
      <c r="N40" s="71">
        <v>81.36</v>
      </c>
      <c r="O40" s="71">
        <v>4178.0200000000004</v>
      </c>
      <c r="P40" s="74"/>
      <c r="Q40" s="74"/>
      <c r="R40" s="74"/>
      <c r="S40" s="74"/>
      <c r="T40" s="74"/>
      <c r="U40" s="75"/>
      <c r="V40" s="40"/>
      <c r="W40" s="40"/>
    </row>
    <row r="41" spans="1:23" ht="12" customHeight="1" thickBot="1" x14ac:dyDescent="0.2">
      <c r="A41" s="56"/>
      <c r="B41" s="45" t="s">
        <v>33</v>
      </c>
      <c r="C41" s="46"/>
      <c r="D41" s="71">
        <v>262005.13740000001</v>
      </c>
      <c r="E41" s="71">
        <v>233398.60639999999</v>
      </c>
      <c r="F41" s="72">
        <v>112.256513199129</v>
      </c>
      <c r="G41" s="71">
        <v>302794.01809999999</v>
      </c>
      <c r="H41" s="72">
        <v>-13.470834383039</v>
      </c>
      <c r="I41" s="71">
        <v>17202.202799999999</v>
      </c>
      <c r="J41" s="72">
        <v>6.5655975186996498</v>
      </c>
      <c r="K41" s="71">
        <v>19659.181199999999</v>
      </c>
      <c r="L41" s="72">
        <v>6.4925923316977201</v>
      </c>
      <c r="M41" s="72">
        <v>-0.12497867408638599</v>
      </c>
      <c r="N41" s="71">
        <v>5069807.2750000004</v>
      </c>
      <c r="O41" s="71">
        <v>54830883.1435</v>
      </c>
      <c r="P41" s="71">
        <v>392</v>
      </c>
      <c r="Q41" s="71">
        <v>329</v>
      </c>
      <c r="R41" s="72">
        <v>19.148936170212799</v>
      </c>
      <c r="S41" s="71">
        <v>668.38045255101997</v>
      </c>
      <c r="T41" s="71">
        <v>644.55355531914904</v>
      </c>
      <c r="U41" s="73">
        <v>3.5648704478012401</v>
      </c>
      <c r="V41" s="40"/>
      <c r="W41" s="40"/>
    </row>
    <row r="42" spans="1:23" ht="12" thickBot="1" x14ac:dyDescent="0.2">
      <c r="A42" s="56"/>
      <c r="B42" s="45" t="s">
        <v>34</v>
      </c>
      <c r="C42" s="46"/>
      <c r="D42" s="71">
        <v>516529.93829999998</v>
      </c>
      <c r="E42" s="71">
        <v>730367.05070000002</v>
      </c>
      <c r="F42" s="72">
        <v>70.721966140852899</v>
      </c>
      <c r="G42" s="71">
        <v>474810.97389999998</v>
      </c>
      <c r="H42" s="72">
        <v>8.7864364332881593</v>
      </c>
      <c r="I42" s="71">
        <v>17317.3125</v>
      </c>
      <c r="J42" s="72">
        <v>3.35262512701483</v>
      </c>
      <c r="K42" s="71">
        <v>28109.591</v>
      </c>
      <c r="L42" s="72">
        <v>5.9201645591957499</v>
      </c>
      <c r="M42" s="72">
        <v>-0.38393580682123801</v>
      </c>
      <c r="N42" s="71">
        <v>10012986.3892</v>
      </c>
      <c r="O42" s="71">
        <v>136010012.5246</v>
      </c>
      <c r="P42" s="71">
        <v>2400</v>
      </c>
      <c r="Q42" s="71">
        <v>2555</v>
      </c>
      <c r="R42" s="72">
        <v>-6.0665362035225101</v>
      </c>
      <c r="S42" s="71">
        <v>215.22080762499999</v>
      </c>
      <c r="T42" s="71">
        <v>217.98008978473601</v>
      </c>
      <c r="U42" s="73">
        <v>-1.28207034913815</v>
      </c>
      <c r="V42" s="40"/>
      <c r="W42" s="40"/>
    </row>
    <row r="43" spans="1:23" ht="12" thickBot="1" x14ac:dyDescent="0.2">
      <c r="A43" s="56"/>
      <c r="B43" s="45" t="s">
        <v>39</v>
      </c>
      <c r="C43" s="46"/>
      <c r="D43" s="71">
        <v>279117.13</v>
      </c>
      <c r="E43" s="71">
        <v>226963.1562</v>
      </c>
      <c r="F43" s="72">
        <v>122.979048526291</v>
      </c>
      <c r="G43" s="71">
        <v>477875.41</v>
      </c>
      <c r="H43" s="72">
        <v>-41.592071037930197</v>
      </c>
      <c r="I43" s="71">
        <v>-29127.45</v>
      </c>
      <c r="J43" s="72">
        <v>-10.435565169361</v>
      </c>
      <c r="K43" s="71">
        <v>-63408.71</v>
      </c>
      <c r="L43" s="72">
        <v>-13.2688790159762</v>
      </c>
      <c r="M43" s="72">
        <v>-0.54063960613612905</v>
      </c>
      <c r="N43" s="71">
        <v>5739691.5999999996</v>
      </c>
      <c r="O43" s="71">
        <v>58114687.920000002</v>
      </c>
      <c r="P43" s="71">
        <v>174</v>
      </c>
      <c r="Q43" s="71">
        <v>230</v>
      </c>
      <c r="R43" s="72">
        <v>-24.347826086956498</v>
      </c>
      <c r="S43" s="71">
        <v>1604.1214367816101</v>
      </c>
      <c r="T43" s="71">
        <v>1508.32804347826</v>
      </c>
      <c r="U43" s="73">
        <v>5.9717045796446104</v>
      </c>
      <c r="V43" s="40"/>
      <c r="W43" s="40"/>
    </row>
    <row r="44" spans="1:23" ht="12" thickBot="1" x14ac:dyDescent="0.2">
      <c r="A44" s="56"/>
      <c r="B44" s="45" t="s">
        <v>40</v>
      </c>
      <c r="C44" s="46"/>
      <c r="D44" s="71">
        <v>87788.94</v>
      </c>
      <c r="E44" s="71">
        <v>46358.798600000002</v>
      </c>
      <c r="F44" s="72">
        <v>189.36845356471301</v>
      </c>
      <c r="G44" s="71">
        <v>144911.16</v>
      </c>
      <c r="H44" s="72">
        <v>-39.418785965138902</v>
      </c>
      <c r="I44" s="71">
        <v>10607.02</v>
      </c>
      <c r="J44" s="72">
        <v>12.0824103810799</v>
      </c>
      <c r="K44" s="71">
        <v>18062.72</v>
      </c>
      <c r="L44" s="72">
        <v>12.464685259575599</v>
      </c>
      <c r="M44" s="72">
        <v>-0.41276729086206299</v>
      </c>
      <c r="N44" s="71">
        <v>2222961.79</v>
      </c>
      <c r="O44" s="71">
        <v>23067383.039999999</v>
      </c>
      <c r="P44" s="71">
        <v>75</v>
      </c>
      <c r="Q44" s="71">
        <v>77</v>
      </c>
      <c r="R44" s="72">
        <v>-2.5974025974026</v>
      </c>
      <c r="S44" s="71">
        <v>1170.5192</v>
      </c>
      <c r="T44" s="71">
        <v>1033.7112987012999</v>
      </c>
      <c r="U44" s="73">
        <v>11.6877964324465</v>
      </c>
      <c r="V44" s="40"/>
      <c r="W44" s="40"/>
    </row>
    <row r="45" spans="1:23" ht="12" thickBot="1" x14ac:dyDescent="0.2">
      <c r="A45" s="57"/>
      <c r="B45" s="45" t="s">
        <v>35</v>
      </c>
      <c r="C45" s="46"/>
      <c r="D45" s="76">
        <v>53884.704100000003</v>
      </c>
      <c r="E45" s="77"/>
      <c r="F45" s="77"/>
      <c r="G45" s="76">
        <v>25889.652999999998</v>
      </c>
      <c r="H45" s="78">
        <v>108.132198990848</v>
      </c>
      <c r="I45" s="76">
        <v>3624.7901000000002</v>
      </c>
      <c r="J45" s="78">
        <v>6.7269370047445403</v>
      </c>
      <c r="K45" s="76">
        <v>3008.8049999999998</v>
      </c>
      <c r="L45" s="78">
        <v>11.6216505489664</v>
      </c>
      <c r="M45" s="78">
        <v>0.20472749147917499</v>
      </c>
      <c r="N45" s="76">
        <v>728343.50490000006</v>
      </c>
      <c r="O45" s="76">
        <v>7486413.4654000001</v>
      </c>
      <c r="P45" s="76">
        <v>41</v>
      </c>
      <c r="Q45" s="76">
        <v>47</v>
      </c>
      <c r="R45" s="78">
        <v>-12.7659574468085</v>
      </c>
      <c r="S45" s="76">
        <v>1314.2610756097599</v>
      </c>
      <c r="T45" s="76">
        <v>1141.4709957446801</v>
      </c>
      <c r="U45" s="79">
        <v>13.147317764463899</v>
      </c>
      <c r="V45" s="40"/>
      <c r="W45" s="40"/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6:C36"/>
    <mergeCell ref="B25:C25"/>
    <mergeCell ref="B26:C26"/>
    <mergeCell ref="B27:C27"/>
    <mergeCell ref="B28:C28"/>
    <mergeCell ref="B29:C29"/>
    <mergeCell ref="B30:C30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22" workbookViewId="0">
      <selection activeCell="B32" sqref="B32:E37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88638</v>
      </c>
      <c r="D2" s="32">
        <v>801996.01651794906</v>
      </c>
      <c r="E2" s="32">
        <v>589375.66668717901</v>
      </c>
      <c r="F2" s="32">
        <v>212620.349830769</v>
      </c>
      <c r="G2" s="32">
        <v>589375.66668717901</v>
      </c>
      <c r="H2" s="32">
        <v>0.26511397245326701</v>
      </c>
    </row>
    <row r="3" spans="1:8" ht="14.25" x14ac:dyDescent="0.2">
      <c r="A3" s="32">
        <v>2</v>
      </c>
      <c r="B3" s="33">
        <v>13</v>
      </c>
      <c r="C3" s="32">
        <v>16356</v>
      </c>
      <c r="D3" s="32">
        <v>151608.379681363</v>
      </c>
      <c r="E3" s="32">
        <v>116363.912767748</v>
      </c>
      <c r="F3" s="32">
        <v>35244.466913614699</v>
      </c>
      <c r="G3" s="32">
        <v>116363.912767748</v>
      </c>
      <c r="H3" s="32">
        <v>0.232470441196512</v>
      </c>
    </row>
    <row r="4" spans="1:8" ht="14.25" x14ac:dyDescent="0.2">
      <c r="A4" s="32">
        <v>3</v>
      </c>
      <c r="B4" s="33">
        <v>14</v>
      </c>
      <c r="C4" s="32">
        <v>162745</v>
      </c>
      <c r="D4" s="32">
        <v>245871.05242734999</v>
      </c>
      <c r="E4" s="32">
        <v>171210.16826666699</v>
      </c>
      <c r="F4" s="32">
        <v>74660.884160683796</v>
      </c>
      <c r="G4" s="32">
        <v>171210.16826666699</v>
      </c>
      <c r="H4" s="32">
        <v>0.303658700052721</v>
      </c>
    </row>
    <row r="5" spans="1:8" ht="14.25" x14ac:dyDescent="0.2">
      <c r="A5" s="32">
        <v>4</v>
      </c>
      <c r="B5" s="33">
        <v>15</v>
      </c>
      <c r="C5" s="32">
        <v>3701</v>
      </c>
      <c r="D5" s="32">
        <v>55420.6497982906</v>
      </c>
      <c r="E5" s="32">
        <v>41585.312178632499</v>
      </c>
      <c r="F5" s="32">
        <v>13835.337619658099</v>
      </c>
      <c r="G5" s="32">
        <v>41585.312178632499</v>
      </c>
      <c r="H5" s="32">
        <v>0.24964228441949601</v>
      </c>
    </row>
    <row r="6" spans="1:8" ht="14.25" x14ac:dyDescent="0.2">
      <c r="A6" s="32">
        <v>5</v>
      </c>
      <c r="B6" s="33">
        <v>16</v>
      </c>
      <c r="C6" s="32">
        <v>4509</v>
      </c>
      <c r="D6" s="32">
        <v>193462.226519658</v>
      </c>
      <c r="E6" s="32">
        <v>151663.01897521401</v>
      </c>
      <c r="F6" s="32">
        <v>41799.207544444398</v>
      </c>
      <c r="G6" s="32">
        <v>151663.01897521401</v>
      </c>
      <c r="H6" s="32">
        <v>0.21605875367198399</v>
      </c>
    </row>
    <row r="7" spans="1:8" ht="14.25" x14ac:dyDescent="0.2">
      <c r="A7" s="32">
        <v>6</v>
      </c>
      <c r="B7" s="33">
        <v>17</v>
      </c>
      <c r="C7" s="32">
        <v>29065</v>
      </c>
      <c r="D7" s="32">
        <v>366431.76771623897</v>
      </c>
      <c r="E7" s="32">
        <v>298854.49835384602</v>
      </c>
      <c r="F7" s="32">
        <v>67577.269362393199</v>
      </c>
      <c r="G7" s="32">
        <v>298854.49835384602</v>
      </c>
      <c r="H7" s="32">
        <v>0.18441978921086399</v>
      </c>
    </row>
    <row r="8" spans="1:8" ht="14.25" x14ac:dyDescent="0.2">
      <c r="A8" s="32">
        <v>7</v>
      </c>
      <c r="B8" s="33">
        <v>18</v>
      </c>
      <c r="C8" s="32">
        <v>97338</v>
      </c>
      <c r="D8" s="32">
        <v>213258.65793504301</v>
      </c>
      <c r="E8" s="32">
        <v>167560.615005128</v>
      </c>
      <c r="F8" s="32">
        <v>45698.042929914503</v>
      </c>
      <c r="G8" s="32">
        <v>167560.615005128</v>
      </c>
      <c r="H8" s="32">
        <v>0.21428458460914601</v>
      </c>
    </row>
    <row r="9" spans="1:8" ht="14.25" x14ac:dyDescent="0.2">
      <c r="A9" s="32">
        <v>8</v>
      </c>
      <c r="B9" s="33">
        <v>19</v>
      </c>
      <c r="C9" s="32">
        <v>33626</v>
      </c>
      <c r="D9" s="32">
        <v>119945.65614358999</v>
      </c>
      <c r="E9" s="32">
        <v>96961.665982051301</v>
      </c>
      <c r="F9" s="32">
        <v>22983.990161538499</v>
      </c>
      <c r="G9" s="32">
        <v>96961.665982051301</v>
      </c>
      <c r="H9" s="32">
        <v>0.19162002944086401</v>
      </c>
    </row>
    <row r="10" spans="1:8" ht="14.25" x14ac:dyDescent="0.2">
      <c r="A10" s="32">
        <v>9</v>
      </c>
      <c r="B10" s="33">
        <v>21</v>
      </c>
      <c r="C10" s="32">
        <v>550821</v>
      </c>
      <c r="D10" s="32">
        <v>2801120.4497820502</v>
      </c>
      <c r="E10" s="32">
        <v>2743310.0628529899</v>
      </c>
      <c r="F10" s="32">
        <v>57810.386929059801</v>
      </c>
      <c r="G10" s="32">
        <v>2743310.0628529899</v>
      </c>
      <c r="H10" s="35">
        <v>2.06383081218653E-2</v>
      </c>
    </row>
    <row r="11" spans="1:8" ht="14.25" x14ac:dyDescent="0.2">
      <c r="A11" s="32">
        <v>10</v>
      </c>
      <c r="B11" s="33">
        <v>22</v>
      </c>
      <c r="C11" s="32">
        <v>379235.44900000002</v>
      </c>
      <c r="D11" s="32">
        <v>4945647.9337615399</v>
      </c>
      <c r="E11" s="32">
        <v>5905423.3836546997</v>
      </c>
      <c r="F11" s="32">
        <v>-959775.449893162</v>
      </c>
      <c r="G11" s="32">
        <v>5905423.3836546997</v>
      </c>
      <c r="H11" s="32">
        <v>-0.19406465295300199</v>
      </c>
    </row>
    <row r="12" spans="1:8" ht="14.25" x14ac:dyDescent="0.2">
      <c r="A12" s="32">
        <v>11</v>
      </c>
      <c r="B12" s="33">
        <v>23</v>
      </c>
      <c r="C12" s="32">
        <v>281568.15000000002</v>
      </c>
      <c r="D12" s="32">
        <v>2785093.3129923102</v>
      </c>
      <c r="E12" s="32">
        <v>2627517.33645214</v>
      </c>
      <c r="F12" s="32">
        <v>157575.97654017099</v>
      </c>
      <c r="G12" s="32">
        <v>2627517.33645214</v>
      </c>
      <c r="H12" s="32">
        <v>5.6578347233497597E-2</v>
      </c>
    </row>
    <row r="13" spans="1:8" ht="14.25" x14ac:dyDescent="0.2">
      <c r="A13" s="32">
        <v>12</v>
      </c>
      <c r="B13" s="33">
        <v>24</v>
      </c>
      <c r="C13" s="32">
        <v>44741</v>
      </c>
      <c r="D13" s="32">
        <v>986575.86029401701</v>
      </c>
      <c r="E13" s="32">
        <v>941365.243944444</v>
      </c>
      <c r="F13" s="32">
        <v>45210.6163495726</v>
      </c>
      <c r="G13" s="32">
        <v>941365.243944444</v>
      </c>
      <c r="H13" s="32">
        <v>4.58257881315879E-2</v>
      </c>
    </row>
    <row r="14" spans="1:8" ht="14.25" x14ac:dyDescent="0.2">
      <c r="A14" s="32">
        <v>13</v>
      </c>
      <c r="B14" s="33">
        <v>25</v>
      </c>
      <c r="C14" s="32">
        <v>104337</v>
      </c>
      <c r="D14" s="32">
        <v>1610645.2153</v>
      </c>
      <c r="E14" s="32">
        <v>1496067.4302000001</v>
      </c>
      <c r="F14" s="32">
        <v>114577.78509999999</v>
      </c>
      <c r="G14" s="32">
        <v>1496067.4302000001</v>
      </c>
      <c r="H14" s="32">
        <v>7.1137817324132796E-2</v>
      </c>
    </row>
    <row r="15" spans="1:8" ht="14.25" x14ac:dyDescent="0.2">
      <c r="A15" s="32">
        <v>14</v>
      </c>
      <c r="B15" s="33">
        <v>26</v>
      </c>
      <c r="C15" s="32">
        <v>81656</v>
      </c>
      <c r="D15" s="32">
        <v>515130.62596110703</v>
      </c>
      <c r="E15" s="32">
        <v>473195.86882083002</v>
      </c>
      <c r="F15" s="32">
        <v>41934.757140276801</v>
      </c>
      <c r="G15" s="32">
        <v>473195.86882083002</v>
      </c>
      <c r="H15" s="32">
        <v>8.1406064844304002E-2</v>
      </c>
    </row>
    <row r="16" spans="1:8" ht="14.25" x14ac:dyDescent="0.2">
      <c r="A16" s="32">
        <v>15</v>
      </c>
      <c r="B16" s="33">
        <v>27</v>
      </c>
      <c r="C16" s="32">
        <v>226975.63699999999</v>
      </c>
      <c r="D16" s="32">
        <v>1699130.81963333</v>
      </c>
      <c r="E16" s="32">
        <v>1550278.6769999999</v>
      </c>
      <c r="F16" s="32">
        <v>148852.14263333299</v>
      </c>
      <c r="G16" s="32">
        <v>1550278.6769999999</v>
      </c>
      <c r="H16" s="32">
        <v>8.7604874747345907E-2</v>
      </c>
    </row>
    <row r="17" spans="1:8" ht="14.25" x14ac:dyDescent="0.2">
      <c r="A17" s="32">
        <v>16</v>
      </c>
      <c r="B17" s="33">
        <v>29</v>
      </c>
      <c r="C17" s="32">
        <v>324780</v>
      </c>
      <c r="D17" s="32">
        <v>5097137.6775042703</v>
      </c>
      <c r="E17" s="32">
        <v>3718847.9630068401</v>
      </c>
      <c r="F17" s="32">
        <v>1378289.71449744</v>
      </c>
      <c r="G17" s="32">
        <v>3718847.9630068401</v>
      </c>
      <c r="H17" s="32">
        <v>0.27040464701991201</v>
      </c>
    </row>
    <row r="18" spans="1:8" ht="14.25" x14ac:dyDescent="0.2">
      <c r="A18" s="32">
        <v>17</v>
      </c>
      <c r="B18" s="33">
        <v>31</v>
      </c>
      <c r="C18" s="32">
        <v>42872.495000000003</v>
      </c>
      <c r="D18" s="32">
        <v>610710.67721202597</v>
      </c>
      <c r="E18" s="32">
        <v>523073.75225111499</v>
      </c>
      <c r="F18" s="32">
        <v>87636.924960911201</v>
      </c>
      <c r="G18" s="32">
        <v>523073.75225111499</v>
      </c>
      <c r="H18" s="32">
        <v>0.14349990630749301</v>
      </c>
    </row>
    <row r="19" spans="1:8" ht="14.25" x14ac:dyDescent="0.2">
      <c r="A19" s="32">
        <v>18</v>
      </c>
      <c r="B19" s="33">
        <v>32</v>
      </c>
      <c r="C19" s="32">
        <v>34540.235999999997</v>
      </c>
      <c r="D19" s="32">
        <v>663498.85009257204</v>
      </c>
      <c r="E19" s="32">
        <v>608350.80244134797</v>
      </c>
      <c r="F19" s="32">
        <v>55148.0476512245</v>
      </c>
      <c r="G19" s="32">
        <v>608350.80244134797</v>
      </c>
      <c r="H19" s="32">
        <v>8.3117020690435403E-2</v>
      </c>
    </row>
    <row r="20" spans="1:8" ht="14.25" x14ac:dyDescent="0.2">
      <c r="A20" s="32">
        <v>19</v>
      </c>
      <c r="B20" s="33">
        <v>33</v>
      </c>
      <c r="C20" s="32">
        <v>34401.072</v>
      </c>
      <c r="D20" s="32">
        <v>543607.84422158694</v>
      </c>
      <c r="E20" s="32">
        <v>430478.94537439197</v>
      </c>
      <c r="F20" s="32">
        <v>113128.898847195</v>
      </c>
      <c r="G20" s="32">
        <v>430478.94537439197</v>
      </c>
      <c r="H20" s="32">
        <v>0.208107554093868</v>
      </c>
    </row>
    <row r="21" spans="1:8" ht="14.25" x14ac:dyDescent="0.2">
      <c r="A21" s="32">
        <v>20</v>
      </c>
      <c r="B21" s="33">
        <v>34</v>
      </c>
      <c r="C21" s="32">
        <v>192511.03599999999</v>
      </c>
      <c r="D21" s="32">
        <v>700792.60422790295</v>
      </c>
      <c r="E21" s="32">
        <v>615201.80792631896</v>
      </c>
      <c r="F21" s="32">
        <v>85590.796301583498</v>
      </c>
      <c r="G21" s="32">
        <v>615201.80792631896</v>
      </c>
      <c r="H21" s="32">
        <v>0.12213427451318901</v>
      </c>
    </row>
    <row r="22" spans="1:8" ht="14.25" x14ac:dyDescent="0.2">
      <c r="A22" s="32">
        <v>21</v>
      </c>
      <c r="B22" s="33">
        <v>35</v>
      </c>
      <c r="C22" s="32">
        <v>56445.728999999999</v>
      </c>
      <c r="D22" s="32">
        <v>1842911.24944182</v>
      </c>
      <c r="E22" s="32">
        <v>1749235.1320835699</v>
      </c>
      <c r="F22" s="32">
        <v>93676.117358248201</v>
      </c>
      <c r="G22" s="32">
        <v>1749235.1320835699</v>
      </c>
      <c r="H22" s="32">
        <v>5.0830509275267999E-2</v>
      </c>
    </row>
    <row r="23" spans="1:8" ht="14.25" x14ac:dyDescent="0.2">
      <c r="A23" s="32">
        <v>22</v>
      </c>
      <c r="B23" s="33">
        <v>36</v>
      </c>
      <c r="C23" s="32">
        <v>162607.22700000001</v>
      </c>
      <c r="D23" s="32">
        <v>745074.04246283195</v>
      </c>
      <c r="E23" s="32">
        <v>624929.81516575697</v>
      </c>
      <c r="F23" s="32">
        <v>120144.22729707501</v>
      </c>
      <c r="G23" s="32">
        <v>624929.81516575697</v>
      </c>
      <c r="H23" s="32">
        <v>0.161251393082948</v>
      </c>
    </row>
    <row r="24" spans="1:8" ht="14.25" x14ac:dyDescent="0.2">
      <c r="A24" s="32">
        <v>23</v>
      </c>
      <c r="B24" s="33">
        <v>37</v>
      </c>
      <c r="C24" s="32">
        <v>246466.027</v>
      </c>
      <c r="D24" s="32">
        <v>2027344.13216549</v>
      </c>
      <c r="E24" s="32">
        <v>1774805.9758193099</v>
      </c>
      <c r="F24" s="32">
        <v>252538.156346178</v>
      </c>
      <c r="G24" s="32">
        <v>1774805.9758193099</v>
      </c>
      <c r="H24" s="32">
        <v>0.12456600354101301</v>
      </c>
    </row>
    <row r="25" spans="1:8" ht="14.25" x14ac:dyDescent="0.2">
      <c r="A25" s="32">
        <v>24</v>
      </c>
      <c r="B25" s="33">
        <v>38</v>
      </c>
      <c r="C25" s="32">
        <v>156096.337</v>
      </c>
      <c r="D25" s="32">
        <v>813923.40306991199</v>
      </c>
      <c r="E25" s="32">
        <v>772736.65401061904</v>
      </c>
      <c r="F25" s="32">
        <v>41186.749059292</v>
      </c>
      <c r="G25" s="32">
        <v>772736.65401061904</v>
      </c>
      <c r="H25" s="32">
        <v>5.06027335053226E-2</v>
      </c>
    </row>
    <row r="26" spans="1:8" ht="14.25" x14ac:dyDescent="0.2">
      <c r="A26" s="32">
        <v>25</v>
      </c>
      <c r="B26" s="33">
        <v>39</v>
      </c>
      <c r="C26" s="32">
        <v>64679.536</v>
      </c>
      <c r="D26" s="32">
        <v>110841.472957023</v>
      </c>
      <c r="E26" s="32">
        <v>86290.808876044495</v>
      </c>
      <c r="F26" s="32">
        <v>24550.6640809784</v>
      </c>
      <c r="G26" s="32">
        <v>86290.808876044495</v>
      </c>
      <c r="H26" s="32">
        <v>0.221493484577722</v>
      </c>
    </row>
    <row r="27" spans="1:8" ht="14.25" x14ac:dyDescent="0.2">
      <c r="A27" s="32">
        <v>26</v>
      </c>
      <c r="B27" s="33">
        <v>42</v>
      </c>
      <c r="C27" s="32">
        <v>13830.569</v>
      </c>
      <c r="D27" s="32">
        <v>273852.18969999999</v>
      </c>
      <c r="E27" s="32">
        <v>243990.70680000001</v>
      </c>
      <c r="F27" s="32">
        <v>29861.482899999999</v>
      </c>
      <c r="G27" s="32">
        <v>243990.70680000001</v>
      </c>
      <c r="H27" s="32">
        <v>0.10904233752051699</v>
      </c>
    </row>
    <row r="28" spans="1:8" ht="14.25" x14ac:dyDescent="0.2">
      <c r="A28" s="32">
        <v>27</v>
      </c>
      <c r="B28" s="33">
        <v>75</v>
      </c>
      <c r="C28" s="32">
        <v>406</v>
      </c>
      <c r="D28" s="32">
        <v>262005.13675213701</v>
      </c>
      <c r="E28" s="32">
        <v>244802.93572649601</v>
      </c>
      <c r="F28" s="32">
        <v>17202.201025640999</v>
      </c>
      <c r="G28" s="32">
        <v>244802.93572649601</v>
      </c>
      <c r="H28" s="32">
        <v>6.5655968577115101E-2</v>
      </c>
    </row>
    <row r="29" spans="1:8" ht="14.25" x14ac:dyDescent="0.2">
      <c r="A29" s="32">
        <v>28</v>
      </c>
      <c r="B29" s="33">
        <v>76</v>
      </c>
      <c r="C29" s="32">
        <v>2493</v>
      </c>
      <c r="D29" s="32">
        <v>516529.92665812001</v>
      </c>
      <c r="E29" s="32">
        <v>499212.62482051301</v>
      </c>
      <c r="F29" s="32">
        <v>17317.301837606799</v>
      </c>
      <c r="G29" s="32">
        <v>499212.62482051301</v>
      </c>
      <c r="H29" s="32">
        <v>3.3526231383431103E-2</v>
      </c>
    </row>
    <row r="30" spans="1:8" ht="14.25" x14ac:dyDescent="0.2">
      <c r="A30" s="32">
        <v>29</v>
      </c>
      <c r="B30" s="33">
        <v>99</v>
      </c>
      <c r="C30" s="32">
        <v>43</v>
      </c>
      <c r="D30" s="32">
        <v>53884.703880190602</v>
      </c>
      <c r="E30" s="32">
        <v>50259.913592012701</v>
      </c>
      <c r="F30" s="32">
        <v>3624.7902881779</v>
      </c>
      <c r="G30" s="32">
        <v>50259.913592012701</v>
      </c>
      <c r="H30" s="32">
        <v>6.72693738140865E-2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6">
        <v>70</v>
      </c>
      <c r="C32" s="37">
        <v>74</v>
      </c>
      <c r="D32" s="37">
        <v>91040.3</v>
      </c>
      <c r="E32" s="37">
        <v>80685.039999999994</v>
      </c>
      <c r="F32" s="32"/>
      <c r="G32" s="32"/>
      <c r="H32" s="32"/>
    </row>
    <row r="33" spans="1:8" ht="14.25" x14ac:dyDescent="0.2">
      <c r="A33" s="32"/>
      <c r="B33" s="36">
        <v>71</v>
      </c>
      <c r="C33" s="37">
        <v>192</v>
      </c>
      <c r="D33" s="37">
        <v>516284.74</v>
      </c>
      <c r="E33" s="37">
        <v>604114.29</v>
      </c>
      <c r="F33" s="32"/>
      <c r="G33" s="32"/>
      <c r="H33" s="32"/>
    </row>
    <row r="34" spans="1:8" ht="14.25" x14ac:dyDescent="0.2">
      <c r="A34" s="32"/>
      <c r="B34" s="36">
        <v>72</v>
      </c>
      <c r="C34" s="37">
        <v>19</v>
      </c>
      <c r="D34" s="37">
        <v>50288.04</v>
      </c>
      <c r="E34" s="37">
        <v>50517.95</v>
      </c>
      <c r="F34" s="32"/>
      <c r="G34" s="32"/>
      <c r="H34" s="32"/>
    </row>
    <row r="35" spans="1:8" ht="14.25" x14ac:dyDescent="0.2">
      <c r="A35" s="32"/>
      <c r="B35" s="36">
        <v>73</v>
      </c>
      <c r="C35" s="37">
        <v>143</v>
      </c>
      <c r="D35" s="37">
        <v>313538.67</v>
      </c>
      <c r="E35" s="37">
        <v>370178.51</v>
      </c>
      <c r="F35" s="32"/>
      <c r="G35" s="32"/>
      <c r="H35" s="32"/>
    </row>
    <row r="36" spans="1:8" ht="14.25" x14ac:dyDescent="0.2">
      <c r="A36" s="32"/>
      <c r="B36" s="36">
        <v>77</v>
      </c>
      <c r="C36" s="37">
        <v>164</v>
      </c>
      <c r="D36" s="37">
        <v>279117.13</v>
      </c>
      <c r="E36" s="37">
        <v>308244.58</v>
      </c>
      <c r="F36" s="32"/>
      <c r="G36" s="32"/>
      <c r="H36" s="32"/>
    </row>
    <row r="37" spans="1:8" ht="14.25" x14ac:dyDescent="0.2">
      <c r="A37" s="32"/>
      <c r="B37" s="36">
        <v>78</v>
      </c>
      <c r="C37" s="37">
        <v>73</v>
      </c>
      <c r="D37" s="37">
        <v>87788.94</v>
      </c>
      <c r="E37" s="37">
        <v>77181.919999999998</v>
      </c>
      <c r="F37" s="32"/>
      <c r="G37" s="32"/>
      <c r="H37" s="32"/>
    </row>
    <row r="38" spans="1:8" ht="14.25" x14ac:dyDescent="0.2">
      <c r="A38" s="32"/>
      <c r="B38" s="36">
        <v>74</v>
      </c>
      <c r="C38" s="37">
        <v>0</v>
      </c>
      <c r="D38" s="37">
        <v>0</v>
      </c>
      <c r="E38" s="37">
        <v>0</v>
      </c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2015-09-28T00:56:05Z</dcterms:modified>
</cp:coreProperties>
</file>