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40" i="2" l="1"/>
  <c r="I40" i="2"/>
  <c r="H40" i="2"/>
  <c r="F40" i="2"/>
  <c r="E40" i="2"/>
  <c r="G40" i="2" l="1"/>
  <c r="L40" i="2" s="1"/>
  <c r="K40" i="2"/>
  <c r="E4" i="2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1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1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1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1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1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1" i="2"/>
  <c r="L41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1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<sst xmlns="http://schemas.openxmlformats.org/spreadsheetml/2006/main" count="118" uniqueCount="77">
  <si>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</si>
  <si>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</si>
  <si>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</si>
  <si>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</si>
  <si>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</si>
  <si>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</si>
  <si>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</si>
  <si>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</si>
  <si>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</si>
  <si>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</si>
  <si>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</si>
  <si>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</si>
  <si>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</si>
  <si>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</si>
  <si>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</si>
  <si>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</si>
  <si>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</si>
  <si>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</si>
  <si>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</si>
  <si>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</si>
  <si>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</si>
  <si>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</si>
  <si>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</si>
  <si>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</si>
  <si>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</si>
  <si>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</si>
  <si>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</si>
  <si>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</si>
  <si>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</si>
  <si>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</si>
  <si>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</si>
  <si>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</si>
  <si>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</si>
  <si>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</si>
  <si>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</si>
  <si>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</si>
  <si>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</si>
  <si>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</si>
  <si>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</si>
  <si>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</si>
  <si>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9" type="noConversion"/>
  </si>
  <si>
    <t>COST</t>
    <phoneticPr fontId="29" type="noConversion"/>
  </si>
  <si>
    <t>成本</t>
    <phoneticPr fontId="29" type="noConversion"/>
  </si>
  <si>
    <t>销售金额差异</t>
    <phoneticPr fontId="29" type="noConversion"/>
  </si>
  <si>
    <t>销售成本差异</t>
    <phoneticPr fontId="2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</si>
  <si>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</si>
  <si>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</si>
  <si>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</si>
  <si>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</si>
  <si>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</si>
  <si>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</si>
  <si>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</si>
  <si>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</si>
  <si>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</si>
  <si>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</si>
  <si>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</si>
  <si>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</si>
  <si>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</si>
  <si>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</si>
  <si>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</si>
  <si>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</si>
  <si>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</si>
  <si>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</si>
  <si>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</si>
  <si>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</si>
  <si>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</si>
  <si>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</si>
  <si>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</si>
  <si>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</si>
  <si>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9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</si>
  <si>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</si>
  <si>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9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</si>
  <si>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</si>
  <si>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9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</si>
  <si>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</si>
  <si>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9" type="noConversion"/>
  </si>
  <si>
    <t>910-市场部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</si>
</sst>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84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5">
    <xf numFmtId="0" fontId="0" fillId="0" borderId="0"/>
    <xf numFmtId="0" fontId="44" fillId="0" borderId="0" applyNumberFormat="0" applyFill="0" applyBorder="0" applyAlignment="0" applyProtection="0"/>
    <xf numFmtId="0" fontId="45" fillId="0" borderId="1" applyNumberFormat="0" applyFill="0" applyAlignment="0" applyProtection="0"/>
    <xf numFmtId="0" fontId="46" fillId="0" borderId="2" applyNumberFormat="0" applyFill="0" applyAlignment="0" applyProtection="0"/>
    <xf numFmtId="0" fontId="47" fillId="0" borderId="3" applyNumberFormat="0" applyFill="0" applyAlignment="0" applyProtection="0"/>
    <xf numFmtId="0" fontId="47" fillId="0" borderId="0" applyNumberFormat="0" applyFill="0" applyBorder="0" applyAlignment="0" applyProtection="0"/>
    <xf numFmtId="0" fontId="50" fillId="2" borderId="0" applyNumberFormat="0" applyBorder="0" applyAlignment="0" applyProtection="0"/>
    <xf numFmtId="0" fontId="48" fillId="3" borderId="0" applyNumberFormat="0" applyBorder="0" applyAlignment="0" applyProtection="0"/>
    <xf numFmtId="0" fontId="57" fillId="4" borderId="0" applyNumberFormat="0" applyBorder="0" applyAlignment="0" applyProtection="0"/>
    <xf numFmtId="0" fontId="59" fillId="5" borderId="4" applyNumberFormat="0" applyAlignment="0" applyProtection="0"/>
    <xf numFmtId="0" fontId="58" fillId="6" borderId="5" applyNumberFormat="0" applyAlignment="0" applyProtection="0"/>
    <xf numFmtId="0" fontId="52" fillId="6" borderId="4" applyNumberFormat="0" applyAlignment="0" applyProtection="0"/>
    <xf numFmtId="0" fontId="56" fillId="0" borderId="6" applyNumberFormat="0" applyFill="0" applyAlignment="0" applyProtection="0"/>
    <xf numFmtId="0" fontId="53" fillId="7" borderId="7" applyNumberFormat="0" applyAlignment="0" applyProtection="0"/>
    <xf numFmtId="0" fontId="55" fillId="0" borderId="0" applyNumberFormat="0" applyFill="0" applyBorder="0" applyAlignment="0" applyProtection="0"/>
    <xf numFmtId="0" fontId="25" fillId="8" borderId="8" applyNumberFormat="0" applyFont="0" applyAlignment="0" applyProtection="0">
      <alignment vertical="center"/>
    </xf>
    <xf numFmtId="0" fontId="54" fillId="0" borderId="0" applyNumberFormat="0" applyFill="0" applyBorder="0" applyAlignment="0" applyProtection="0"/>
    <xf numFmtId="0" fontId="51" fillId="0" borderId="9" applyNumberFormat="0" applyFill="0" applyAlignment="0" applyProtection="0"/>
    <xf numFmtId="0" fontId="42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2" fillId="24" borderId="0" applyNumberFormat="0" applyBorder="0" applyAlignment="0" applyProtection="0"/>
    <xf numFmtId="0" fontId="42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2" fillId="32" borderId="0" applyNumberFormat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6" fillId="0" borderId="0"/>
    <xf numFmtId="0" fontId="39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0" fillId="0" borderId="0"/>
    <xf numFmtId="43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78" fontId="40" fillId="0" borderId="0" applyFont="0" applyFill="0" applyBorder="0" applyAlignment="0" applyProtection="0"/>
    <xf numFmtId="179" fontId="40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1" applyNumberFormat="0" applyFill="0" applyAlignment="0" applyProtection="0"/>
    <xf numFmtId="0" fontId="46" fillId="0" borderId="2" applyNumberFormat="0" applyFill="0" applyAlignment="0" applyProtection="0"/>
    <xf numFmtId="0" fontId="47" fillId="0" borderId="3" applyNumberFormat="0" applyFill="0" applyAlignment="0" applyProtection="0"/>
    <xf numFmtId="0" fontId="47" fillId="0" borderId="0" applyNumberFormat="0" applyFill="0" applyBorder="0" applyAlignment="0" applyProtection="0"/>
    <xf numFmtId="0" fontId="50" fillId="2" borderId="0" applyNumberFormat="0" applyBorder="0" applyAlignment="0" applyProtection="0"/>
    <xf numFmtId="0" fontId="48" fillId="3" borderId="0" applyNumberFormat="0" applyBorder="0" applyAlignment="0" applyProtection="0"/>
    <xf numFmtId="0" fontId="57" fillId="4" borderId="0" applyNumberFormat="0" applyBorder="0" applyAlignment="0" applyProtection="0"/>
    <xf numFmtId="0" fontId="59" fillId="5" borderId="4" applyNumberFormat="0" applyAlignment="0" applyProtection="0"/>
    <xf numFmtId="0" fontId="58" fillId="6" borderId="5" applyNumberFormat="0" applyAlignment="0" applyProtection="0"/>
    <xf numFmtId="0" fontId="52" fillId="6" borderId="4" applyNumberFormat="0" applyAlignment="0" applyProtection="0"/>
    <xf numFmtId="0" fontId="56" fillId="0" borderId="6" applyNumberFormat="0" applyFill="0" applyAlignment="0" applyProtection="0"/>
    <xf numFmtId="0" fontId="53" fillId="7" borderId="7" applyNumberFormat="0" applyAlignment="0" applyProtection="0"/>
    <xf numFmtId="0" fontId="5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1" fillId="0" borderId="9" applyNumberFormat="0" applyFill="0" applyAlignment="0" applyProtection="0"/>
    <xf numFmtId="0" fontId="42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2" fillId="24" borderId="0" applyNumberFormat="0" applyBorder="0" applyAlignment="0" applyProtection="0"/>
    <xf numFmtId="0" fontId="42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2" fillId="32" borderId="0" applyNumberFormat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43" fillId="38" borderId="21">
      <alignment vertical="center"/>
    </xf>
    <xf numFmtId="0" fontId="62" fillId="0" borderId="0"/>
    <xf numFmtId="180" fontId="64" fillId="0" borderId="0" applyFont="0" applyFill="0" applyBorder="0" applyAlignment="0" applyProtection="0"/>
    <xf numFmtId="181" fontId="64" fillId="0" borderId="0" applyFont="0" applyFill="0" applyBorder="0" applyAlignment="0" applyProtection="0"/>
    <xf numFmtId="178" fontId="64" fillId="0" borderId="0" applyFont="0" applyFill="0" applyBorder="0" applyAlignment="0" applyProtection="0"/>
    <xf numFmtId="179" fontId="64" fillId="0" borderId="0" applyFont="0" applyFill="0" applyBorder="0" applyAlignment="0" applyProtection="0"/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0" borderId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3" fillId="5" borderId="4" applyNumberFormat="0" applyAlignment="0" applyProtection="0">
      <alignment vertical="center"/>
    </xf>
    <xf numFmtId="0" fontId="74" fillId="6" borderId="5" applyNumberFormat="0" applyAlignment="0" applyProtection="0">
      <alignment vertical="center"/>
    </xf>
    <xf numFmtId="0" fontId="75" fillId="6" borderId="4" applyNumberFormat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77" fillId="7" borderId="7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9" applyNumberFormat="0" applyFill="0" applyAlignment="0" applyProtection="0">
      <alignment vertical="center"/>
    </xf>
    <xf numFmtId="0" fontId="81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1" fillId="12" borderId="0" applyNumberFormat="0" applyBorder="0" applyAlignment="0" applyProtection="0">
      <alignment vertical="center"/>
    </xf>
    <xf numFmtId="0" fontId="81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1" fillId="16" borderId="0" applyNumberFormat="0" applyBorder="0" applyAlignment="0" applyProtection="0">
      <alignment vertical="center"/>
    </xf>
    <xf numFmtId="0" fontId="81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1" fillId="20" borderId="0" applyNumberFormat="0" applyBorder="0" applyAlignment="0" applyProtection="0">
      <alignment vertical="center"/>
    </xf>
    <xf numFmtId="0" fontId="8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1" fillId="24" borderId="0" applyNumberFormat="0" applyBorder="0" applyAlignment="0" applyProtection="0">
      <alignment vertical="center"/>
    </xf>
    <xf numFmtId="0" fontId="81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1" fillId="28" borderId="0" applyNumberFormat="0" applyBorder="0" applyAlignment="0" applyProtection="0">
      <alignment vertical="center"/>
    </xf>
    <xf numFmtId="0" fontId="81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1" fillId="32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81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1" fillId="12" borderId="0" applyNumberFormat="0" applyBorder="0" applyAlignment="0" applyProtection="0">
      <alignment vertical="center"/>
    </xf>
    <xf numFmtId="0" fontId="81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1" fillId="16" borderId="0" applyNumberFormat="0" applyBorder="0" applyAlignment="0" applyProtection="0">
      <alignment vertical="center"/>
    </xf>
    <xf numFmtId="0" fontId="81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1" fillId="20" borderId="0" applyNumberFormat="0" applyBorder="0" applyAlignment="0" applyProtection="0">
      <alignment vertical="center"/>
    </xf>
    <xf numFmtId="0" fontId="81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1" fillId="24" borderId="0" applyNumberFormat="0" applyBorder="0" applyAlignment="0" applyProtection="0">
      <alignment vertical="center"/>
    </xf>
    <xf numFmtId="0" fontId="81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1" fillId="28" borderId="0" applyNumberFormat="0" applyBorder="0" applyAlignment="0" applyProtection="0">
      <alignment vertical="center"/>
    </xf>
    <xf numFmtId="0" fontId="81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1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26" fillId="0" borderId="0" xfId="0" applyFont="1"/>
    <xf numFmtId="177" fontId="26" fillId="0" borderId="0" xfId="0" applyNumberFormat="1" applyFont="1"/>
    <xf numFmtId="0" fontId="0" fillId="0" borderId="0" xfId="0" applyAlignment="1"/>
    <xf numFmtId="0" fontId="26" fillId="0" borderId="0" xfId="0" applyNumberFormat="1" applyFont="1"/>
    <xf numFmtId="0" fontId="27" fillId="0" borderId="18" xfId="0" applyFont="1" applyBorder="1" applyAlignment="1">
      <alignment wrapText="1"/>
    </xf>
    <xf numFmtId="0" fontId="27" fillId="0" borderId="18" xfId="0" applyNumberFormat="1" applyFont="1" applyBorder="1" applyAlignment="1">
      <alignment wrapText="1"/>
    </xf>
    <xf numFmtId="0" fontId="26" fillId="0" borderId="18" xfId="0" applyFont="1" applyBorder="1" applyAlignment="1">
      <alignment wrapText="1"/>
    </xf>
    <xf numFmtId="0" fontId="26" fillId="0" borderId="18" xfId="0" applyFont="1" applyBorder="1" applyAlignment="1">
      <alignment horizontal="right" vertical="center" wrapText="1"/>
    </xf>
    <xf numFmtId="49" fontId="27" fillId="36" borderId="18" xfId="0" applyNumberFormat="1" applyFont="1" applyFill="1" applyBorder="1" applyAlignment="1">
      <alignment vertical="center" wrapText="1"/>
    </xf>
    <xf numFmtId="49" fontId="30" fillId="37" borderId="18" xfId="0" applyNumberFormat="1" applyFont="1" applyFill="1" applyBorder="1" applyAlignment="1">
      <alignment horizontal="center" vertical="center" wrapText="1"/>
    </xf>
    <xf numFmtId="0" fontId="27" fillId="33" borderId="18" xfId="0" applyFont="1" applyFill="1" applyBorder="1" applyAlignment="1">
      <alignment vertical="center" wrapText="1"/>
    </xf>
    <xf numFmtId="0" fontId="27" fillId="33" borderId="18" xfId="0" applyNumberFormat="1" applyFont="1" applyFill="1" applyBorder="1" applyAlignment="1">
      <alignment vertical="center" wrapText="1"/>
    </xf>
    <xf numFmtId="0" fontId="27" fillId="36" borderId="18" xfId="0" applyFont="1" applyFill="1" applyBorder="1" applyAlignment="1">
      <alignment vertical="center" wrapText="1"/>
    </xf>
    <xf numFmtId="0" fontId="27" fillId="37" borderId="18" xfId="0" applyFont="1" applyFill="1" applyBorder="1" applyAlignment="1">
      <alignment vertical="center" wrapText="1"/>
    </xf>
    <xf numFmtId="4" fontId="27" fillId="36" borderId="18" xfId="0" applyNumberFormat="1" applyFont="1" applyFill="1" applyBorder="1" applyAlignment="1">
      <alignment horizontal="right" vertical="top" wrapText="1"/>
    </xf>
    <xf numFmtId="4" fontId="27" fillId="37" borderId="18" xfId="0" applyNumberFormat="1" applyFont="1" applyFill="1" applyBorder="1" applyAlignment="1">
      <alignment horizontal="right" vertical="top" wrapText="1"/>
    </xf>
    <xf numFmtId="177" fontId="26" fillId="36" borderId="18" xfId="0" applyNumberFormat="1" applyFont="1" applyFill="1" applyBorder="1" applyAlignment="1">
      <alignment horizontal="center" vertical="center"/>
    </xf>
    <xf numFmtId="177" fontId="26" fillId="37" borderId="18" xfId="0" applyNumberFormat="1" applyFont="1" applyFill="1" applyBorder="1" applyAlignment="1">
      <alignment horizontal="center" vertical="center"/>
    </xf>
    <xf numFmtId="177" fontId="31" fillId="0" borderId="18" xfId="0" applyNumberFormat="1" applyFont="1" applyBorder="1"/>
    <xf numFmtId="177" fontId="26" fillId="36" borderId="18" xfId="0" applyNumberFormat="1" applyFont="1" applyFill="1" applyBorder="1"/>
    <xf numFmtId="177" fontId="26" fillId="37" borderId="18" xfId="0" applyNumberFormat="1" applyFont="1" applyFill="1" applyBorder="1"/>
    <xf numFmtId="177" fontId="26" fillId="0" borderId="18" xfId="0" applyNumberFormat="1" applyFont="1" applyBorder="1"/>
    <xf numFmtId="49" fontId="27" fillId="0" borderId="18" xfId="0" applyNumberFormat="1" applyFont="1" applyFill="1" applyBorder="1" applyAlignment="1">
      <alignment vertical="center" wrapText="1"/>
    </xf>
    <xf numFmtId="0" fontId="27" fillId="0" borderId="18" xfId="0" applyFont="1" applyFill="1" applyBorder="1" applyAlignment="1">
      <alignment vertical="center" wrapText="1"/>
    </xf>
    <xf numFmtId="4" fontId="27" fillId="0" borderId="18" xfId="0" applyNumberFormat="1" applyFont="1" applyFill="1" applyBorder="1" applyAlignment="1">
      <alignment horizontal="right" vertical="top" wrapText="1"/>
    </xf>
    <xf numFmtId="0" fontId="26" fillId="0" borderId="0" xfId="0" applyFont="1" applyFill="1"/>
    <xf numFmtId="176" fontId="2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7" fillId="0" borderId="0" xfId="0" applyNumberFormat="1" applyFont="1" applyAlignment="1"/>
    <xf numFmtId="1" fontId="37" fillId="0" borderId="0" xfId="0" applyNumberFormat="1" applyFont="1" applyAlignment="1"/>
    <xf numFmtId="0" fontId="26" fillId="0" borderId="0" xfId="0" applyFont="1"/>
    <xf numFmtId="1" fontId="61" fillId="0" borderId="0" xfId="0" applyNumberFormat="1" applyFont="1" applyAlignment="1"/>
    <xf numFmtId="0" fontId="61" fillId="0" borderId="0" xfId="0" applyNumberFormat="1" applyFont="1" applyAlignment="1"/>
    <xf numFmtId="0" fontId="26" fillId="0" borderId="0" xfId="0" applyFont="1"/>
    <xf numFmtId="0" fontId="26" fillId="0" borderId="0" xfId="0" applyFont="1"/>
    <xf numFmtId="0" fontId="62" fillId="0" borderId="0" xfId="110"/>
    <xf numFmtId="0" fontId="63" fillId="0" borderId="0" xfId="110" applyNumberFormat="1" applyFont="1"/>
    <xf numFmtId="1" fontId="65" fillId="0" borderId="0" xfId="0" applyNumberFormat="1" applyFont="1" applyAlignment="1"/>
    <xf numFmtId="0" fontId="65" fillId="0" borderId="0" xfId="0" applyNumberFormat="1" applyFont="1" applyAlignment="1"/>
    <xf numFmtId="0" fontId="26" fillId="0" borderId="0" xfId="0" applyFont="1" applyAlignment="1">
      <alignment vertical="center"/>
    </xf>
    <xf numFmtId="0" fontId="27" fillId="33" borderId="18" xfId="0" applyFont="1" applyFill="1" applyBorder="1" applyAlignment="1">
      <alignment vertical="center" wrapText="1"/>
    </xf>
    <xf numFmtId="49" fontId="27" fillId="33" borderId="18" xfId="0" applyNumberFormat="1" applyFont="1" applyFill="1" applyBorder="1" applyAlignment="1">
      <alignment horizontal="left" vertical="top" wrapText="1"/>
    </xf>
    <xf numFmtId="49" fontId="28" fillId="33" borderId="18" xfId="0" applyNumberFormat="1" applyFont="1" applyFill="1" applyBorder="1" applyAlignment="1">
      <alignment horizontal="left" vertical="top" wrapText="1"/>
    </xf>
    <xf numFmtId="14" fontId="27" fillId="33" borderId="18" xfId="0" applyNumberFormat="1" applyFont="1" applyFill="1" applyBorder="1" applyAlignment="1">
      <alignment vertical="center" wrapText="1"/>
    </xf>
    <xf numFmtId="49" fontId="27" fillId="33" borderId="13" xfId="0" applyNumberFormat="1" applyFont="1" applyFill="1" applyBorder="1" applyAlignment="1">
      <alignment horizontal="left" vertical="top" wrapText="1"/>
    </xf>
    <xf numFmtId="49" fontId="27" fillId="33" borderId="15" xfId="0" applyNumberFormat="1" applyFont="1" applyFill="1" applyBorder="1" applyAlignment="1">
      <alignment horizontal="left" vertical="top" wrapText="1"/>
    </xf>
    <xf numFmtId="49" fontId="27" fillId="33" borderId="22" xfId="0" applyNumberFormat="1" applyFont="1" applyFill="1" applyBorder="1" applyAlignment="1">
      <alignment horizontal="left" vertical="top" wrapText="1"/>
    </xf>
    <xf numFmtId="49" fontId="27" fillId="33" borderId="23" xfId="0" applyNumberFormat="1" applyFont="1" applyFill="1" applyBorder="1" applyAlignment="1">
      <alignment horizontal="left" vertical="top" wrapText="1"/>
    </xf>
    <xf numFmtId="0" fontId="26" fillId="0" borderId="19" xfId="271" applyFont="1" applyBorder="1" applyAlignment="1">
      <alignment wrapText="1"/>
    </xf>
    <xf numFmtId="49" fontId="27" fillId="33" borderId="15" xfId="271" applyNumberFormat="1" applyFont="1" applyFill="1" applyBorder="1" applyAlignment="1">
      <alignment horizontal="left" vertical="top" wrapText="1"/>
    </xf>
    <xf numFmtId="0" fontId="26" fillId="0" borderId="0" xfId="271" applyFont="1" applyAlignment="1">
      <alignment wrapText="1"/>
    </xf>
    <xf numFmtId="14" fontId="27" fillId="33" borderId="12" xfId="271" applyNumberFormat="1" applyFont="1" applyFill="1" applyBorder="1" applyAlignment="1">
      <alignment vertical="center" wrapText="1"/>
    </xf>
    <xf numFmtId="14" fontId="27" fillId="33" borderId="16" xfId="271" applyNumberFormat="1" applyFont="1" applyFill="1" applyBorder="1" applyAlignment="1">
      <alignment vertical="center" wrapText="1"/>
    </xf>
    <xf numFmtId="14" fontId="27" fillId="33" borderId="17" xfId="271" applyNumberFormat="1" applyFont="1" applyFill="1" applyBorder="1" applyAlignment="1">
      <alignment vertical="center" wrapText="1"/>
    </xf>
    <xf numFmtId="49" fontId="28" fillId="33" borderId="15" xfId="271" applyNumberFormat="1" applyFont="1" applyFill="1" applyBorder="1" applyAlignment="1">
      <alignment horizontal="left" vertical="top" wrapText="1"/>
    </xf>
    <xf numFmtId="49" fontId="28" fillId="33" borderId="14" xfId="271" applyNumberFormat="1" applyFont="1" applyFill="1" applyBorder="1" applyAlignment="1">
      <alignment horizontal="left" vertical="top" wrapText="1"/>
    </xf>
    <xf numFmtId="49" fontId="28" fillId="33" borderId="13" xfId="271" applyNumberFormat="1" applyFont="1" applyFill="1" applyBorder="1" applyAlignment="1">
      <alignment horizontal="left" vertical="top" wrapText="1"/>
    </xf>
    <xf numFmtId="0" fontId="27" fillId="33" borderId="15" xfId="271" applyFont="1" applyFill="1" applyBorder="1" applyAlignment="1">
      <alignment vertical="center" wrapText="1"/>
    </xf>
    <xf numFmtId="0" fontId="27" fillId="33" borderId="13" xfId="271" applyFont="1" applyFill="1" applyBorder="1" applyAlignment="1">
      <alignment vertical="center" wrapText="1"/>
    </xf>
    <xf numFmtId="0" fontId="26" fillId="0" borderId="0" xfId="271" applyFont="1" applyAlignment="1">
      <alignment horizontal="right" vertical="center" wrapText="1"/>
    </xf>
    <xf numFmtId="49" fontId="27" fillId="33" borderId="13" xfId="271" applyNumberFormat="1" applyFont="1" applyFill="1" applyBorder="1" applyAlignment="1">
      <alignment horizontal="left" vertical="top" wrapText="1"/>
    </xf>
    <xf numFmtId="0" fontId="1" fillId="0" borderId="0" xfId="271">
      <alignment vertical="center"/>
    </xf>
    <xf numFmtId="0" fontId="32" fillId="0" borderId="0" xfId="271" applyFont="1" applyAlignment="1">
      <alignment horizontal="left" wrapText="1"/>
    </xf>
    <xf numFmtId="0" fontId="38" fillId="0" borderId="19" xfId="271" applyFont="1" applyBorder="1" applyAlignment="1">
      <alignment horizontal="left" vertical="center" wrapText="1"/>
    </xf>
    <xf numFmtId="0" fontId="27" fillId="0" borderId="10" xfId="271" applyFont="1" applyBorder="1" applyAlignment="1">
      <alignment wrapText="1"/>
    </xf>
    <xf numFmtId="0" fontId="26" fillId="0" borderId="11" xfId="271" applyFont="1" applyBorder="1" applyAlignment="1">
      <alignment wrapText="1"/>
    </xf>
    <xf numFmtId="0" fontId="26" fillId="0" borderId="11" xfId="271" applyFont="1" applyBorder="1" applyAlignment="1">
      <alignment horizontal="right" vertical="center" wrapText="1"/>
    </xf>
    <xf numFmtId="49" fontId="27" fillId="33" borderId="10" xfId="271" applyNumberFormat="1" applyFont="1" applyFill="1" applyBorder="1" applyAlignment="1">
      <alignment vertical="center" wrapText="1"/>
    </xf>
    <xf numFmtId="49" fontId="27" fillId="33" borderId="12" xfId="271" applyNumberFormat="1" applyFont="1" applyFill="1" applyBorder="1" applyAlignment="1">
      <alignment vertical="center" wrapText="1"/>
    </xf>
    <xf numFmtId="0" fontId="27" fillId="33" borderId="10" xfId="271" applyFont="1" applyFill="1" applyBorder="1" applyAlignment="1">
      <alignment vertical="center" wrapText="1"/>
    </xf>
    <xf numFmtId="0" fontId="27" fillId="33" borderId="12" xfId="271" applyFont="1" applyFill="1" applyBorder="1" applyAlignment="1">
      <alignment vertical="center" wrapText="1"/>
    </xf>
    <xf numFmtId="4" fontId="28" fillId="34" borderId="10" xfId="271" applyNumberFormat="1" applyFont="1" applyFill="1" applyBorder="1" applyAlignment="1">
      <alignment horizontal="right" vertical="top" wrapText="1"/>
    </xf>
    <xf numFmtId="176" fontId="28" fillId="34" borderId="10" xfId="271" applyNumberFormat="1" applyFont="1" applyFill="1" applyBorder="1" applyAlignment="1">
      <alignment horizontal="right" vertical="top" wrapText="1"/>
    </xf>
    <xf numFmtId="176" fontId="28" fillId="34" borderId="12" xfId="271" applyNumberFormat="1" applyFont="1" applyFill="1" applyBorder="1" applyAlignment="1">
      <alignment horizontal="right" vertical="top" wrapText="1"/>
    </xf>
    <xf numFmtId="4" fontId="27" fillId="35" borderId="10" xfId="271" applyNumberFormat="1" applyFont="1" applyFill="1" applyBorder="1" applyAlignment="1">
      <alignment horizontal="right" vertical="top" wrapText="1"/>
    </xf>
    <xf numFmtId="176" fontId="27" fillId="35" borderId="10" xfId="271" applyNumberFormat="1" applyFont="1" applyFill="1" applyBorder="1" applyAlignment="1">
      <alignment horizontal="right" vertical="top" wrapText="1"/>
    </xf>
    <xf numFmtId="176" fontId="27" fillId="35" borderId="12" xfId="271" applyNumberFormat="1" applyFont="1" applyFill="1" applyBorder="1" applyAlignment="1">
      <alignment horizontal="right" vertical="top" wrapText="1"/>
    </xf>
    <xf numFmtId="0" fontId="27" fillId="35" borderId="10" xfId="271" applyFont="1" applyFill="1" applyBorder="1" applyAlignment="1">
      <alignment horizontal="right" vertical="top" wrapText="1"/>
    </xf>
    <xf numFmtId="0" fontId="27" fillId="35" borderId="12" xfId="271" applyFont="1" applyFill="1" applyBorder="1" applyAlignment="1">
      <alignment horizontal="right" vertical="top" wrapText="1"/>
    </xf>
    <xf numFmtId="4" fontId="27" fillId="35" borderId="13" xfId="271" applyNumberFormat="1" applyFont="1" applyFill="1" applyBorder="1" applyAlignment="1">
      <alignment horizontal="right" vertical="top" wrapText="1"/>
    </xf>
    <xf numFmtId="0" fontId="27" fillId="35" borderId="13" xfId="271" applyFont="1" applyFill="1" applyBorder="1" applyAlignment="1">
      <alignment horizontal="right" vertical="top" wrapText="1"/>
    </xf>
    <xf numFmtId="176" fontId="27" fillId="35" borderId="13" xfId="271" applyNumberFormat="1" applyFont="1" applyFill="1" applyBorder="1" applyAlignment="1">
      <alignment horizontal="right" vertical="top" wrapText="1"/>
    </xf>
    <xf numFmtId="176" fontId="27" fillId="35" borderId="20" xfId="271" applyNumberFormat="1" applyFont="1" applyFill="1" applyBorder="1" applyAlignment="1">
      <alignment horizontal="right" vertical="top" wrapText="1"/>
    </xf>
  </cellXfs>
  <cellStyles count="285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424" Type="http://schemas.openxmlformats.org/officeDocument/2006/relationships/image" Target="cid:91324cd513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444" Type="http://schemas.openxmlformats.org/officeDocument/2006/relationships/image" Target="cid:de6f2c0e13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437" Type="http://schemas.openxmlformats.org/officeDocument/2006/relationships/hyperlink" Target="cid:cef11c8d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1"/>
  <sheetViews>
    <sheetView showGridLines="0"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E31" sqref="E31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4" t="s">
        <v>5</v>
      </c>
      <c r="B3" s="44"/>
      <c r="C3" s="44"/>
      <c r="D3" s="44"/>
      <c r="E3" s="15">
        <f>SUM(E4:E41)</f>
        <v>20520223.562799998</v>
      </c>
      <c r="F3" s="25">
        <f>RA!I7</f>
        <v>1723500.2344</v>
      </c>
      <c r="G3" s="16">
        <f>SUM(G4:G41)</f>
        <v>18796723.328400001</v>
      </c>
      <c r="H3" s="27">
        <f>RA!J7</f>
        <v>8.3990324429234793</v>
      </c>
      <c r="I3" s="20">
        <f>SUM(I4:I41)</f>
        <v>20520228.70231289</v>
      </c>
      <c r="J3" s="21">
        <f>SUM(J4:J41)</f>
        <v>18796723.259279113</v>
      </c>
      <c r="K3" s="22">
        <f>E3-I3</f>
        <v>-5.1395128928124905</v>
      </c>
      <c r="L3" s="22">
        <f>G3-J3</f>
        <v>6.9120887666940689E-2</v>
      </c>
    </row>
    <row r="4" spans="1:13" x14ac:dyDescent="0.2">
      <c r="A4" s="45">
        <f>RA!A8</f>
        <v>42464</v>
      </c>
      <c r="B4" s="12">
        <v>12</v>
      </c>
      <c r="C4" s="43" t="s">
        <v>6</v>
      </c>
      <c r="D4" s="43"/>
      <c r="E4" s="15">
        <f>VLOOKUP(C4,RA!B8:D36,3,0)</f>
        <v>766707.47039999999</v>
      </c>
      <c r="F4" s="25">
        <f>VLOOKUP(C4,RA!B8:I39,8,0)</f>
        <v>43759.919099999999</v>
      </c>
      <c r="G4" s="16">
        <f t="shared" ref="G4:G41" si="0">E4-F4</f>
        <v>722947.55129999993</v>
      </c>
      <c r="H4" s="27">
        <f>RA!J8</f>
        <v>5.7075117681023704</v>
      </c>
      <c r="I4" s="20">
        <f>VLOOKUP(B4,RMS!B:D,3,FALSE)</f>
        <v>766708.31705641001</v>
      </c>
      <c r="J4" s="21">
        <f>VLOOKUP(B4,RMS!B:E,4,FALSE)</f>
        <v>722947.56252820499</v>
      </c>
      <c r="K4" s="22">
        <f t="shared" ref="K4:K41" si="1">E4-I4</f>
        <v>-0.84665641002357006</v>
      </c>
      <c r="L4" s="22">
        <f t="shared" ref="L4:L41" si="2">G4-J4</f>
        <v>-1.1228205054067075E-2</v>
      </c>
    </row>
    <row r="5" spans="1:13" x14ac:dyDescent="0.2">
      <c r="A5" s="45"/>
      <c r="B5" s="12">
        <v>13</v>
      </c>
      <c r="C5" s="43" t="s">
        <v>7</v>
      </c>
      <c r="D5" s="43"/>
      <c r="E5" s="15">
        <f>VLOOKUP(C5,RA!B8:D37,3,0)</f>
        <v>321319.40629999997</v>
      </c>
      <c r="F5" s="25">
        <f>VLOOKUP(C5,RA!B9:I40,8,0)</f>
        <v>17971.065699999999</v>
      </c>
      <c r="G5" s="16">
        <f t="shared" si="0"/>
        <v>303348.3406</v>
      </c>
      <c r="H5" s="27">
        <f>RA!J9</f>
        <v>5.5928977047907598</v>
      </c>
      <c r="I5" s="20">
        <f>VLOOKUP(B5,RMS!B:D,3,FALSE)</f>
        <v>321319.46538717899</v>
      </c>
      <c r="J5" s="21">
        <f>VLOOKUP(B5,RMS!B:E,4,FALSE)</f>
        <v>303348.33159914502</v>
      </c>
      <c r="K5" s="22">
        <f t="shared" si="1"/>
        <v>-5.9087179019115865E-2</v>
      </c>
      <c r="L5" s="22">
        <f t="shared" si="2"/>
        <v>9.0008549741469324E-3</v>
      </c>
      <c r="M5" s="32"/>
    </row>
    <row r="6" spans="1:13" x14ac:dyDescent="0.2">
      <c r="A6" s="45"/>
      <c r="B6" s="12">
        <v>14</v>
      </c>
      <c r="C6" s="43" t="s">
        <v>8</v>
      </c>
      <c r="D6" s="43"/>
      <c r="E6" s="15">
        <f>VLOOKUP(C6,RA!B10:D38,3,0)</f>
        <v>225773.81789999999</v>
      </c>
      <c r="F6" s="25">
        <f>VLOOKUP(C6,RA!B10:I41,8,0)</f>
        <v>21720.4977</v>
      </c>
      <c r="G6" s="16">
        <f t="shared" si="0"/>
        <v>204053.32019999999</v>
      </c>
      <c r="H6" s="27">
        <f>RA!J10</f>
        <v>9.6204679098886796</v>
      </c>
      <c r="I6" s="20">
        <f>VLOOKUP(B6,RMS!B:D,3,FALSE)</f>
        <v>225776.53773697099</v>
      </c>
      <c r="J6" s="21">
        <f>VLOOKUP(B6,RMS!B:E,4,FALSE)</f>
        <v>204053.31927968399</v>
      </c>
      <c r="K6" s="22">
        <f>E6-I6</f>
        <v>-2.7198369709949475</v>
      </c>
      <c r="L6" s="22">
        <f t="shared" si="2"/>
        <v>9.2031600070185959E-4</v>
      </c>
      <c r="M6" s="32"/>
    </row>
    <row r="7" spans="1:13" x14ac:dyDescent="0.2">
      <c r="A7" s="45"/>
      <c r="B7" s="12">
        <v>15</v>
      </c>
      <c r="C7" s="43" t="s">
        <v>9</v>
      </c>
      <c r="D7" s="43"/>
      <c r="E7" s="15">
        <f>VLOOKUP(C7,RA!B10:D39,3,0)</f>
        <v>68874.142900000006</v>
      </c>
      <c r="F7" s="25">
        <f>VLOOKUP(C7,RA!B11:I42,8,0)</f>
        <v>-15283.079599999999</v>
      </c>
      <c r="G7" s="16">
        <f t="shared" si="0"/>
        <v>84157.222500000003</v>
      </c>
      <c r="H7" s="27">
        <f>RA!J11</f>
        <v>-22.189865392865698</v>
      </c>
      <c r="I7" s="20">
        <f>VLOOKUP(B7,RMS!B:D,3,FALSE)</f>
        <v>68874.195613947493</v>
      </c>
      <c r="J7" s="21">
        <f>VLOOKUP(B7,RMS!B:E,4,FALSE)</f>
        <v>84157.223212525496</v>
      </c>
      <c r="K7" s="22">
        <f t="shared" si="1"/>
        <v>-5.2713947487063706E-2</v>
      </c>
      <c r="L7" s="22">
        <f t="shared" si="2"/>
        <v>-7.1252549241762608E-4</v>
      </c>
      <c r="M7" s="32"/>
    </row>
    <row r="8" spans="1:13" x14ac:dyDescent="0.2">
      <c r="A8" s="45"/>
      <c r="B8" s="12">
        <v>16</v>
      </c>
      <c r="C8" s="43" t="s">
        <v>10</v>
      </c>
      <c r="D8" s="43"/>
      <c r="E8" s="15">
        <f>VLOOKUP(C8,RA!B12:D39,3,0)</f>
        <v>97068.358300000007</v>
      </c>
      <c r="F8" s="25">
        <f>VLOOKUP(C8,RA!B12:I43,8,0)</f>
        <v>22346.405900000002</v>
      </c>
      <c r="G8" s="16">
        <f t="shared" si="0"/>
        <v>74721.952400000009</v>
      </c>
      <c r="H8" s="27">
        <f>RA!J12</f>
        <v>23.021308170203199</v>
      </c>
      <c r="I8" s="20">
        <f>VLOOKUP(B8,RMS!B:D,3,FALSE)</f>
        <v>97068.362999145305</v>
      </c>
      <c r="J8" s="21">
        <f>VLOOKUP(B8,RMS!B:E,4,FALSE)</f>
        <v>74721.952429914498</v>
      </c>
      <c r="K8" s="22">
        <f t="shared" si="1"/>
        <v>-4.6991452982183546E-3</v>
      </c>
      <c r="L8" s="22">
        <f t="shared" si="2"/>
        <v>-2.9914488550275564E-5</v>
      </c>
      <c r="M8" s="32"/>
    </row>
    <row r="9" spans="1:13" x14ac:dyDescent="0.2">
      <c r="A9" s="45"/>
      <c r="B9" s="12">
        <v>17</v>
      </c>
      <c r="C9" s="43" t="s">
        <v>11</v>
      </c>
      <c r="D9" s="43"/>
      <c r="E9" s="15">
        <f>VLOOKUP(C9,RA!B12:D40,3,0)</f>
        <v>243365.2936</v>
      </c>
      <c r="F9" s="25">
        <f>VLOOKUP(C9,RA!B13:I44,8,0)</f>
        <v>68951.063999999998</v>
      </c>
      <c r="G9" s="16">
        <f t="shared" si="0"/>
        <v>174414.22960000002</v>
      </c>
      <c r="H9" s="27">
        <f>RA!J13</f>
        <v>28.3323324291792</v>
      </c>
      <c r="I9" s="20">
        <f>VLOOKUP(B9,RMS!B:D,3,FALSE)</f>
        <v>243365.552747863</v>
      </c>
      <c r="J9" s="21">
        <f>VLOOKUP(B9,RMS!B:E,4,FALSE)</f>
        <v>174414.22799914499</v>
      </c>
      <c r="K9" s="22">
        <f t="shared" si="1"/>
        <v>-0.25914786299108528</v>
      </c>
      <c r="L9" s="22">
        <f t="shared" si="2"/>
        <v>1.6008550301194191E-3</v>
      </c>
      <c r="M9" s="32"/>
    </row>
    <row r="10" spans="1:13" x14ac:dyDescent="0.2">
      <c r="A10" s="45"/>
      <c r="B10" s="12">
        <v>18</v>
      </c>
      <c r="C10" s="43" t="s">
        <v>12</v>
      </c>
      <c r="D10" s="43"/>
      <c r="E10" s="15">
        <f>VLOOKUP(C10,RA!B14:D41,3,0)</f>
        <v>140088.87839999999</v>
      </c>
      <c r="F10" s="25">
        <f>VLOOKUP(C10,RA!B14:I44,8,0)</f>
        <v>28469.3292</v>
      </c>
      <c r="G10" s="16">
        <f t="shared" si="0"/>
        <v>111619.54919999998</v>
      </c>
      <c r="H10" s="27">
        <f>RA!J14</f>
        <v>20.3223335964691</v>
      </c>
      <c r="I10" s="20">
        <f>VLOOKUP(B10,RMS!B:D,3,FALSE)</f>
        <v>140088.865336752</v>
      </c>
      <c r="J10" s="21">
        <f>VLOOKUP(B10,RMS!B:E,4,FALSE)</f>
        <v>111619.551237607</v>
      </c>
      <c r="K10" s="22">
        <f t="shared" si="1"/>
        <v>1.3063247984973714E-2</v>
      </c>
      <c r="L10" s="22">
        <f t="shared" si="2"/>
        <v>-2.0376070169731975E-3</v>
      </c>
      <c r="M10" s="32"/>
    </row>
    <row r="11" spans="1:13" x14ac:dyDescent="0.2">
      <c r="A11" s="45"/>
      <c r="B11" s="12">
        <v>19</v>
      </c>
      <c r="C11" s="43" t="s">
        <v>13</v>
      </c>
      <c r="D11" s="43"/>
      <c r="E11" s="15">
        <f>VLOOKUP(C11,RA!B14:D42,3,0)</f>
        <v>117132.6942</v>
      </c>
      <c r="F11" s="25">
        <f>VLOOKUP(C11,RA!B15:I45,8,0)</f>
        <v>22460.639599999999</v>
      </c>
      <c r="G11" s="16">
        <f t="shared" si="0"/>
        <v>94672.054600000003</v>
      </c>
      <c r="H11" s="27">
        <f>RA!J15</f>
        <v>19.175380326904499</v>
      </c>
      <c r="I11" s="20">
        <f>VLOOKUP(B11,RMS!B:D,3,FALSE)</f>
        <v>117132.755677778</v>
      </c>
      <c r="J11" s="21">
        <f>VLOOKUP(B11,RMS!B:E,4,FALSE)</f>
        <v>94672.056971794897</v>
      </c>
      <c r="K11" s="22">
        <f t="shared" si="1"/>
        <v>-6.1477777999243699E-2</v>
      </c>
      <c r="L11" s="22">
        <f t="shared" si="2"/>
        <v>-2.3717948934063315E-3</v>
      </c>
      <c r="M11" s="32"/>
    </row>
    <row r="12" spans="1:13" x14ac:dyDescent="0.2">
      <c r="A12" s="45"/>
      <c r="B12" s="12">
        <v>21</v>
      </c>
      <c r="C12" s="43" t="s">
        <v>14</v>
      </c>
      <c r="D12" s="43"/>
      <c r="E12" s="15">
        <f>VLOOKUP(C12,RA!B16:D43,3,0)</f>
        <v>1278043.9572999999</v>
      </c>
      <c r="F12" s="25">
        <f>VLOOKUP(C12,RA!B16:I46,8,0)</f>
        <v>21866.018599999999</v>
      </c>
      <c r="G12" s="16">
        <f t="shared" si="0"/>
        <v>1256177.9386999998</v>
      </c>
      <c r="H12" s="27">
        <f>RA!J16</f>
        <v>1.71089722502145</v>
      </c>
      <c r="I12" s="20">
        <f>VLOOKUP(B12,RMS!B:D,3,FALSE)</f>
        <v>1278043.0853145299</v>
      </c>
      <c r="J12" s="21">
        <f>VLOOKUP(B12,RMS!B:E,4,FALSE)</f>
        <v>1256177.9392333301</v>
      </c>
      <c r="K12" s="22">
        <f t="shared" si="1"/>
        <v>0.8719854699447751</v>
      </c>
      <c r="L12" s="22">
        <f t="shared" si="2"/>
        <v>-5.3333025425672531E-4</v>
      </c>
      <c r="M12" s="32"/>
    </row>
    <row r="13" spans="1:13" x14ac:dyDescent="0.2">
      <c r="A13" s="45"/>
      <c r="B13" s="12">
        <v>22</v>
      </c>
      <c r="C13" s="43" t="s">
        <v>15</v>
      </c>
      <c r="D13" s="43"/>
      <c r="E13" s="15">
        <f>VLOOKUP(C13,RA!B16:D44,3,0)</f>
        <v>1176719.8757</v>
      </c>
      <c r="F13" s="25">
        <f>VLOOKUP(C13,RA!B17:I47,8,0)</f>
        <v>43716.205900000001</v>
      </c>
      <c r="G13" s="16">
        <f t="shared" si="0"/>
        <v>1133003.6698</v>
      </c>
      <c r="H13" s="27">
        <f>RA!J17</f>
        <v>3.7150902948753499</v>
      </c>
      <c r="I13" s="20">
        <f>VLOOKUP(B13,RMS!B:D,3,FALSE)</f>
        <v>1176719.7427854701</v>
      </c>
      <c r="J13" s="21">
        <f>VLOOKUP(B13,RMS!B:E,4,FALSE)</f>
        <v>1133003.6666794899</v>
      </c>
      <c r="K13" s="22">
        <f t="shared" si="1"/>
        <v>0.13291452988050878</v>
      </c>
      <c r="L13" s="22">
        <f t="shared" si="2"/>
        <v>3.1205101404339075E-3</v>
      </c>
      <c r="M13" s="32"/>
    </row>
    <row r="14" spans="1:13" x14ac:dyDescent="0.2">
      <c r="A14" s="45"/>
      <c r="B14" s="12">
        <v>23</v>
      </c>
      <c r="C14" s="43" t="s">
        <v>16</v>
      </c>
      <c r="D14" s="43"/>
      <c r="E14" s="15">
        <f>VLOOKUP(C14,RA!B18:D44,3,0)</f>
        <v>2554454.0107999998</v>
      </c>
      <c r="F14" s="25">
        <f>VLOOKUP(C14,RA!B18:I48,8,0)</f>
        <v>116038.1198</v>
      </c>
      <c r="G14" s="16">
        <f t="shared" si="0"/>
        <v>2438415.8909999998</v>
      </c>
      <c r="H14" s="27">
        <f>RA!J18</f>
        <v>4.5425801094637599</v>
      </c>
      <c r="I14" s="20">
        <f>VLOOKUP(B14,RMS!B:D,3,FALSE)</f>
        <v>2554454.1518863202</v>
      </c>
      <c r="J14" s="21">
        <f>VLOOKUP(B14,RMS!B:E,4,FALSE)</f>
        <v>2438415.8707145299</v>
      </c>
      <c r="K14" s="22">
        <f t="shared" si="1"/>
        <v>-0.14108632039278746</v>
      </c>
      <c r="L14" s="22">
        <f t="shared" si="2"/>
        <v>2.0285469945520163E-2</v>
      </c>
      <c r="M14" s="32"/>
    </row>
    <row r="15" spans="1:13" x14ac:dyDescent="0.2">
      <c r="A15" s="45"/>
      <c r="B15" s="12">
        <v>24</v>
      </c>
      <c r="C15" s="43" t="s">
        <v>17</v>
      </c>
      <c r="D15" s="43"/>
      <c r="E15" s="15">
        <f>VLOOKUP(C15,RA!B18:D45,3,0)</f>
        <v>620192.5344</v>
      </c>
      <c r="F15" s="25">
        <f>VLOOKUP(C15,RA!B19:I49,8,0)</f>
        <v>69547.202000000005</v>
      </c>
      <c r="G15" s="16">
        <f t="shared" si="0"/>
        <v>550645.33239999996</v>
      </c>
      <c r="H15" s="27">
        <f>RA!J19</f>
        <v>11.2138083163614</v>
      </c>
      <c r="I15" s="20">
        <f>VLOOKUP(B15,RMS!B:D,3,FALSE)</f>
        <v>620192.52116837597</v>
      </c>
      <c r="J15" s="21">
        <f>VLOOKUP(B15,RMS!B:E,4,FALSE)</f>
        <v>550645.33305470098</v>
      </c>
      <c r="K15" s="22">
        <f t="shared" si="1"/>
        <v>1.3231624034233391E-2</v>
      </c>
      <c r="L15" s="22">
        <f t="shared" si="2"/>
        <v>-6.5470102708786726E-4</v>
      </c>
      <c r="M15" s="32"/>
    </row>
    <row r="16" spans="1:13" x14ac:dyDescent="0.2">
      <c r="A16" s="45"/>
      <c r="B16" s="12">
        <v>25</v>
      </c>
      <c r="C16" s="43" t="s">
        <v>18</v>
      </c>
      <c r="D16" s="43"/>
      <c r="E16" s="15">
        <f>VLOOKUP(C16,RA!B20:D46,3,0)</f>
        <v>1065016.2492</v>
      </c>
      <c r="F16" s="25">
        <f>VLOOKUP(C16,RA!B20:I50,8,0)</f>
        <v>114815.4866</v>
      </c>
      <c r="G16" s="16">
        <f t="shared" si="0"/>
        <v>950200.76260000002</v>
      </c>
      <c r="H16" s="27">
        <f>RA!J20</f>
        <v>10.7806323787308</v>
      </c>
      <c r="I16" s="20">
        <f>VLOOKUP(B16,RMS!B:D,3,FALSE)</f>
        <v>1065016.2305999999</v>
      </c>
      <c r="J16" s="21">
        <f>VLOOKUP(B16,RMS!B:E,4,FALSE)</f>
        <v>950200.76260000002</v>
      </c>
      <c r="K16" s="22">
        <f t="shared" si="1"/>
        <v>1.8600000068545341E-2</v>
      </c>
      <c r="L16" s="22">
        <f t="shared" si="2"/>
        <v>0</v>
      </c>
      <c r="M16" s="32"/>
    </row>
    <row r="17" spans="1:13" x14ac:dyDescent="0.2">
      <c r="A17" s="45"/>
      <c r="B17" s="12">
        <v>26</v>
      </c>
      <c r="C17" s="43" t="s">
        <v>19</v>
      </c>
      <c r="D17" s="43"/>
      <c r="E17" s="15">
        <f>VLOOKUP(C17,RA!B20:D47,3,0)</f>
        <v>405703.82829999999</v>
      </c>
      <c r="F17" s="25">
        <f>VLOOKUP(C17,RA!B21:I51,8,0)</f>
        <v>52345.133500000004</v>
      </c>
      <c r="G17" s="16">
        <f t="shared" si="0"/>
        <v>353358.6948</v>
      </c>
      <c r="H17" s="27">
        <f>RA!J21</f>
        <v>12.9023020855729</v>
      </c>
      <c r="I17" s="20">
        <f>VLOOKUP(B17,RMS!B:D,3,FALSE)</f>
        <v>405703.06313697097</v>
      </c>
      <c r="J17" s="21">
        <f>VLOOKUP(B17,RMS!B:E,4,FALSE)</f>
        <v>353358.694427729</v>
      </c>
      <c r="K17" s="22">
        <f t="shared" si="1"/>
        <v>0.76516302902018651</v>
      </c>
      <c r="L17" s="22">
        <f t="shared" si="2"/>
        <v>3.7227099528536201E-4</v>
      </c>
      <c r="M17" s="32"/>
    </row>
    <row r="18" spans="1:13" x14ac:dyDescent="0.2">
      <c r="A18" s="45"/>
      <c r="B18" s="12">
        <v>27</v>
      </c>
      <c r="C18" s="43" t="s">
        <v>20</v>
      </c>
      <c r="D18" s="43"/>
      <c r="E18" s="15">
        <f>VLOOKUP(C18,RA!B22:D48,3,0)</f>
        <v>1457914.7958</v>
      </c>
      <c r="F18" s="25">
        <f>VLOOKUP(C18,RA!B22:I52,8,0)</f>
        <v>117455.4895</v>
      </c>
      <c r="G18" s="16">
        <f t="shared" si="0"/>
        <v>1340459.3063000001</v>
      </c>
      <c r="H18" s="27">
        <f>RA!J22</f>
        <v>8.0564028733619306</v>
      </c>
      <c r="I18" s="20">
        <f>VLOOKUP(B18,RMS!B:D,3,FALSE)</f>
        <v>1457915.824</v>
      </c>
      <c r="J18" s="21">
        <f>VLOOKUP(B18,RMS!B:E,4,FALSE)</f>
        <v>1340459.3052999999</v>
      </c>
      <c r="K18" s="22">
        <f t="shared" si="1"/>
        <v>-1.0282000000588596</v>
      </c>
      <c r="L18" s="22">
        <f t="shared" si="2"/>
        <v>1.0000001639127731E-3</v>
      </c>
      <c r="M18" s="32"/>
    </row>
    <row r="19" spans="1:13" x14ac:dyDescent="0.2">
      <c r="A19" s="45"/>
      <c r="B19" s="12">
        <v>29</v>
      </c>
      <c r="C19" s="43" t="s">
        <v>21</v>
      </c>
      <c r="D19" s="43"/>
      <c r="E19" s="15">
        <f>VLOOKUP(C19,RA!B22:D49,3,0)</f>
        <v>2880936.4868999999</v>
      </c>
      <c r="F19" s="25">
        <f>VLOOKUP(C19,RA!B23:I53,8,0)</f>
        <v>317757.38089999999</v>
      </c>
      <c r="G19" s="16">
        <f t="shared" si="0"/>
        <v>2563179.1059999997</v>
      </c>
      <c r="H19" s="27">
        <f>RA!J23</f>
        <v>11.0296558894958</v>
      </c>
      <c r="I19" s="20">
        <f>VLOOKUP(B19,RMS!B:D,3,FALSE)</f>
        <v>2880938.4891606802</v>
      </c>
      <c r="J19" s="21">
        <f>VLOOKUP(B19,RMS!B:E,4,FALSE)</f>
        <v>2563179.1429282101</v>
      </c>
      <c r="K19" s="22">
        <f t="shared" si="1"/>
        <v>-2.0022606803104281</v>
      </c>
      <c r="L19" s="22">
        <f t="shared" si="2"/>
        <v>-3.6928210407495499E-2</v>
      </c>
      <c r="M19" s="32"/>
    </row>
    <row r="20" spans="1:13" x14ac:dyDescent="0.2">
      <c r="A20" s="45"/>
      <c r="B20" s="12">
        <v>31</v>
      </c>
      <c r="C20" s="43" t="s">
        <v>22</v>
      </c>
      <c r="D20" s="43"/>
      <c r="E20" s="15">
        <f>VLOOKUP(C20,RA!B24:D50,3,0)</f>
        <v>283552.18969999999</v>
      </c>
      <c r="F20" s="25">
        <f>VLOOKUP(C20,RA!B24:I54,8,0)</f>
        <v>46543.001499999998</v>
      </c>
      <c r="G20" s="16">
        <f t="shared" si="0"/>
        <v>237009.18819999998</v>
      </c>
      <c r="H20" s="27">
        <f>RA!J24</f>
        <v>16.4142627673737</v>
      </c>
      <c r="I20" s="20">
        <f>VLOOKUP(B20,RMS!B:D,3,FALSE)</f>
        <v>283552.19930766203</v>
      </c>
      <c r="J20" s="21">
        <f>VLOOKUP(B20,RMS!B:E,4,FALSE)</f>
        <v>237009.17163541299</v>
      </c>
      <c r="K20" s="22">
        <f t="shared" si="1"/>
        <v>-9.6076620393432677E-3</v>
      </c>
      <c r="L20" s="22">
        <f t="shared" si="2"/>
        <v>1.6564586985623464E-2</v>
      </c>
      <c r="M20" s="32"/>
    </row>
    <row r="21" spans="1:13" x14ac:dyDescent="0.2">
      <c r="A21" s="45"/>
      <c r="B21" s="12">
        <v>32</v>
      </c>
      <c r="C21" s="43" t="s">
        <v>23</v>
      </c>
      <c r="D21" s="43"/>
      <c r="E21" s="15">
        <f>VLOOKUP(C21,RA!B24:D51,3,0)</f>
        <v>384157.16609999997</v>
      </c>
      <c r="F21" s="25">
        <f>VLOOKUP(C21,RA!B25:I55,8,0)</f>
        <v>24087.305799999998</v>
      </c>
      <c r="G21" s="16">
        <f t="shared" si="0"/>
        <v>360069.8603</v>
      </c>
      <c r="H21" s="27">
        <f>RA!J25</f>
        <v>6.2701695882798703</v>
      </c>
      <c r="I21" s="20">
        <f>VLOOKUP(B21,RMS!B:D,3,FALSE)</f>
        <v>384157.13901446899</v>
      </c>
      <c r="J21" s="21">
        <f>VLOOKUP(B21,RMS!B:E,4,FALSE)</f>
        <v>360069.84478854301</v>
      </c>
      <c r="K21" s="22">
        <f t="shared" si="1"/>
        <v>2.7085530979093164E-2</v>
      </c>
      <c r="L21" s="22">
        <f t="shared" si="2"/>
        <v>1.5511456993408501E-2</v>
      </c>
      <c r="M21" s="32"/>
    </row>
    <row r="22" spans="1:13" x14ac:dyDescent="0.2">
      <c r="A22" s="45"/>
      <c r="B22" s="12">
        <v>33</v>
      </c>
      <c r="C22" s="43" t="s">
        <v>24</v>
      </c>
      <c r="D22" s="43"/>
      <c r="E22" s="15">
        <f>VLOOKUP(C22,RA!B26:D52,3,0)</f>
        <v>645046.17099999997</v>
      </c>
      <c r="F22" s="25">
        <f>VLOOKUP(C22,RA!B26:I56,8,0)</f>
        <v>151010.0385</v>
      </c>
      <c r="G22" s="16">
        <f t="shared" si="0"/>
        <v>494036.13249999995</v>
      </c>
      <c r="H22" s="27">
        <f>RA!J26</f>
        <v>23.4107332605188</v>
      </c>
      <c r="I22" s="20">
        <f>VLOOKUP(B22,RMS!B:D,3,FALSE)</f>
        <v>645046.157414658</v>
      </c>
      <c r="J22" s="21">
        <f>VLOOKUP(B22,RMS!B:E,4,FALSE)</f>
        <v>494036.11812562501</v>
      </c>
      <c r="K22" s="22">
        <f t="shared" si="1"/>
        <v>1.3585341977886856E-2</v>
      </c>
      <c r="L22" s="22">
        <f t="shared" si="2"/>
        <v>1.4374374935869128E-2</v>
      </c>
      <c r="M22" s="32"/>
    </row>
    <row r="23" spans="1:13" x14ac:dyDescent="0.2">
      <c r="A23" s="45"/>
      <c r="B23" s="12">
        <v>34</v>
      </c>
      <c r="C23" s="43" t="s">
        <v>25</v>
      </c>
      <c r="D23" s="43"/>
      <c r="E23" s="15">
        <f>VLOOKUP(C23,RA!B26:D53,3,0)</f>
        <v>302247.92910000001</v>
      </c>
      <c r="F23" s="25">
        <f>VLOOKUP(C23,RA!B27:I57,8,0)</f>
        <v>85581.899000000005</v>
      </c>
      <c r="G23" s="16">
        <f t="shared" si="0"/>
        <v>216666.0301</v>
      </c>
      <c r="H23" s="27">
        <f>RA!J27</f>
        <v>28.315131638729898</v>
      </c>
      <c r="I23" s="20">
        <f>VLOOKUP(B23,RMS!B:D,3,FALSE)</f>
        <v>302247.697194879</v>
      </c>
      <c r="J23" s="21">
        <f>VLOOKUP(B23,RMS!B:E,4,FALSE)</f>
        <v>216666.036752088</v>
      </c>
      <c r="K23" s="22">
        <f t="shared" si="1"/>
        <v>0.23190512100700289</v>
      </c>
      <c r="L23" s="22">
        <f t="shared" si="2"/>
        <v>-6.6520879918243736E-3</v>
      </c>
      <c r="M23" s="32"/>
    </row>
    <row r="24" spans="1:13" x14ac:dyDescent="0.2">
      <c r="A24" s="45"/>
      <c r="B24" s="12">
        <v>35</v>
      </c>
      <c r="C24" s="43" t="s">
        <v>26</v>
      </c>
      <c r="D24" s="43"/>
      <c r="E24" s="15">
        <f>VLOOKUP(C24,RA!B28:D54,3,0)</f>
        <v>883925.70409999997</v>
      </c>
      <c r="F24" s="25">
        <f>VLOOKUP(C24,RA!B28:I58,8,0)</f>
        <v>41912.868900000001</v>
      </c>
      <c r="G24" s="16">
        <f t="shared" si="0"/>
        <v>842012.83519999997</v>
      </c>
      <c r="H24" s="27">
        <f>RA!J28</f>
        <v>4.7416732770176697</v>
      </c>
      <c r="I24" s="20">
        <f>VLOOKUP(B24,RMS!B:D,3,FALSE)</f>
        <v>883925.70409999997</v>
      </c>
      <c r="J24" s="21">
        <f>VLOOKUP(B24,RMS!B:E,4,FALSE)</f>
        <v>842012.82700000005</v>
      </c>
      <c r="K24" s="22">
        <f t="shared" si="1"/>
        <v>0</v>
      </c>
      <c r="L24" s="22">
        <f t="shared" si="2"/>
        <v>8.1999999238178134E-3</v>
      </c>
      <c r="M24" s="32"/>
    </row>
    <row r="25" spans="1:13" x14ac:dyDescent="0.2">
      <c r="A25" s="45"/>
      <c r="B25" s="12">
        <v>36</v>
      </c>
      <c r="C25" s="43" t="s">
        <v>27</v>
      </c>
      <c r="D25" s="43"/>
      <c r="E25" s="15">
        <f>VLOOKUP(C25,RA!B28:D55,3,0)</f>
        <v>896811.14210000006</v>
      </c>
      <c r="F25" s="25">
        <f>VLOOKUP(C25,RA!B29:I59,8,0)</f>
        <v>110797.423</v>
      </c>
      <c r="G25" s="16">
        <f t="shared" si="0"/>
        <v>786013.7191000001</v>
      </c>
      <c r="H25" s="27">
        <f>RA!J29</f>
        <v>12.354599290610199</v>
      </c>
      <c r="I25" s="20">
        <f>VLOOKUP(B25,RMS!B:D,3,FALSE)</f>
        <v>896811.19686283194</v>
      </c>
      <c r="J25" s="21">
        <f>VLOOKUP(B25,RMS!B:E,4,FALSE)</f>
        <v>786013.65392115898</v>
      </c>
      <c r="K25" s="22">
        <f t="shared" si="1"/>
        <v>-5.4762831889092922E-2</v>
      </c>
      <c r="L25" s="22">
        <f t="shared" si="2"/>
        <v>6.5178841119632125E-2</v>
      </c>
      <c r="M25" s="32"/>
    </row>
    <row r="26" spans="1:13" x14ac:dyDescent="0.2">
      <c r="A26" s="45"/>
      <c r="B26" s="12">
        <v>37</v>
      </c>
      <c r="C26" s="43" t="s">
        <v>71</v>
      </c>
      <c r="D26" s="43"/>
      <c r="E26" s="15">
        <f>VLOOKUP(C26,RA!B30:D56,3,0)</f>
        <v>1406945.1788000001</v>
      </c>
      <c r="F26" s="25">
        <f>VLOOKUP(C26,RA!B30:I60,8,0)</f>
        <v>132961.5533</v>
      </c>
      <c r="G26" s="16">
        <f t="shared" si="0"/>
        <v>1273983.6255000001</v>
      </c>
      <c r="H26" s="27">
        <f>RA!J30</f>
        <v>9.4503720047858906</v>
      </c>
      <c r="I26" s="20">
        <f>VLOOKUP(B26,RMS!B:D,3,FALSE)</f>
        <v>1406945.1947663701</v>
      </c>
      <c r="J26" s="21">
        <f>VLOOKUP(B26,RMS!B:E,4,FALSE)</f>
        <v>1273983.64044138</v>
      </c>
      <c r="K26" s="22">
        <f t="shared" si="1"/>
        <v>-1.5966370003297925E-2</v>
      </c>
      <c r="L26" s="22">
        <f t="shared" si="2"/>
        <v>-1.4941379893571138E-2</v>
      </c>
      <c r="M26" s="32"/>
    </row>
    <row r="27" spans="1:13" x14ac:dyDescent="0.2">
      <c r="A27" s="45"/>
      <c r="B27" s="12">
        <v>38</v>
      </c>
      <c r="C27" s="43" t="s">
        <v>29</v>
      </c>
      <c r="D27" s="43"/>
      <c r="E27" s="15">
        <f>VLOOKUP(C27,RA!B30:D57,3,0)</f>
        <v>1158774.3855999999</v>
      </c>
      <c r="F27" s="25">
        <f>VLOOKUP(C27,RA!B31:I61,8,0)</f>
        <v>7053.4065000000001</v>
      </c>
      <c r="G27" s="16">
        <f t="shared" si="0"/>
        <v>1151720.9790999999</v>
      </c>
      <c r="H27" s="27">
        <f>RA!J31</f>
        <v>0.60869541022412499</v>
      </c>
      <c r="I27" s="20">
        <f>VLOOKUP(B27,RMS!B:D,3,FALSE)</f>
        <v>1158774.3580690301</v>
      </c>
      <c r="J27" s="21">
        <f>VLOOKUP(B27,RMS!B:E,4,FALSE)</f>
        <v>1151720.9984035401</v>
      </c>
      <c r="K27" s="22">
        <f t="shared" si="1"/>
        <v>2.7530969819054008E-2</v>
      </c>
      <c r="L27" s="22">
        <f t="shared" si="2"/>
        <v>-1.9303540233522654E-2</v>
      </c>
      <c r="M27" s="32"/>
    </row>
    <row r="28" spans="1:13" x14ac:dyDescent="0.2">
      <c r="A28" s="45"/>
      <c r="B28" s="12">
        <v>39</v>
      </c>
      <c r="C28" s="43" t="s">
        <v>30</v>
      </c>
      <c r="D28" s="43"/>
      <c r="E28" s="15">
        <f>VLOOKUP(C28,RA!B32:D58,3,0)</f>
        <v>124593.20600000001</v>
      </c>
      <c r="F28" s="25">
        <f>VLOOKUP(C28,RA!B32:I62,8,0)</f>
        <v>34684.760600000001</v>
      </c>
      <c r="G28" s="16">
        <f t="shared" si="0"/>
        <v>89908.445399999997</v>
      </c>
      <c r="H28" s="27">
        <f>RA!J32</f>
        <v>27.8384044471895</v>
      </c>
      <c r="I28" s="20">
        <f>VLOOKUP(B28,RMS!B:D,3,FALSE)</f>
        <v>124593.11192933199</v>
      </c>
      <c r="J28" s="21">
        <f>VLOOKUP(B28,RMS!B:E,4,FALSE)</f>
        <v>89908.441756040396</v>
      </c>
      <c r="K28" s="22">
        <f t="shared" si="1"/>
        <v>9.4070668012136593E-2</v>
      </c>
      <c r="L28" s="22">
        <f t="shared" si="2"/>
        <v>3.643959600594826E-3</v>
      </c>
      <c r="M28" s="32"/>
    </row>
    <row r="29" spans="1:13" x14ac:dyDescent="0.2">
      <c r="A29" s="45"/>
      <c r="B29" s="12">
        <v>40</v>
      </c>
      <c r="C29" s="43" t="s">
        <v>73</v>
      </c>
      <c r="D29" s="43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5">
      <c r="A30" s="45"/>
      <c r="B30" s="12">
        <v>42</v>
      </c>
      <c r="C30" s="43" t="s">
        <v>31</v>
      </c>
      <c r="D30" s="43"/>
      <c r="E30" s="15">
        <f>VLOOKUP(C30,RA!B34:D61,3,0)</f>
        <v>130774.76210000001</v>
      </c>
      <c r="F30" s="25">
        <f>VLOOKUP(C30,RA!B34:I65,8,0)</f>
        <v>21024.968400000002</v>
      </c>
      <c r="G30" s="16">
        <f t="shared" si="0"/>
        <v>109749.79370000001</v>
      </c>
      <c r="H30" s="27">
        <f>RA!J34</f>
        <v>16.077236970175299</v>
      </c>
      <c r="I30" s="20">
        <f>VLOOKUP(B30,RMS!B:D,3,FALSE)</f>
        <v>130774.8613</v>
      </c>
      <c r="J30" s="21">
        <f>VLOOKUP(B30,RMS!B:E,4,FALSE)</f>
        <v>109749.7898</v>
      </c>
      <c r="K30" s="22">
        <f t="shared" si="1"/>
        <v>-9.9199999996926636E-2</v>
      </c>
      <c r="L30" s="22">
        <f t="shared" si="2"/>
        <v>3.9000000106170774E-3</v>
      </c>
      <c r="M30" s="32"/>
    </row>
    <row r="31" spans="1:13" s="35" customFormat="1" ht="12" thickBot="1" x14ac:dyDescent="0.25">
      <c r="A31" s="45"/>
      <c r="B31" s="12">
        <v>70</v>
      </c>
      <c r="C31" s="46" t="s">
        <v>68</v>
      </c>
      <c r="D31" s="47"/>
      <c r="E31" s="15">
        <f>VLOOKUP(C31,RA!B35:D62,3,0)</f>
        <v>81670.13</v>
      </c>
      <c r="F31" s="25">
        <f>VLOOKUP(C31,RA!B35:I66,8,0)</f>
        <v>2754.11</v>
      </c>
      <c r="G31" s="16">
        <f t="shared" si="0"/>
        <v>78916.02</v>
      </c>
      <c r="H31" s="27">
        <f>RA!J35</f>
        <v>3.3722365814772202</v>
      </c>
      <c r="I31" s="20">
        <f>VLOOKUP(B31,RMS!B:D,3,FALSE)</f>
        <v>81670.13</v>
      </c>
      <c r="J31" s="21">
        <f>VLOOKUP(B31,RMS!B:E,4,FALSE)</f>
        <v>78916.02</v>
      </c>
      <c r="K31" s="22">
        <f t="shared" si="1"/>
        <v>0</v>
      </c>
      <c r="L31" s="22">
        <f t="shared" si="2"/>
        <v>0</v>
      </c>
    </row>
    <row r="32" spans="1:13" x14ac:dyDescent="0.2">
      <c r="A32" s="45"/>
      <c r="B32" s="12">
        <v>71</v>
      </c>
      <c r="C32" s="43" t="s">
        <v>35</v>
      </c>
      <c r="D32" s="43"/>
      <c r="E32" s="15">
        <f>VLOOKUP(C32,RA!B34:D62,3,0)</f>
        <v>120150.47</v>
      </c>
      <c r="F32" s="25">
        <f>VLOOKUP(C32,RA!B34:I66,8,0)</f>
        <v>-11634.24</v>
      </c>
      <c r="G32" s="16">
        <f t="shared" si="0"/>
        <v>131784.71</v>
      </c>
      <c r="H32" s="27">
        <f>RA!J35</f>
        <v>3.3722365814772202</v>
      </c>
      <c r="I32" s="20">
        <f>VLOOKUP(B32,RMS!B:D,3,FALSE)</f>
        <v>120150.47</v>
      </c>
      <c r="J32" s="21">
        <f>VLOOKUP(B32,RMS!B:E,4,FALSE)</f>
        <v>131784.71</v>
      </c>
      <c r="K32" s="22">
        <f t="shared" si="1"/>
        <v>0</v>
      </c>
      <c r="L32" s="22">
        <f t="shared" si="2"/>
        <v>0</v>
      </c>
      <c r="M32" s="32"/>
    </row>
    <row r="33" spans="1:13" x14ac:dyDescent="0.2">
      <c r="A33" s="45"/>
      <c r="B33" s="12">
        <v>72</v>
      </c>
      <c r="C33" s="43" t="s">
        <v>36</v>
      </c>
      <c r="D33" s="43"/>
      <c r="E33" s="15">
        <f>VLOOKUP(C33,RA!B34:D63,3,0)</f>
        <v>34423.910000000003</v>
      </c>
      <c r="F33" s="25">
        <f>VLOOKUP(C33,RA!B34:I67,8,0)</f>
        <v>-2519.69</v>
      </c>
      <c r="G33" s="16">
        <f t="shared" si="0"/>
        <v>36943.600000000006</v>
      </c>
      <c r="H33" s="27">
        <f>RA!J34</f>
        <v>16.077236970175299</v>
      </c>
      <c r="I33" s="20">
        <f>VLOOKUP(B33,RMS!B:D,3,FALSE)</f>
        <v>34423.910000000003</v>
      </c>
      <c r="J33" s="21">
        <f>VLOOKUP(B33,RMS!B:E,4,FALSE)</f>
        <v>36943.599999999999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45"/>
      <c r="B34" s="12">
        <v>73</v>
      </c>
      <c r="C34" s="43" t="s">
        <v>37</v>
      </c>
      <c r="D34" s="43"/>
      <c r="E34" s="15">
        <f>VLOOKUP(C34,RA!B35:D64,3,0)</f>
        <v>78520.61</v>
      </c>
      <c r="F34" s="25">
        <f>VLOOKUP(C34,RA!B35:I68,8,0)</f>
        <v>-8694.9599999999991</v>
      </c>
      <c r="G34" s="16">
        <f t="shared" si="0"/>
        <v>87215.57</v>
      </c>
      <c r="H34" s="27">
        <f>RA!J35</f>
        <v>3.3722365814772202</v>
      </c>
      <c r="I34" s="20">
        <f>VLOOKUP(B34,RMS!B:D,3,FALSE)</f>
        <v>78520.61</v>
      </c>
      <c r="J34" s="21">
        <f>VLOOKUP(B34,RMS!B:E,4,FALSE)</f>
        <v>87215.57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2">
      <c r="A35" s="45"/>
      <c r="B35" s="12">
        <v>74</v>
      </c>
      <c r="C35" s="43" t="s">
        <v>69</v>
      </c>
      <c r="D35" s="43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-9.6830582518736694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2">
      <c r="A36" s="45"/>
      <c r="B36" s="12">
        <v>75</v>
      </c>
      <c r="C36" s="43" t="s">
        <v>32</v>
      </c>
      <c r="D36" s="43"/>
      <c r="E36" s="15">
        <f>VLOOKUP(C36,RA!B8:D65,3,0)</f>
        <v>72509.401800000007</v>
      </c>
      <c r="F36" s="25">
        <f>VLOOKUP(C36,RA!B8:I69,8,0)</f>
        <v>5299.3726999999999</v>
      </c>
      <c r="G36" s="16">
        <f t="shared" si="0"/>
        <v>67210.029100000014</v>
      </c>
      <c r="H36" s="27">
        <f>RA!J36</f>
        <v>-9.6830582518736694</v>
      </c>
      <c r="I36" s="20">
        <f>VLOOKUP(B36,RMS!B:D,3,FALSE)</f>
        <v>72509.401709401704</v>
      </c>
      <c r="J36" s="21">
        <f>VLOOKUP(B36,RMS!B:E,4,FALSE)</f>
        <v>67210.029914529907</v>
      </c>
      <c r="K36" s="22">
        <f t="shared" si="1"/>
        <v>9.0598303359001875E-5</v>
      </c>
      <c r="L36" s="22">
        <f t="shared" si="2"/>
        <v>-8.1452989252284169E-4</v>
      </c>
      <c r="M36" s="32"/>
    </row>
    <row r="37" spans="1:13" x14ac:dyDescent="0.2">
      <c r="A37" s="45"/>
      <c r="B37" s="12">
        <v>76</v>
      </c>
      <c r="C37" s="43" t="s">
        <v>33</v>
      </c>
      <c r="D37" s="43"/>
      <c r="E37" s="15">
        <f>VLOOKUP(C37,RA!B8:D66,3,0)</f>
        <v>348823.49119999999</v>
      </c>
      <c r="F37" s="25">
        <f>VLOOKUP(C37,RA!B8:I70,8,0)</f>
        <v>19994.3138</v>
      </c>
      <c r="G37" s="16">
        <f t="shared" si="0"/>
        <v>328829.17739999999</v>
      </c>
      <c r="H37" s="27">
        <f>RA!J37</f>
        <v>-7.3195926900808201</v>
      </c>
      <c r="I37" s="20">
        <f>VLOOKUP(B37,RMS!B:D,3,FALSE)</f>
        <v>348823.48530854698</v>
      </c>
      <c r="J37" s="21">
        <f>VLOOKUP(B37,RMS!B:E,4,FALSE)</f>
        <v>328829.175830769</v>
      </c>
      <c r="K37" s="22">
        <f t="shared" si="1"/>
        <v>5.8914530090987682E-3</v>
      </c>
      <c r="L37" s="22">
        <f t="shared" si="2"/>
        <v>1.569230982568115E-3</v>
      </c>
      <c r="M37" s="32"/>
    </row>
    <row r="38" spans="1:13" x14ac:dyDescent="0.2">
      <c r="A38" s="45"/>
      <c r="B38" s="12">
        <v>77</v>
      </c>
      <c r="C38" s="43" t="s">
        <v>38</v>
      </c>
      <c r="D38" s="43"/>
      <c r="E38" s="15">
        <f>VLOOKUP(C38,RA!B9:D67,3,0)</f>
        <v>102441.11</v>
      </c>
      <c r="F38" s="25">
        <f>VLOOKUP(C38,RA!B9:I71,8,0)</f>
        <v>-7211.18</v>
      </c>
      <c r="G38" s="16">
        <f t="shared" si="0"/>
        <v>109652.29000000001</v>
      </c>
      <c r="H38" s="27">
        <f>RA!J38</f>
        <v>-11.0734748494695</v>
      </c>
      <c r="I38" s="20">
        <f>VLOOKUP(B38,RMS!B:D,3,FALSE)</f>
        <v>102441.11</v>
      </c>
      <c r="J38" s="21">
        <f>VLOOKUP(B38,RMS!B:E,4,FALSE)</f>
        <v>109652.29</v>
      </c>
      <c r="K38" s="22">
        <f t="shared" si="1"/>
        <v>0</v>
      </c>
      <c r="L38" s="22">
        <f t="shared" si="2"/>
        <v>0</v>
      </c>
      <c r="M38" s="32"/>
    </row>
    <row r="39" spans="1:13" x14ac:dyDescent="0.2">
      <c r="A39" s="45"/>
      <c r="B39" s="12">
        <v>78</v>
      </c>
      <c r="C39" s="43" t="s">
        <v>39</v>
      </c>
      <c r="D39" s="43"/>
      <c r="E39" s="15">
        <f>VLOOKUP(C39,RA!B10:D68,3,0)</f>
        <v>42057.3</v>
      </c>
      <c r="F39" s="25">
        <f>VLOOKUP(C39,RA!B10:I72,8,0)</f>
        <v>5577.46</v>
      </c>
      <c r="G39" s="16">
        <f t="shared" si="0"/>
        <v>36479.840000000004</v>
      </c>
      <c r="H39" s="27">
        <f>RA!J39</f>
        <v>0</v>
      </c>
      <c r="I39" s="20">
        <f>VLOOKUP(B39,RMS!B:D,3,FALSE)</f>
        <v>42057.3</v>
      </c>
      <c r="J39" s="21">
        <f>VLOOKUP(B39,RMS!B:E,4,FALSE)</f>
        <v>36479.839999999997</v>
      </c>
      <c r="K39" s="22">
        <f t="shared" si="1"/>
        <v>0</v>
      </c>
      <c r="L39" s="22">
        <f t="shared" si="2"/>
        <v>0</v>
      </c>
      <c r="M39" s="32"/>
    </row>
    <row r="40" spans="1:13" s="36" customFormat="1" x14ac:dyDescent="0.2">
      <c r="A40" s="45"/>
      <c r="B40" s="12">
        <v>9101</v>
      </c>
      <c r="C40" s="48" t="s">
        <v>75</v>
      </c>
      <c r="D40" s="49"/>
      <c r="E40" s="15">
        <f>VLOOKUP(C40,RA!B11:D69,3,0)</f>
        <v>0</v>
      </c>
      <c r="F40" s="25">
        <f>VLOOKUP(C40,RA!B11:I73,8,0)</f>
        <v>0</v>
      </c>
      <c r="G40" s="16">
        <f t="shared" si="0"/>
        <v>0</v>
      </c>
      <c r="H40" s="27">
        <f>RA!J40</f>
        <v>7.30853181580102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 x14ac:dyDescent="0.2">
      <c r="A41" s="45"/>
      <c r="B41" s="12">
        <v>99</v>
      </c>
      <c r="C41" s="43" t="s">
        <v>34</v>
      </c>
      <c r="D41" s="43"/>
      <c r="E41" s="15">
        <f>VLOOKUP(C41,RA!B8:D69,3,0)</f>
        <v>3487.5048000000002</v>
      </c>
      <c r="F41" s="25">
        <f>VLOOKUP(C41,RA!B8:I73,8,0)</f>
        <v>340.94400000000002</v>
      </c>
      <c r="G41" s="16">
        <f t="shared" si="0"/>
        <v>3146.5608000000002</v>
      </c>
      <c r="H41" s="27">
        <f>RA!J40</f>
        <v>7.30853181580102</v>
      </c>
      <c r="I41" s="20">
        <f>VLOOKUP(B41,RMS!B:D,3,FALSE)</f>
        <v>3487.5047273277401</v>
      </c>
      <c r="J41" s="21">
        <f>VLOOKUP(B41,RMS!B:E,4,FALSE)</f>
        <v>3146.5607140155798</v>
      </c>
      <c r="K41" s="22">
        <f t="shared" si="1"/>
        <v>7.2672260102990549E-5</v>
      </c>
      <c r="L41" s="22">
        <f t="shared" si="2"/>
        <v>8.5984420366003178E-5</v>
      </c>
      <c r="M41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2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10.42578125" style="41" bestFit="1" customWidth="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 x14ac:dyDescent="0.2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64" t="s">
        <v>45</v>
      </c>
      <c r="W1" s="61"/>
    </row>
    <row r="2" spans="1:23" ht="12.75" x14ac:dyDescent="0.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64"/>
      <c r="W2" s="61"/>
    </row>
    <row r="3" spans="1:23" ht="23.25" thickBot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65" t="s">
        <v>46</v>
      </c>
      <c r="W3" s="61"/>
    </row>
    <row r="4" spans="1:23" ht="15" thickTop="1" thickBot="1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63"/>
      <c r="W4" s="61"/>
    </row>
    <row r="5" spans="1:23" ht="22.5" thickTop="1" thickBot="1" x14ac:dyDescent="0.25">
      <c r="A5" s="66"/>
      <c r="B5" s="67"/>
      <c r="C5" s="68"/>
      <c r="D5" s="69" t="s">
        <v>0</v>
      </c>
      <c r="E5" s="69" t="s">
        <v>58</v>
      </c>
      <c r="F5" s="69" t="s">
        <v>59</v>
      </c>
      <c r="G5" s="69" t="s">
        <v>47</v>
      </c>
      <c r="H5" s="69" t="s">
        <v>48</v>
      </c>
      <c r="I5" s="69" t="s">
        <v>1</v>
      </c>
      <c r="J5" s="69" t="s">
        <v>2</v>
      </c>
      <c r="K5" s="69" t="s">
        <v>49</v>
      </c>
      <c r="L5" s="69" t="s">
        <v>50</v>
      </c>
      <c r="M5" s="69" t="s">
        <v>51</v>
      </c>
      <c r="N5" s="69" t="s">
        <v>52</v>
      </c>
      <c r="O5" s="69" t="s">
        <v>53</v>
      </c>
      <c r="P5" s="69" t="s">
        <v>60</v>
      </c>
      <c r="Q5" s="69" t="s">
        <v>61</v>
      </c>
      <c r="R5" s="69" t="s">
        <v>54</v>
      </c>
      <c r="S5" s="69" t="s">
        <v>55</v>
      </c>
      <c r="T5" s="69" t="s">
        <v>56</v>
      </c>
      <c r="U5" s="70" t="s">
        <v>57</v>
      </c>
      <c r="V5" s="63"/>
      <c r="W5" s="63"/>
    </row>
    <row r="6" spans="1:23" ht="14.25" thickBot="1" x14ac:dyDescent="0.25">
      <c r="A6" s="71" t="s">
        <v>3</v>
      </c>
      <c r="B6" s="60" t="s">
        <v>4</v>
      </c>
      <c r="C6" s="59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2"/>
      <c r="V6" s="63"/>
      <c r="W6" s="63"/>
    </row>
    <row r="7" spans="1:23" ht="14.25" thickBot="1" x14ac:dyDescent="0.25">
      <c r="A7" s="58" t="s">
        <v>5</v>
      </c>
      <c r="B7" s="57"/>
      <c r="C7" s="56"/>
      <c r="D7" s="73">
        <v>20520223.562800001</v>
      </c>
      <c r="E7" s="73">
        <v>22101548.4571</v>
      </c>
      <c r="F7" s="74">
        <v>92.845185044978095</v>
      </c>
      <c r="G7" s="73">
        <v>23842377.346000001</v>
      </c>
      <c r="H7" s="74">
        <v>-13.933819329293399</v>
      </c>
      <c r="I7" s="73">
        <v>1723500.2344</v>
      </c>
      <c r="J7" s="74">
        <v>8.3990324429234793</v>
      </c>
      <c r="K7" s="73">
        <v>1193964.0434000001</v>
      </c>
      <c r="L7" s="74">
        <v>5.0077390608881904</v>
      </c>
      <c r="M7" s="74">
        <v>0.44351100347382499</v>
      </c>
      <c r="N7" s="73">
        <v>75339250.4595</v>
      </c>
      <c r="O7" s="73">
        <v>2408124512.5851998</v>
      </c>
      <c r="P7" s="73">
        <v>1056540</v>
      </c>
      <c r="Q7" s="73">
        <v>894261</v>
      </c>
      <c r="R7" s="74">
        <v>18.1467155561967</v>
      </c>
      <c r="S7" s="73">
        <v>19.422098134287399</v>
      </c>
      <c r="T7" s="73">
        <v>20.987869434538698</v>
      </c>
      <c r="U7" s="75">
        <v>-8.0618030525091307</v>
      </c>
      <c r="V7" s="63"/>
      <c r="W7" s="63"/>
    </row>
    <row r="8" spans="1:23" ht="12" customHeight="1" thickBot="1" x14ac:dyDescent="0.25">
      <c r="A8" s="53">
        <v>42464</v>
      </c>
      <c r="B8" s="62" t="s">
        <v>6</v>
      </c>
      <c r="C8" s="51"/>
      <c r="D8" s="76">
        <v>766707.47039999999</v>
      </c>
      <c r="E8" s="76">
        <v>916604.6568</v>
      </c>
      <c r="F8" s="77">
        <v>83.646473396358999</v>
      </c>
      <c r="G8" s="76">
        <v>723238.76729999995</v>
      </c>
      <c r="H8" s="77">
        <v>6.0102838876125997</v>
      </c>
      <c r="I8" s="76">
        <v>43759.919099999999</v>
      </c>
      <c r="J8" s="77">
        <v>5.7075117681023704</v>
      </c>
      <c r="K8" s="76">
        <v>130121.2558</v>
      </c>
      <c r="L8" s="77">
        <v>17.991465845473101</v>
      </c>
      <c r="M8" s="77">
        <v>-0.66369891812864001</v>
      </c>
      <c r="N8" s="76">
        <v>3330016.4311000002</v>
      </c>
      <c r="O8" s="76">
        <v>92716012.227899998</v>
      </c>
      <c r="P8" s="76">
        <v>38044</v>
      </c>
      <c r="Q8" s="76">
        <v>30474</v>
      </c>
      <c r="R8" s="77">
        <v>24.840847935945401</v>
      </c>
      <c r="S8" s="76">
        <v>20.153177121228101</v>
      </c>
      <c r="T8" s="76">
        <v>20.831704531732001</v>
      </c>
      <c r="U8" s="78">
        <v>-3.3668508266580002</v>
      </c>
      <c r="V8" s="63"/>
      <c r="W8" s="63"/>
    </row>
    <row r="9" spans="1:23" ht="12" customHeight="1" thickBot="1" x14ac:dyDescent="0.25">
      <c r="A9" s="54"/>
      <c r="B9" s="62" t="s">
        <v>7</v>
      </c>
      <c r="C9" s="51"/>
      <c r="D9" s="76">
        <v>321319.40629999997</v>
      </c>
      <c r="E9" s="76">
        <v>163788.47779999999</v>
      </c>
      <c r="F9" s="77">
        <v>196.17949358584301</v>
      </c>
      <c r="G9" s="76">
        <v>138925.66029999999</v>
      </c>
      <c r="H9" s="77">
        <v>131.288737880485</v>
      </c>
      <c r="I9" s="76">
        <v>17971.065699999999</v>
      </c>
      <c r="J9" s="77">
        <v>5.5928977047907598</v>
      </c>
      <c r="K9" s="76">
        <v>30898.580600000001</v>
      </c>
      <c r="L9" s="77">
        <v>22.2410896110026</v>
      </c>
      <c r="M9" s="77">
        <v>-0.41838539664181201</v>
      </c>
      <c r="N9" s="76">
        <v>830423.33790000004</v>
      </c>
      <c r="O9" s="76">
        <v>12788014.2919</v>
      </c>
      <c r="P9" s="76">
        <v>6819</v>
      </c>
      <c r="Q9" s="76">
        <v>5644</v>
      </c>
      <c r="R9" s="77">
        <v>20.818568391211901</v>
      </c>
      <c r="S9" s="76">
        <v>47.121191714327601</v>
      </c>
      <c r="T9" s="76">
        <v>53.202397306874602</v>
      </c>
      <c r="U9" s="78">
        <v>-12.905457971891501</v>
      </c>
      <c r="V9" s="63"/>
      <c r="W9" s="63"/>
    </row>
    <row r="10" spans="1:23" ht="12" customHeight="1" thickBot="1" x14ac:dyDescent="0.25">
      <c r="A10" s="54"/>
      <c r="B10" s="62" t="s">
        <v>8</v>
      </c>
      <c r="C10" s="51"/>
      <c r="D10" s="76">
        <v>225773.81789999999</v>
      </c>
      <c r="E10" s="76">
        <v>238367.1158</v>
      </c>
      <c r="F10" s="77">
        <v>94.7168476416158</v>
      </c>
      <c r="G10" s="76">
        <v>254333.4148</v>
      </c>
      <c r="H10" s="77">
        <v>-11.2291957084988</v>
      </c>
      <c r="I10" s="76">
        <v>21720.4977</v>
      </c>
      <c r="J10" s="77">
        <v>9.6204679098886796</v>
      </c>
      <c r="K10" s="76">
        <v>36739.883300000001</v>
      </c>
      <c r="L10" s="77">
        <v>14.445558924646701</v>
      </c>
      <c r="M10" s="77">
        <v>-0.40880330177858798</v>
      </c>
      <c r="N10" s="76">
        <v>885880.51240000001</v>
      </c>
      <c r="O10" s="76">
        <v>22081986.106699999</v>
      </c>
      <c r="P10" s="76">
        <v>119605</v>
      </c>
      <c r="Q10" s="76">
        <v>101274</v>
      </c>
      <c r="R10" s="77">
        <v>18.100400892627899</v>
      </c>
      <c r="S10" s="76">
        <v>1.8876620367041499</v>
      </c>
      <c r="T10" s="76">
        <v>2.0560504690246302</v>
      </c>
      <c r="U10" s="78">
        <v>-8.9204756490457804</v>
      </c>
      <c r="V10" s="63"/>
      <c r="W10" s="63"/>
    </row>
    <row r="11" spans="1:23" ht="14.25" thickBot="1" x14ac:dyDescent="0.25">
      <c r="A11" s="54"/>
      <c r="B11" s="62" t="s">
        <v>9</v>
      </c>
      <c r="C11" s="51"/>
      <c r="D11" s="76">
        <v>68874.142900000006</v>
      </c>
      <c r="E11" s="76">
        <v>110939.2482</v>
      </c>
      <c r="F11" s="77">
        <v>62.082756118767399</v>
      </c>
      <c r="G11" s="76">
        <v>53818.240100000003</v>
      </c>
      <c r="H11" s="77">
        <v>27.9754647718405</v>
      </c>
      <c r="I11" s="76">
        <v>-15283.079599999999</v>
      </c>
      <c r="J11" s="77">
        <v>-22.189865392865698</v>
      </c>
      <c r="K11" s="76">
        <v>10259.1793</v>
      </c>
      <c r="L11" s="77">
        <v>19.0626435961811</v>
      </c>
      <c r="M11" s="77">
        <v>-2.4896980697081701</v>
      </c>
      <c r="N11" s="76">
        <v>304085.0576</v>
      </c>
      <c r="O11" s="76">
        <v>7345735.2284000004</v>
      </c>
      <c r="P11" s="76">
        <v>4193</v>
      </c>
      <c r="Q11" s="76">
        <v>3638</v>
      </c>
      <c r="R11" s="77">
        <v>15.2556349642661</v>
      </c>
      <c r="S11" s="76">
        <v>16.4259820891963</v>
      </c>
      <c r="T11" s="76">
        <v>17.624032462891702</v>
      </c>
      <c r="U11" s="78">
        <v>-7.2936300988870704</v>
      </c>
      <c r="V11" s="63"/>
      <c r="W11" s="63"/>
    </row>
    <row r="12" spans="1:23" ht="12" customHeight="1" thickBot="1" x14ac:dyDescent="0.25">
      <c r="A12" s="54"/>
      <c r="B12" s="62" t="s">
        <v>10</v>
      </c>
      <c r="C12" s="51"/>
      <c r="D12" s="76">
        <v>97068.358300000007</v>
      </c>
      <c r="E12" s="76">
        <v>163929.91680000001</v>
      </c>
      <c r="F12" s="77">
        <v>59.213327374786999</v>
      </c>
      <c r="G12" s="76">
        <v>155631.84359999999</v>
      </c>
      <c r="H12" s="77">
        <v>-37.629500457835597</v>
      </c>
      <c r="I12" s="76">
        <v>22346.405900000002</v>
      </c>
      <c r="J12" s="77">
        <v>23.021308170203199</v>
      </c>
      <c r="K12" s="76">
        <v>29908.147000000001</v>
      </c>
      <c r="L12" s="77">
        <v>19.2172413486722</v>
      </c>
      <c r="M12" s="77">
        <v>-0.25283214971492601</v>
      </c>
      <c r="N12" s="76">
        <v>360641.03419999999</v>
      </c>
      <c r="O12" s="76">
        <v>24034680.740800001</v>
      </c>
      <c r="P12" s="76">
        <v>1155</v>
      </c>
      <c r="Q12" s="76">
        <v>925</v>
      </c>
      <c r="R12" s="77">
        <v>24.864864864864899</v>
      </c>
      <c r="S12" s="76">
        <v>84.041868658008696</v>
      </c>
      <c r="T12" s="76">
        <v>96.981306162162198</v>
      </c>
      <c r="U12" s="78">
        <v>-15.396418131548099</v>
      </c>
      <c r="V12" s="63"/>
      <c r="W12" s="63"/>
    </row>
    <row r="13" spans="1:23" ht="14.25" thickBot="1" x14ac:dyDescent="0.25">
      <c r="A13" s="54"/>
      <c r="B13" s="62" t="s">
        <v>11</v>
      </c>
      <c r="C13" s="51"/>
      <c r="D13" s="76">
        <v>243365.2936</v>
      </c>
      <c r="E13" s="76">
        <v>339563.74440000003</v>
      </c>
      <c r="F13" s="77">
        <v>71.669987627807501</v>
      </c>
      <c r="G13" s="76">
        <v>448181.46889999998</v>
      </c>
      <c r="H13" s="77">
        <v>-45.699385073348402</v>
      </c>
      <c r="I13" s="76">
        <v>68951.063999999998</v>
      </c>
      <c r="J13" s="77">
        <v>28.3323324291792</v>
      </c>
      <c r="K13" s="76">
        <v>33094.369299999998</v>
      </c>
      <c r="L13" s="77">
        <v>7.3841449494164904</v>
      </c>
      <c r="M13" s="77">
        <v>1.08346813849086</v>
      </c>
      <c r="N13" s="76">
        <v>860478.85479999997</v>
      </c>
      <c r="O13" s="76">
        <v>40367994.563699998</v>
      </c>
      <c r="P13" s="76">
        <v>10410</v>
      </c>
      <c r="Q13" s="76">
        <v>9107</v>
      </c>
      <c r="R13" s="77">
        <v>14.3076754145163</v>
      </c>
      <c r="S13" s="76">
        <v>23.378030124879899</v>
      </c>
      <c r="T13" s="76">
        <v>24.236714944548201</v>
      </c>
      <c r="U13" s="78">
        <v>-3.67304180498243</v>
      </c>
      <c r="V13" s="63"/>
      <c r="W13" s="63"/>
    </row>
    <row r="14" spans="1:23" ht="14.25" thickBot="1" x14ac:dyDescent="0.25">
      <c r="A14" s="54"/>
      <c r="B14" s="62" t="s">
        <v>12</v>
      </c>
      <c r="C14" s="51"/>
      <c r="D14" s="76">
        <v>140088.87839999999</v>
      </c>
      <c r="E14" s="76">
        <v>162873.30220000001</v>
      </c>
      <c r="F14" s="77">
        <v>86.010952383084899</v>
      </c>
      <c r="G14" s="76">
        <v>210779.63380000001</v>
      </c>
      <c r="H14" s="77">
        <v>-33.537754158485498</v>
      </c>
      <c r="I14" s="76">
        <v>28469.3292</v>
      </c>
      <c r="J14" s="77">
        <v>20.3223335964691</v>
      </c>
      <c r="K14" s="76">
        <v>35843.271099999998</v>
      </c>
      <c r="L14" s="77">
        <v>17.005092215887501</v>
      </c>
      <c r="M14" s="77">
        <v>-0.20572737012275599</v>
      </c>
      <c r="N14" s="76">
        <v>526844.51800000004</v>
      </c>
      <c r="O14" s="76">
        <v>17060988.501499999</v>
      </c>
      <c r="P14" s="76">
        <v>2296</v>
      </c>
      <c r="Q14" s="76">
        <v>3177</v>
      </c>
      <c r="R14" s="77">
        <v>-27.730563424614399</v>
      </c>
      <c r="S14" s="76">
        <v>61.014319860627197</v>
      </c>
      <c r="T14" s="76">
        <v>49.2529726786276</v>
      </c>
      <c r="U14" s="78">
        <v>19.2763718564192</v>
      </c>
      <c r="V14" s="63"/>
      <c r="W14" s="63"/>
    </row>
    <row r="15" spans="1:23" ht="14.25" thickBot="1" x14ac:dyDescent="0.25">
      <c r="A15" s="54"/>
      <c r="B15" s="62" t="s">
        <v>13</v>
      </c>
      <c r="C15" s="51"/>
      <c r="D15" s="76">
        <v>117132.6942</v>
      </c>
      <c r="E15" s="76">
        <v>165348.9001</v>
      </c>
      <c r="F15" s="77">
        <v>70.839717790175996</v>
      </c>
      <c r="G15" s="76">
        <v>172889.5747</v>
      </c>
      <c r="H15" s="77">
        <v>-32.249995754081802</v>
      </c>
      <c r="I15" s="76">
        <v>22460.639599999999</v>
      </c>
      <c r="J15" s="77">
        <v>19.175380326904499</v>
      </c>
      <c r="K15" s="76">
        <v>38124.22</v>
      </c>
      <c r="L15" s="77">
        <v>22.051196589588201</v>
      </c>
      <c r="M15" s="77">
        <v>-0.410856416209958</v>
      </c>
      <c r="N15" s="76">
        <v>435697.51939999999</v>
      </c>
      <c r="O15" s="76">
        <v>13759562.389799999</v>
      </c>
      <c r="P15" s="76">
        <v>4979</v>
      </c>
      <c r="Q15" s="76">
        <v>4712</v>
      </c>
      <c r="R15" s="77">
        <v>5.6663837011884599</v>
      </c>
      <c r="S15" s="76">
        <v>23.525345290218901</v>
      </c>
      <c r="T15" s="76">
        <v>24.3139759337861</v>
      </c>
      <c r="U15" s="78">
        <v>-3.35225958997952</v>
      </c>
      <c r="V15" s="63"/>
      <c r="W15" s="63"/>
    </row>
    <row r="16" spans="1:23" ht="14.25" thickBot="1" x14ac:dyDescent="0.25">
      <c r="A16" s="54"/>
      <c r="B16" s="62" t="s">
        <v>14</v>
      </c>
      <c r="C16" s="51"/>
      <c r="D16" s="76">
        <v>1278043.9572999999</v>
      </c>
      <c r="E16" s="76">
        <v>1414441.9421000001</v>
      </c>
      <c r="F16" s="77">
        <v>90.356763276017404</v>
      </c>
      <c r="G16" s="76">
        <v>2527022.1568</v>
      </c>
      <c r="H16" s="77">
        <v>-49.424901010032997</v>
      </c>
      <c r="I16" s="76">
        <v>21866.018599999999</v>
      </c>
      <c r="J16" s="77">
        <v>1.71089722502145</v>
      </c>
      <c r="K16" s="76">
        <v>-225324.0816</v>
      </c>
      <c r="L16" s="77">
        <v>-8.9165851195119998</v>
      </c>
      <c r="M16" s="77">
        <v>-1.0970425284538301</v>
      </c>
      <c r="N16" s="76">
        <v>4644126.3295</v>
      </c>
      <c r="O16" s="76">
        <v>116223878.3616</v>
      </c>
      <c r="P16" s="76">
        <v>60128</v>
      </c>
      <c r="Q16" s="76">
        <v>51202</v>
      </c>
      <c r="R16" s="77">
        <v>17.432912776844599</v>
      </c>
      <c r="S16" s="76">
        <v>21.255387794372002</v>
      </c>
      <c r="T16" s="76">
        <v>22.765788172337</v>
      </c>
      <c r="U16" s="78">
        <v>-7.1059648150241301</v>
      </c>
      <c r="V16" s="63"/>
      <c r="W16" s="63"/>
    </row>
    <row r="17" spans="1:21" ht="12" thickBot="1" x14ac:dyDescent="0.25">
      <c r="A17" s="54"/>
      <c r="B17" s="62" t="s">
        <v>15</v>
      </c>
      <c r="C17" s="51"/>
      <c r="D17" s="76">
        <v>1176719.8757</v>
      </c>
      <c r="E17" s="76">
        <v>1166300.7126</v>
      </c>
      <c r="F17" s="77">
        <v>100.893351344764</v>
      </c>
      <c r="G17" s="76">
        <v>711341.22180000006</v>
      </c>
      <c r="H17" s="77">
        <v>65.422702865776799</v>
      </c>
      <c r="I17" s="76">
        <v>43716.205900000001</v>
      </c>
      <c r="J17" s="77">
        <v>3.7150902948753499</v>
      </c>
      <c r="K17" s="76">
        <v>74405.895900000003</v>
      </c>
      <c r="L17" s="77">
        <v>10.4599443445329</v>
      </c>
      <c r="M17" s="77">
        <v>-0.41246314729206801</v>
      </c>
      <c r="N17" s="76">
        <v>3742253.0603999998</v>
      </c>
      <c r="O17" s="76">
        <v>153316459.56869999</v>
      </c>
      <c r="P17" s="76">
        <v>12224</v>
      </c>
      <c r="Q17" s="76">
        <v>12290</v>
      </c>
      <c r="R17" s="77">
        <v>-0.537021969080553</v>
      </c>
      <c r="S17" s="76">
        <v>96.263078836714698</v>
      </c>
      <c r="T17" s="76">
        <v>86.988373002440994</v>
      </c>
      <c r="U17" s="78">
        <v>9.6347488012572402</v>
      </c>
    </row>
    <row r="18" spans="1:21" ht="12" customHeight="1" thickBot="1" x14ac:dyDescent="0.25">
      <c r="A18" s="54"/>
      <c r="B18" s="62" t="s">
        <v>16</v>
      </c>
      <c r="C18" s="51"/>
      <c r="D18" s="76">
        <v>2554454.0107999998</v>
      </c>
      <c r="E18" s="76">
        <v>2519018.8988999999</v>
      </c>
      <c r="F18" s="77">
        <v>101.40670289990599</v>
      </c>
      <c r="G18" s="76">
        <v>2681665.4832000001</v>
      </c>
      <c r="H18" s="77">
        <v>-4.7437487336489204</v>
      </c>
      <c r="I18" s="76">
        <v>116038.1198</v>
      </c>
      <c r="J18" s="77">
        <v>4.5425801094637599</v>
      </c>
      <c r="K18" s="76">
        <v>180007.31030000001</v>
      </c>
      <c r="L18" s="77">
        <v>6.7125191947953002</v>
      </c>
      <c r="M18" s="77">
        <v>-0.35536995910548902</v>
      </c>
      <c r="N18" s="76">
        <v>8757353.4089000002</v>
      </c>
      <c r="O18" s="76">
        <v>288037193.43879998</v>
      </c>
      <c r="P18" s="76">
        <v>108938</v>
      </c>
      <c r="Q18" s="76">
        <v>90997</v>
      </c>
      <c r="R18" s="77">
        <v>19.7160345945471</v>
      </c>
      <c r="S18" s="76">
        <v>23.448695687455299</v>
      </c>
      <c r="T18" s="76">
        <v>24.7730146125696</v>
      </c>
      <c r="U18" s="78">
        <v>-5.64772959130043</v>
      </c>
    </row>
    <row r="19" spans="1:21" ht="12" customHeight="1" thickBot="1" x14ac:dyDescent="0.25">
      <c r="A19" s="54"/>
      <c r="B19" s="62" t="s">
        <v>17</v>
      </c>
      <c r="C19" s="51"/>
      <c r="D19" s="76">
        <v>620192.5344</v>
      </c>
      <c r="E19" s="76">
        <v>1026709.5149</v>
      </c>
      <c r="F19" s="77">
        <v>60.405842684764202</v>
      </c>
      <c r="G19" s="76">
        <v>1044004.2415</v>
      </c>
      <c r="H19" s="77">
        <v>-40.594826175330198</v>
      </c>
      <c r="I19" s="76">
        <v>69547.202000000005</v>
      </c>
      <c r="J19" s="77">
        <v>11.2138083163614</v>
      </c>
      <c r="K19" s="76">
        <v>49181.756399999998</v>
      </c>
      <c r="L19" s="77">
        <v>4.7108770678303804</v>
      </c>
      <c r="M19" s="77">
        <v>0.41408536601185703</v>
      </c>
      <c r="N19" s="76">
        <v>2359501.7286</v>
      </c>
      <c r="O19" s="76">
        <v>79748083.059499994</v>
      </c>
      <c r="P19" s="76">
        <v>14045</v>
      </c>
      <c r="Q19" s="76">
        <v>11205</v>
      </c>
      <c r="R19" s="77">
        <v>25.345827755466299</v>
      </c>
      <c r="S19" s="76">
        <v>44.157531819152702</v>
      </c>
      <c r="T19" s="76">
        <v>50.995845024542596</v>
      </c>
      <c r="U19" s="78">
        <v>-15.486176250512001</v>
      </c>
    </row>
    <row r="20" spans="1:21" ht="12" thickBot="1" x14ac:dyDescent="0.25">
      <c r="A20" s="54"/>
      <c r="B20" s="62" t="s">
        <v>18</v>
      </c>
      <c r="C20" s="51"/>
      <c r="D20" s="76">
        <v>1065016.2492</v>
      </c>
      <c r="E20" s="76">
        <v>1102000.7652</v>
      </c>
      <c r="F20" s="77">
        <v>96.643875651639206</v>
      </c>
      <c r="G20" s="76">
        <v>1023021.5262</v>
      </c>
      <c r="H20" s="77">
        <v>4.1049696340202297</v>
      </c>
      <c r="I20" s="76">
        <v>114815.4866</v>
      </c>
      <c r="J20" s="77">
        <v>10.7806323787308</v>
      </c>
      <c r="K20" s="76">
        <v>65735.764599999995</v>
      </c>
      <c r="L20" s="77">
        <v>6.4256482309003404</v>
      </c>
      <c r="M20" s="77">
        <v>0.74662129966310598</v>
      </c>
      <c r="N20" s="76">
        <v>3996886.2181000002</v>
      </c>
      <c r="O20" s="76">
        <v>130878227.34450001</v>
      </c>
      <c r="P20" s="76">
        <v>43446</v>
      </c>
      <c r="Q20" s="76">
        <v>35050</v>
      </c>
      <c r="R20" s="77">
        <v>23.9543509272468</v>
      </c>
      <c r="S20" s="76">
        <v>24.513562795194002</v>
      </c>
      <c r="T20" s="76">
        <v>27.392706507845901</v>
      </c>
      <c r="U20" s="78">
        <v>-11.7451050942965</v>
      </c>
    </row>
    <row r="21" spans="1:21" ht="12" customHeight="1" thickBot="1" x14ac:dyDescent="0.25">
      <c r="A21" s="54"/>
      <c r="B21" s="62" t="s">
        <v>19</v>
      </c>
      <c r="C21" s="51"/>
      <c r="D21" s="76">
        <v>405703.82829999999</v>
      </c>
      <c r="E21" s="76">
        <v>495457.59830000001</v>
      </c>
      <c r="F21" s="77">
        <v>81.8846718048203</v>
      </c>
      <c r="G21" s="76">
        <v>534523.20449999999</v>
      </c>
      <c r="H21" s="77">
        <v>-24.099866033037699</v>
      </c>
      <c r="I21" s="76">
        <v>52345.133500000004</v>
      </c>
      <c r="J21" s="77">
        <v>12.9023020855729</v>
      </c>
      <c r="K21" s="76">
        <v>33790.773200000003</v>
      </c>
      <c r="L21" s="77">
        <v>6.3216662841809299</v>
      </c>
      <c r="M21" s="77">
        <v>0.54909546432042</v>
      </c>
      <c r="N21" s="76">
        <v>1474637.3488</v>
      </c>
      <c r="O21" s="76">
        <v>48840517.306000002</v>
      </c>
      <c r="P21" s="76">
        <v>34004</v>
      </c>
      <c r="Q21" s="76">
        <v>27476</v>
      </c>
      <c r="R21" s="77">
        <v>23.758916872907299</v>
      </c>
      <c r="S21" s="76">
        <v>11.931061883896</v>
      </c>
      <c r="T21" s="76">
        <v>12.841317262338</v>
      </c>
      <c r="U21" s="78">
        <v>-7.6292905635721304</v>
      </c>
    </row>
    <row r="22" spans="1:21" ht="12" customHeight="1" thickBot="1" x14ac:dyDescent="0.25">
      <c r="A22" s="54"/>
      <c r="B22" s="62" t="s">
        <v>20</v>
      </c>
      <c r="C22" s="51"/>
      <c r="D22" s="76">
        <v>1457914.7958</v>
      </c>
      <c r="E22" s="76">
        <v>1570968.6105</v>
      </c>
      <c r="F22" s="77">
        <v>92.803559921925</v>
      </c>
      <c r="G22" s="76">
        <v>1582031.3362</v>
      </c>
      <c r="H22" s="77">
        <v>-7.8453907681831696</v>
      </c>
      <c r="I22" s="76">
        <v>117455.4895</v>
      </c>
      <c r="J22" s="77">
        <v>8.0564028733619306</v>
      </c>
      <c r="K22" s="76">
        <v>188641.01319999999</v>
      </c>
      <c r="L22" s="77">
        <v>11.923974505657499</v>
      </c>
      <c r="M22" s="77">
        <v>-0.37735974002921602</v>
      </c>
      <c r="N22" s="76">
        <v>5261902.6119999997</v>
      </c>
      <c r="O22" s="76">
        <v>149158354.8497</v>
      </c>
      <c r="P22" s="76">
        <v>87045</v>
      </c>
      <c r="Q22" s="76">
        <v>72231</v>
      </c>
      <c r="R22" s="77">
        <v>20.5091996511193</v>
      </c>
      <c r="S22" s="76">
        <v>16.748978066517299</v>
      </c>
      <c r="T22" s="76">
        <v>17.676214114438402</v>
      </c>
      <c r="U22" s="78">
        <v>-5.5360753607690496</v>
      </c>
    </row>
    <row r="23" spans="1:21" ht="12" thickBot="1" x14ac:dyDescent="0.25">
      <c r="A23" s="54"/>
      <c r="B23" s="62" t="s">
        <v>21</v>
      </c>
      <c r="C23" s="51"/>
      <c r="D23" s="76">
        <v>2880936.4868999999</v>
      </c>
      <c r="E23" s="76">
        <v>3641395.92</v>
      </c>
      <c r="F23" s="77">
        <v>79.116266129611105</v>
      </c>
      <c r="G23" s="76">
        <v>3753969.1738999998</v>
      </c>
      <c r="H23" s="77">
        <v>-23.256256153350499</v>
      </c>
      <c r="I23" s="76">
        <v>317757.38089999999</v>
      </c>
      <c r="J23" s="77">
        <v>11.0296558894958</v>
      </c>
      <c r="K23" s="76">
        <v>-59763.166499999999</v>
      </c>
      <c r="L23" s="77">
        <v>-1.5919993940150601</v>
      </c>
      <c r="M23" s="77">
        <v>-6.31694352072192</v>
      </c>
      <c r="N23" s="76">
        <v>10802624.7336</v>
      </c>
      <c r="O23" s="76">
        <v>332612456.51550001</v>
      </c>
      <c r="P23" s="76">
        <v>91069</v>
      </c>
      <c r="Q23" s="76">
        <v>68310</v>
      </c>
      <c r="R23" s="77">
        <v>33.317230273752003</v>
      </c>
      <c r="S23" s="76">
        <v>31.634655996003001</v>
      </c>
      <c r="T23" s="76">
        <v>37.665960030742198</v>
      </c>
      <c r="U23" s="78">
        <v>-19.065495877373301</v>
      </c>
    </row>
    <row r="24" spans="1:21" ht="12" thickBot="1" x14ac:dyDescent="0.25">
      <c r="A24" s="54"/>
      <c r="B24" s="62" t="s">
        <v>22</v>
      </c>
      <c r="C24" s="51"/>
      <c r="D24" s="76">
        <v>283552.18969999999</v>
      </c>
      <c r="E24" s="76">
        <v>266597.16759999999</v>
      </c>
      <c r="F24" s="77">
        <v>106.359790785714</v>
      </c>
      <c r="G24" s="76">
        <v>310874.4498</v>
      </c>
      <c r="H24" s="77">
        <v>-8.7888406775074905</v>
      </c>
      <c r="I24" s="76">
        <v>46543.001499999998</v>
      </c>
      <c r="J24" s="77">
        <v>16.4142627673737</v>
      </c>
      <c r="K24" s="76">
        <v>47706.2595</v>
      </c>
      <c r="L24" s="77">
        <v>15.345828365982401</v>
      </c>
      <c r="M24" s="77">
        <v>-2.4383760374254E-2</v>
      </c>
      <c r="N24" s="76">
        <v>1066492.6014</v>
      </c>
      <c r="O24" s="76">
        <v>33937030.305600002</v>
      </c>
      <c r="P24" s="76">
        <v>25021</v>
      </c>
      <c r="Q24" s="76">
        <v>23498</v>
      </c>
      <c r="R24" s="77">
        <v>6.4814026725678699</v>
      </c>
      <c r="S24" s="76">
        <v>11.332568230686199</v>
      </c>
      <c r="T24" s="76">
        <v>11.751457966635501</v>
      </c>
      <c r="U24" s="78">
        <v>-3.69633544155483</v>
      </c>
    </row>
    <row r="25" spans="1:21" ht="12" thickBot="1" x14ac:dyDescent="0.25">
      <c r="A25" s="54"/>
      <c r="B25" s="62" t="s">
        <v>23</v>
      </c>
      <c r="C25" s="51"/>
      <c r="D25" s="76">
        <v>384157.16609999997</v>
      </c>
      <c r="E25" s="76">
        <v>264154.57079999999</v>
      </c>
      <c r="F25" s="77">
        <v>145.42893009065401</v>
      </c>
      <c r="G25" s="76">
        <v>306052.00760000001</v>
      </c>
      <c r="H25" s="77">
        <v>25.520224197346501</v>
      </c>
      <c r="I25" s="76">
        <v>24087.305799999998</v>
      </c>
      <c r="J25" s="77">
        <v>6.2701695882798703</v>
      </c>
      <c r="K25" s="76">
        <v>21511.367900000001</v>
      </c>
      <c r="L25" s="77">
        <v>7.0286642027568904</v>
      </c>
      <c r="M25" s="77">
        <v>0.119747749746775</v>
      </c>
      <c r="N25" s="76">
        <v>1452531.0216999999</v>
      </c>
      <c r="O25" s="76">
        <v>46189031.391999997</v>
      </c>
      <c r="P25" s="76">
        <v>19600</v>
      </c>
      <c r="Q25" s="76">
        <v>18892</v>
      </c>
      <c r="R25" s="77">
        <v>3.74761803938175</v>
      </c>
      <c r="S25" s="76">
        <v>19.599855413265299</v>
      </c>
      <c r="T25" s="76">
        <v>19.848961735126</v>
      </c>
      <c r="U25" s="78">
        <v>-1.27095999745018</v>
      </c>
    </row>
    <row r="26" spans="1:21" ht="12" thickBot="1" x14ac:dyDescent="0.25">
      <c r="A26" s="54"/>
      <c r="B26" s="62" t="s">
        <v>24</v>
      </c>
      <c r="C26" s="51"/>
      <c r="D26" s="76">
        <v>645046.17099999997</v>
      </c>
      <c r="E26" s="76">
        <v>729869.65949999995</v>
      </c>
      <c r="F26" s="77">
        <v>88.378268996945494</v>
      </c>
      <c r="G26" s="76">
        <v>588332.77819999994</v>
      </c>
      <c r="H26" s="77">
        <v>9.6396792600123895</v>
      </c>
      <c r="I26" s="76">
        <v>151010.0385</v>
      </c>
      <c r="J26" s="77">
        <v>23.4107332605188</v>
      </c>
      <c r="K26" s="76">
        <v>130333.0542</v>
      </c>
      <c r="L26" s="77">
        <v>22.152947962334</v>
      </c>
      <c r="M26" s="77">
        <v>0.15864727813613999</v>
      </c>
      <c r="N26" s="76">
        <v>2221609.9967999998</v>
      </c>
      <c r="O26" s="76">
        <v>78407166.666199997</v>
      </c>
      <c r="P26" s="76">
        <v>44379</v>
      </c>
      <c r="Q26" s="76">
        <v>34760</v>
      </c>
      <c r="R26" s="77">
        <v>27.672612197928601</v>
      </c>
      <c r="S26" s="76">
        <v>14.534941548930799</v>
      </c>
      <c r="T26" s="76">
        <v>14.761130805523599</v>
      </c>
      <c r="U26" s="78">
        <v>-1.5561758940092101</v>
      </c>
    </row>
    <row r="27" spans="1:21" ht="12" thickBot="1" x14ac:dyDescent="0.25">
      <c r="A27" s="54"/>
      <c r="B27" s="62" t="s">
        <v>25</v>
      </c>
      <c r="C27" s="51"/>
      <c r="D27" s="76">
        <v>302247.92910000001</v>
      </c>
      <c r="E27" s="76">
        <v>354899.42940000002</v>
      </c>
      <c r="F27" s="77">
        <v>85.164388573683098</v>
      </c>
      <c r="G27" s="76">
        <v>325207.68640000001</v>
      </c>
      <c r="H27" s="77">
        <v>-7.0600291014523799</v>
      </c>
      <c r="I27" s="76">
        <v>85581.899000000005</v>
      </c>
      <c r="J27" s="77">
        <v>28.315131638729898</v>
      </c>
      <c r="K27" s="76">
        <v>85830.122199999998</v>
      </c>
      <c r="L27" s="77">
        <v>26.392402698142401</v>
      </c>
      <c r="M27" s="77">
        <v>-2.8920289711530001E-3</v>
      </c>
      <c r="N27" s="76">
        <v>1084600.1540000001</v>
      </c>
      <c r="O27" s="76">
        <v>26187302.250100002</v>
      </c>
      <c r="P27" s="76">
        <v>35705</v>
      </c>
      <c r="Q27" s="76">
        <v>30002</v>
      </c>
      <c r="R27" s="77">
        <v>19.0087327511499</v>
      </c>
      <c r="S27" s="76">
        <v>8.4651429519675094</v>
      </c>
      <c r="T27" s="76">
        <v>9.1055587260849293</v>
      </c>
      <c r="U27" s="78">
        <v>-7.5653273400252203</v>
      </c>
    </row>
    <row r="28" spans="1:21" ht="12" thickBot="1" x14ac:dyDescent="0.25">
      <c r="A28" s="54"/>
      <c r="B28" s="62" t="s">
        <v>26</v>
      </c>
      <c r="C28" s="51"/>
      <c r="D28" s="76">
        <v>883925.70409999997</v>
      </c>
      <c r="E28" s="76">
        <v>780912.18059999996</v>
      </c>
      <c r="F28" s="77">
        <v>113.19143510104399</v>
      </c>
      <c r="G28" s="76">
        <v>951830.33530000004</v>
      </c>
      <c r="H28" s="77">
        <v>-7.1341108474545196</v>
      </c>
      <c r="I28" s="76">
        <v>41912.868900000001</v>
      </c>
      <c r="J28" s="77">
        <v>4.7416732770176697</v>
      </c>
      <c r="K28" s="76">
        <v>3185.5282999999999</v>
      </c>
      <c r="L28" s="77">
        <v>0.33467396256035298</v>
      </c>
      <c r="M28" s="77">
        <v>12.1572740697359</v>
      </c>
      <c r="N28" s="76">
        <v>3650025.801</v>
      </c>
      <c r="O28" s="76">
        <v>112353709.41</v>
      </c>
      <c r="P28" s="76">
        <v>38585</v>
      </c>
      <c r="Q28" s="76">
        <v>38226</v>
      </c>
      <c r="R28" s="77">
        <v>0.93915136294668899</v>
      </c>
      <c r="S28" s="76">
        <v>22.908531919139602</v>
      </c>
      <c r="T28" s="76">
        <v>24.3223923559881</v>
      </c>
      <c r="U28" s="78">
        <v>-6.1717636112127296</v>
      </c>
    </row>
    <row r="29" spans="1:21" ht="12" thickBot="1" x14ac:dyDescent="0.25">
      <c r="A29" s="54"/>
      <c r="B29" s="62" t="s">
        <v>27</v>
      </c>
      <c r="C29" s="51"/>
      <c r="D29" s="76">
        <v>896811.14210000006</v>
      </c>
      <c r="E29" s="76">
        <v>763810.63870000001</v>
      </c>
      <c r="F29" s="77">
        <v>117.412758694533</v>
      </c>
      <c r="G29" s="76">
        <v>760541.53570000001</v>
      </c>
      <c r="H29" s="77">
        <v>17.917444347675001</v>
      </c>
      <c r="I29" s="76">
        <v>110797.423</v>
      </c>
      <c r="J29" s="77">
        <v>12.354599290610199</v>
      </c>
      <c r="K29" s="76">
        <v>103144.0751</v>
      </c>
      <c r="L29" s="77">
        <v>13.5619253201032</v>
      </c>
      <c r="M29" s="77">
        <v>7.4200557740034007E-2</v>
      </c>
      <c r="N29" s="76">
        <v>3404241.1579999998</v>
      </c>
      <c r="O29" s="76">
        <v>77291859.212200001</v>
      </c>
      <c r="P29" s="76">
        <v>102603</v>
      </c>
      <c r="Q29" s="76">
        <v>89323</v>
      </c>
      <c r="R29" s="77">
        <v>14.8673913773608</v>
      </c>
      <c r="S29" s="76">
        <v>8.7405937652895105</v>
      </c>
      <c r="T29" s="76">
        <v>9.2885037605096095</v>
      </c>
      <c r="U29" s="78">
        <v>-6.2685672156043797</v>
      </c>
    </row>
    <row r="30" spans="1:21" ht="12" thickBot="1" x14ac:dyDescent="0.25">
      <c r="A30" s="54"/>
      <c r="B30" s="62" t="s">
        <v>28</v>
      </c>
      <c r="C30" s="51"/>
      <c r="D30" s="76">
        <v>1406945.1788000001</v>
      </c>
      <c r="E30" s="76">
        <v>1630422.7461999999</v>
      </c>
      <c r="F30" s="77">
        <v>86.293274678554695</v>
      </c>
      <c r="G30" s="76">
        <v>1861326.6832999999</v>
      </c>
      <c r="H30" s="77">
        <v>-24.411700996754298</v>
      </c>
      <c r="I30" s="76">
        <v>132961.5533</v>
      </c>
      <c r="J30" s="77">
        <v>9.4503720047858906</v>
      </c>
      <c r="K30" s="76">
        <v>144661.5912</v>
      </c>
      <c r="L30" s="77">
        <v>7.7719613917276096</v>
      </c>
      <c r="M30" s="77">
        <v>-8.0878675555450003E-2</v>
      </c>
      <c r="N30" s="76">
        <v>5447360.8858000003</v>
      </c>
      <c r="O30" s="76">
        <v>109678055.1996</v>
      </c>
      <c r="P30" s="76">
        <v>86048</v>
      </c>
      <c r="Q30" s="76">
        <v>76246</v>
      </c>
      <c r="R30" s="77">
        <v>12.8557563675471</v>
      </c>
      <c r="S30" s="76">
        <v>16.350701687430298</v>
      </c>
      <c r="T30" s="76">
        <v>19.9418383469297</v>
      </c>
      <c r="U30" s="78">
        <v>-21.963196003142301</v>
      </c>
    </row>
    <row r="31" spans="1:21" ht="12" thickBot="1" x14ac:dyDescent="0.25">
      <c r="A31" s="54"/>
      <c r="B31" s="62" t="s">
        <v>29</v>
      </c>
      <c r="C31" s="51"/>
      <c r="D31" s="76">
        <v>1158774.3855999999</v>
      </c>
      <c r="E31" s="76">
        <v>1033818.969</v>
      </c>
      <c r="F31" s="77">
        <v>112.086779247325</v>
      </c>
      <c r="G31" s="76">
        <v>994689.00650000002</v>
      </c>
      <c r="H31" s="77">
        <v>16.496148849313698</v>
      </c>
      <c r="I31" s="76">
        <v>7053.4065000000001</v>
      </c>
      <c r="J31" s="77">
        <v>0.60869541022412499</v>
      </c>
      <c r="K31" s="76">
        <v>-19858.9846</v>
      </c>
      <c r="L31" s="77">
        <v>-1.99650186844605</v>
      </c>
      <c r="M31" s="77">
        <v>-1.3551745792682699</v>
      </c>
      <c r="N31" s="76">
        <v>3742238.3327000001</v>
      </c>
      <c r="O31" s="76">
        <v>137740201.6839</v>
      </c>
      <c r="P31" s="76">
        <v>31490</v>
      </c>
      <c r="Q31" s="76">
        <v>24676</v>
      </c>
      <c r="R31" s="77">
        <v>27.613875830766698</v>
      </c>
      <c r="S31" s="76">
        <v>36.798170390600198</v>
      </c>
      <c r="T31" s="76">
        <v>32.801842701410301</v>
      </c>
      <c r="U31" s="78">
        <v>10.8601260518396</v>
      </c>
    </row>
    <row r="32" spans="1:21" ht="12" thickBot="1" x14ac:dyDescent="0.25">
      <c r="A32" s="54"/>
      <c r="B32" s="62" t="s">
        <v>30</v>
      </c>
      <c r="C32" s="51"/>
      <c r="D32" s="76">
        <v>124593.20600000001</v>
      </c>
      <c r="E32" s="76">
        <v>141523.29389999999</v>
      </c>
      <c r="F32" s="77">
        <v>88.037242892351898</v>
      </c>
      <c r="G32" s="76">
        <v>139214.7071</v>
      </c>
      <c r="H32" s="77">
        <v>-10.502842267589701</v>
      </c>
      <c r="I32" s="76">
        <v>34684.760600000001</v>
      </c>
      <c r="J32" s="77">
        <v>27.8384044471895</v>
      </c>
      <c r="K32" s="76">
        <v>39686.974900000001</v>
      </c>
      <c r="L32" s="77">
        <v>28.5077458601355</v>
      </c>
      <c r="M32" s="77">
        <v>-0.12604171299536401</v>
      </c>
      <c r="N32" s="76">
        <v>448312</v>
      </c>
      <c r="O32" s="76">
        <v>12764665.826099999</v>
      </c>
      <c r="P32" s="76">
        <v>23897</v>
      </c>
      <c r="Q32" s="76">
        <v>20493</v>
      </c>
      <c r="R32" s="77">
        <v>16.610549943883299</v>
      </c>
      <c r="S32" s="76">
        <v>5.2137593003305902</v>
      </c>
      <c r="T32" s="76">
        <v>5.4598372761430696</v>
      </c>
      <c r="U32" s="78">
        <v>-4.7197801363190202</v>
      </c>
    </row>
    <row r="33" spans="1:21" ht="12" thickBot="1" x14ac:dyDescent="0.25">
      <c r="A33" s="54"/>
      <c r="B33" s="62" t="s">
        <v>74</v>
      </c>
      <c r="C33" s="5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6">
        <v>8.6725999999999992</v>
      </c>
      <c r="O33" s="76">
        <v>299.97789999999998</v>
      </c>
      <c r="P33" s="79"/>
      <c r="Q33" s="76">
        <v>1</v>
      </c>
      <c r="R33" s="79"/>
      <c r="S33" s="79"/>
      <c r="T33" s="76">
        <v>8.6725999999999992</v>
      </c>
      <c r="U33" s="80"/>
    </row>
    <row r="34" spans="1:21" ht="12" thickBot="1" x14ac:dyDescent="0.25">
      <c r="A34" s="54"/>
      <c r="B34" s="62" t="s">
        <v>31</v>
      </c>
      <c r="C34" s="51"/>
      <c r="D34" s="76">
        <v>130774.76210000001</v>
      </c>
      <c r="E34" s="76">
        <v>124838.08590000001</v>
      </c>
      <c r="F34" s="77">
        <v>104.755500821084</v>
      </c>
      <c r="G34" s="76">
        <v>148205.32310000001</v>
      </c>
      <c r="H34" s="77">
        <v>-11.7610897067705</v>
      </c>
      <c r="I34" s="76">
        <v>21024.968400000002</v>
      </c>
      <c r="J34" s="77">
        <v>16.077236970175299</v>
      </c>
      <c r="K34" s="76">
        <v>14724.7858</v>
      </c>
      <c r="L34" s="77">
        <v>9.9353960384166502</v>
      </c>
      <c r="M34" s="77">
        <v>0.42786242771694499</v>
      </c>
      <c r="N34" s="76">
        <v>594447.83929999999</v>
      </c>
      <c r="O34" s="76">
        <v>23490090.5064</v>
      </c>
      <c r="P34" s="76">
        <v>8410</v>
      </c>
      <c r="Q34" s="76">
        <v>8271</v>
      </c>
      <c r="R34" s="77">
        <v>1.6805706686011399</v>
      </c>
      <c r="S34" s="76">
        <v>15.549912259215199</v>
      </c>
      <c r="T34" s="76">
        <v>16.395382638133199</v>
      </c>
      <c r="U34" s="78">
        <v>-5.4371392251231203</v>
      </c>
    </row>
    <row r="35" spans="1:21" ht="12" customHeight="1" thickBot="1" x14ac:dyDescent="0.25">
      <c r="A35" s="54"/>
      <c r="B35" s="62" t="s">
        <v>68</v>
      </c>
      <c r="C35" s="51"/>
      <c r="D35" s="76">
        <v>81670.13</v>
      </c>
      <c r="E35" s="79"/>
      <c r="F35" s="79"/>
      <c r="G35" s="76">
        <v>6691.45</v>
      </c>
      <c r="H35" s="77">
        <v>1120.5146866523701</v>
      </c>
      <c r="I35" s="76">
        <v>2754.11</v>
      </c>
      <c r="J35" s="77">
        <v>3.3722365814772202</v>
      </c>
      <c r="K35" s="76">
        <v>289.74</v>
      </c>
      <c r="L35" s="77">
        <v>4.3300032130554698</v>
      </c>
      <c r="M35" s="77">
        <v>8.50545316490647</v>
      </c>
      <c r="N35" s="76">
        <v>353271.96</v>
      </c>
      <c r="O35" s="76">
        <v>15554112.189999999</v>
      </c>
      <c r="P35" s="76">
        <v>62</v>
      </c>
      <c r="Q35" s="76">
        <v>67</v>
      </c>
      <c r="R35" s="77">
        <v>-7.4626865671641802</v>
      </c>
      <c r="S35" s="76">
        <v>1317.26016129032</v>
      </c>
      <c r="T35" s="76">
        <v>1443.04208955224</v>
      </c>
      <c r="U35" s="78">
        <v>-9.5487536902889705</v>
      </c>
    </row>
    <row r="36" spans="1:21" ht="12" thickBot="1" x14ac:dyDescent="0.25">
      <c r="A36" s="54"/>
      <c r="B36" s="62" t="s">
        <v>35</v>
      </c>
      <c r="C36" s="51"/>
      <c r="D36" s="76">
        <v>120150.47</v>
      </c>
      <c r="E36" s="79"/>
      <c r="F36" s="79"/>
      <c r="G36" s="76">
        <v>229208.64</v>
      </c>
      <c r="H36" s="77">
        <v>-47.580305000719001</v>
      </c>
      <c r="I36" s="76">
        <v>-11634.24</v>
      </c>
      <c r="J36" s="77">
        <v>-9.6830582518736694</v>
      </c>
      <c r="K36" s="76">
        <v>-29464.97</v>
      </c>
      <c r="L36" s="77">
        <v>-12.855086963563</v>
      </c>
      <c r="M36" s="77">
        <v>-0.60515011554398301</v>
      </c>
      <c r="N36" s="76">
        <v>515188.31</v>
      </c>
      <c r="O36" s="76">
        <v>50785329.759999998</v>
      </c>
      <c r="P36" s="76">
        <v>57</v>
      </c>
      <c r="Q36" s="76">
        <v>81</v>
      </c>
      <c r="R36" s="77">
        <v>-29.629629629629601</v>
      </c>
      <c r="S36" s="76">
        <v>2107.9029824561399</v>
      </c>
      <c r="T36" s="76">
        <v>1785.01740740741</v>
      </c>
      <c r="U36" s="78">
        <v>15.3178574980004</v>
      </c>
    </row>
    <row r="37" spans="1:21" ht="12" thickBot="1" x14ac:dyDescent="0.25">
      <c r="A37" s="54"/>
      <c r="B37" s="62" t="s">
        <v>36</v>
      </c>
      <c r="C37" s="51"/>
      <c r="D37" s="76">
        <v>34423.910000000003</v>
      </c>
      <c r="E37" s="79"/>
      <c r="F37" s="79"/>
      <c r="G37" s="76">
        <v>59925.66</v>
      </c>
      <c r="H37" s="77">
        <v>-42.555643108478101</v>
      </c>
      <c r="I37" s="76">
        <v>-2519.69</v>
      </c>
      <c r="J37" s="77">
        <v>-7.3195926900808201</v>
      </c>
      <c r="K37" s="76">
        <v>-1284.72</v>
      </c>
      <c r="L37" s="77">
        <v>-2.14385623787873</v>
      </c>
      <c r="M37" s="77">
        <v>0.96127560869294504</v>
      </c>
      <c r="N37" s="76">
        <v>139328.18</v>
      </c>
      <c r="O37" s="76">
        <v>24504625.379999999</v>
      </c>
      <c r="P37" s="76">
        <v>8</v>
      </c>
      <c r="Q37" s="76">
        <v>8</v>
      </c>
      <c r="R37" s="77">
        <v>0</v>
      </c>
      <c r="S37" s="76">
        <v>4302.9887500000004</v>
      </c>
      <c r="T37" s="76">
        <v>3298.6112499999999</v>
      </c>
      <c r="U37" s="78">
        <v>23.341392654117499</v>
      </c>
    </row>
    <row r="38" spans="1:21" ht="12" thickBot="1" x14ac:dyDescent="0.25">
      <c r="A38" s="54"/>
      <c r="B38" s="62" t="s">
        <v>37</v>
      </c>
      <c r="C38" s="51"/>
      <c r="D38" s="76">
        <v>78520.61</v>
      </c>
      <c r="E38" s="79"/>
      <c r="F38" s="79"/>
      <c r="G38" s="76">
        <v>278515.58</v>
      </c>
      <c r="H38" s="77">
        <v>-71.807462261177605</v>
      </c>
      <c r="I38" s="76">
        <v>-8694.9599999999991</v>
      </c>
      <c r="J38" s="77">
        <v>-11.0734748494695</v>
      </c>
      <c r="K38" s="76">
        <v>-33517.32</v>
      </c>
      <c r="L38" s="77">
        <v>-12.034271116897701</v>
      </c>
      <c r="M38" s="77">
        <v>-0.74058307764463305</v>
      </c>
      <c r="N38" s="76">
        <v>421562.8</v>
      </c>
      <c r="O38" s="76">
        <v>28284235.609999999</v>
      </c>
      <c r="P38" s="76">
        <v>51</v>
      </c>
      <c r="Q38" s="76">
        <v>73</v>
      </c>
      <c r="R38" s="77">
        <v>-30.136986301369902</v>
      </c>
      <c r="S38" s="76">
        <v>1539.6198039215701</v>
      </c>
      <c r="T38" s="76">
        <v>1871.5741095890401</v>
      </c>
      <c r="U38" s="78">
        <v>-21.560797335936499</v>
      </c>
    </row>
    <row r="39" spans="1:21" ht="12" thickBot="1" x14ac:dyDescent="0.25">
      <c r="A39" s="54"/>
      <c r="B39" s="62" t="s">
        <v>70</v>
      </c>
      <c r="C39" s="51"/>
      <c r="D39" s="79"/>
      <c r="E39" s="79"/>
      <c r="F39" s="79"/>
      <c r="G39" s="76">
        <v>3.54</v>
      </c>
      <c r="H39" s="79"/>
      <c r="I39" s="79"/>
      <c r="J39" s="79"/>
      <c r="K39" s="76">
        <v>-0.73</v>
      </c>
      <c r="L39" s="77">
        <v>-20.6214689265537</v>
      </c>
      <c r="M39" s="79"/>
      <c r="N39" s="76">
        <v>2.56</v>
      </c>
      <c r="O39" s="76">
        <v>1229.8699999999999</v>
      </c>
      <c r="P39" s="79"/>
      <c r="Q39" s="79"/>
      <c r="R39" s="79"/>
      <c r="S39" s="79"/>
      <c r="T39" s="79"/>
      <c r="U39" s="80"/>
    </row>
    <row r="40" spans="1:21" ht="12" customHeight="1" thickBot="1" x14ac:dyDescent="0.25">
      <c r="A40" s="54"/>
      <c r="B40" s="62" t="s">
        <v>32</v>
      </c>
      <c r="C40" s="51"/>
      <c r="D40" s="76">
        <v>72509.401800000007</v>
      </c>
      <c r="E40" s="79"/>
      <c r="F40" s="79"/>
      <c r="G40" s="76">
        <v>233675.2138</v>
      </c>
      <c r="H40" s="77">
        <v>-68.970007293088401</v>
      </c>
      <c r="I40" s="76">
        <v>5299.3726999999999</v>
      </c>
      <c r="J40" s="77">
        <v>7.30853181580102</v>
      </c>
      <c r="K40" s="76">
        <v>14131.138300000001</v>
      </c>
      <c r="L40" s="77">
        <v>6.0473415516352897</v>
      </c>
      <c r="M40" s="77">
        <v>-0.62498614142075204</v>
      </c>
      <c r="N40" s="76">
        <v>288120.94030000002</v>
      </c>
      <c r="O40" s="76">
        <v>10164963.0699</v>
      </c>
      <c r="P40" s="76">
        <v>128</v>
      </c>
      <c r="Q40" s="76">
        <v>117</v>
      </c>
      <c r="R40" s="77">
        <v>9.4017094017094092</v>
      </c>
      <c r="S40" s="76">
        <v>566.47970156250005</v>
      </c>
      <c r="T40" s="76">
        <v>638.80487521367502</v>
      </c>
      <c r="U40" s="78">
        <v>-12.7674784200887</v>
      </c>
    </row>
    <row r="41" spans="1:21" ht="12" thickBot="1" x14ac:dyDescent="0.25">
      <c r="A41" s="54"/>
      <c r="B41" s="62" t="s">
        <v>33</v>
      </c>
      <c r="C41" s="51"/>
      <c r="D41" s="76">
        <v>348823.49119999999</v>
      </c>
      <c r="E41" s="76">
        <v>812992.3909</v>
      </c>
      <c r="F41" s="77">
        <v>42.906120045458799</v>
      </c>
      <c r="G41" s="76">
        <v>368574.11469999998</v>
      </c>
      <c r="H41" s="77">
        <v>-5.3586572448464</v>
      </c>
      <c r="I41" s="76">
        <v>19994.3138</v>
      </c>
      <c r="J41" s="77">
        <v>5.73192869872865</v>
      </c>
      <c r="K41" s="76">
        <v>28422.659199999998</v>
      </c>
      <c r="L41" s="77">
        <v>7.7115180004256603</v>
      </c>
      <c r="M41" s="77">
        <v>-0.296536131285</v>
      </c>
      <c r="N41" s="76">
        <v>1271935.2830000001</v>
      </c>
      <c r="O41" s="76">
        <v>55879093.387999997</v>
      </c>
      <c r="P41" s="76">
        <v>1962</v>
      </c>
      <c r="Q41" s="76">
        <v>1643</v>
      </c>
      <c r="R41" s="77">
        <v>19.415702982349401</v>
      </c>
      <c r="S41" s="76">
        <v>177.78975086646301</v>
      </c>
      <c r="T41" s="76">
        <v>184.65554041387699</v>
      </c>
      <c r="U41" s="78">
        <v>-3.8617465371055801</v>
      </c>
    </row>
    <row r="42" spans="1:21" ht="12" thickBot="1" x14ac:dyDescent="0.25">
      <c r="A42" s="54"/>
      <c r="B42" s="62" t="s">
        <v>38</v>
      </c>
      <c r="C42" s="51"/>
      <c r="D42" s="76">
        <v>102441.11</v>
      </c>
      <c r="E42" s="79"/>
      <c r="F42" s="79"/>
      <c r="G42" s="76">
        <v>189230.83</v>
      </c>
      <c r="H42" s="77">
        <v>-45.864471450027501</v>
      </c>
      <c r="I42" s="76">
        <v>-7211.18</v>
      </c>
      <c r="J42" s="77">
        <v>-7.0393419204458096</v>
      </c>
      <c r="K42" s="76">
        <v>-16588.21</v>
      </c>
      <c r="L42" s="77">
        <v>-8.7661244206348403</v>
      </c>
      <c r="M42" s="77">
        <v>-0.56528281231067101</v>
      </c>
      <c r="N42" s="76">
        <v>402191.63</v>
      </c>
      <c r="O42" s="76">
        <v>23631638.210000001</v>
      </c>
      <c r="P42" s="76">
        <v>74</v>
      </c>
      <c r="Q42" s="76">
        <v>88</v>
      </c>
      <c r="R42" s="77">
        <v>-15.909090909090899</v>
      </c>
      <c r="S42" s="76">
        <v>1384.3393243243199</v>
      </c>
      <c r="T42" s="76">
        <v>1206.2264772727301</v>
      </c>
      <c r="U42" s="78">
        <v>12.866270857293699</v>
      </c>
    </row>
    <row r="43" spans="1:21" ht="12" thickBot="1" x14ac:dyDescent="0.25">
      <c r="A43" s="54"/>
      <c r="B43" s="62" t="s">
        <v>39</v>
      </c>
      <c r="C43" s="51"/>
      <c r="D43" s="76">
        <v>42057.3</v>
      </c>
      <c r="E43" s="79"/>
      <c r="F43" s="79"/>
      <c r="G43" s="76">
        <v>64447.06</v>
      </c>
      <c r="H43" s="77">
        <v>-34.741321016040096</v>
      </c>
      <c r="I43" s="76">
        <v>5577.46</v>
      </c>
      <c r="J43" s="77">
        <v>13.261574090585899</v>
      </c>
      <c r="K43" s="76">
        <v>7660.57</v>
      </c>
      <c r="L43" s="77">
        <v>11.886608946940299</v>
      </c>
      <c r="M43" s="77">
        <v>-0.27192624047557801</v>
      </c>
      <c r="N43" s="76">
        <v>190477.94</v>
      </c>
      <c r="O43" s="76">
        <v>8738705.4700000007</v>
      </c>
      <c r="P43" s="76">
        <v>46</v>
      </c>
      <c r="Q43" s="76">
        <v>63</v>
      </c>
      <c r="R43" s="77">
        <v>-26.984126984126998</v>
      </c>
      <c r="S43" s="76">
        <v>914.28913043478303</v>
      </c>
      <c r="T43" s="76">
        <v>1389.7853968254001</v>
      </c>
      <c r="U43" s="78">
        <v>-52.007209816056303</v>
      </c>
    </row>
    <row r="44" spans="1:21" ht="12" thickBot="1" x14ac:dyDescent="0.25">
      <c r="A44" s="54"/>
      <c r="B44" s="62" t="s">
        <v>76</v>
      </c>
      <c r="C44" s="51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6">
        <v>-1523.9315999999999</v>
      </c>
      <c r="P44" s="79"/>
      <c r="Q44" s="79"/>
      <c r="R44" s="79"/>
      <c r="S44" s="79"/>
      <c r="T44" s="79"/>
      <c r="U44" s="80"/>
    </row>
    <row r="45" spans="1:21" ht="12" thickBot="1" x14ac:dyDescent="0.25">
      <c r="A45" s="55"/>
      <c r="B45" s="62" t="s">
        <v>34</v>
      </c>
      <c r="C45" s="51"/>
      <c r="D45" s="81">
        <v>3487.5048000000002</v>
      </c>
      <c r="E45" s="82"/>
      <c r="F45" s="82"/>
      <c r="G45" s="81">
        <v>10453.796899999999</v>
      </c>
      <c r="H45" s="83">
        <v>-66.638869748846901</v>
      </c>
      <c r="I45" s="81">
        <v>340.94400000000002</v>
      </c>
      <c r="J45" s="83">
        <v>9.7761585876527004</v>
      </c>
      <c r="K45" s="81">
        <v>1726.9395</v>
      </c>
      <c r="L45" s="83">
        <v>16.519734566490399</v>
      </c>
      <c r="M45" s="83">
        <v>-0.80257328065053801</v>
      </c>
      <c r="N45" s="81">
        <v>71949.687600000005</v>
      </c>
      <c r="O45" s="81">
        <v>3572546.6439</v>
      </c>
      <c r="P45" s="81">
        <v>14</v>
      </c>
      <c r="Q45" s="81">
        <v>21</v>
      </c>
      <c r="R45" s="83">
        <v>-33.3333333333333</v>
      </c>
      <c r="S45" s="81">
        <v>249.10748571428601</v>
      </c>
      <c r="T45" s="81">
        <v>298.53490476190501</v>
      </c>
      <c r="U45" s="84">
        <v>-19.841803993120401</v>
      </c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43:C43"/>
    <mergeCell ref="B44:C44"/>
    <mergeCell ref="B45:C45"/>
    <mergeCell ref="B37:C37"/>
    <mergeCell ref="B38:C38"/>
    <mergeCell ref="B39:C39"/>
    <mergeCell ref="B40:C40"/>
    <mergeCell ref="B25:C25"/>
    <mergeCell ref="B26:C26"/>
    <mergeCell ref="B27:C27"/>
    <mergeCell ref="B18:C18"/>
  </mergeCells>
  <phoneticPr fontId="2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2" workbookViewId="0">
      <selection activeCell="B33" sqref="B33:E38"/>
    </sheetView>
  </sheetViews>
  <sheetFormatPr defaultRowHeight="12.75" x14ac:dyDescent="0.2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 x14ac:dyDescent="0.2">
      <c r="A2" s="37">
        <v>1</v>
      </c>
      <c r="B2" s="37">
        <v>12</v>
      </c>
      <c r="C2" s="37">
        <v>98141</v>
      </c>
      <c r="D2" s="37">
        <v>766708.31705641001</v>
      </c>
      <c r="E2" s="37">
        <v>722947.56252820499</v>
      </c>
      <c r="F2" s="37">
        <v>43760.7545282051</v>
      </c>
      <c r="G2" s="37">
        <v>722947.56252820499</v>
      </c>
      <c r="H2" s="37">
        <v>5.7076144284196502E-2</v>
      </c>
    </row>
    <row r="3" spans="1:8" x14ac:dyDescent="0.2">
      <c r="A3" s="37">
        <v>2</v>
      </c>
      <c r="B3" s="37">
        <v>13</v>
      </c>
      <c r="C3" s="37">
        <v>29124</v>
      </c>
      <c r="D3" s="37">
        <v>321319.46538717899</v>
      </c>
      <c r="E3" s="37">
        <v>303348.33159914502</v>
      </c>
      <c r="F3" s="37">
        <v>17971.1337880342</v>
      </c>
      <c r="G3" s="37">
        <v>303348.33159914502</v>
      </c>
      <c r="H3" s="37">
        <v>5.5929178664540502E-2</v>
      </c>
    </row>
    <row r="4" spans="1:8" x14ac:dyDescent="0.2">
      <c r="A4" s="37">
        <v>3</v>
      </c>
      <c r="B4" s="37">
        <v>14</v>
      </c>
      <c r="C4" s="37">
        <v>136707</v>
      </c>
      <c r="D4" s="37">
        <v>225776.53773697099</v>
      </c>
      <c r="E4" s="37">
        <v>204053.31927968399</v>
      </c>
      <c r="F4" s="37">
        <v>21723.218457287399</v>
      </c>
      <c r="G4" s="37">
        <v>204053.31927968399</v>
      </c>
      <c r="H4" s="37">
        <v>9.6215570825144106E-2</v>
      </c>
    </row>
    <row r="5" spans="1:8" x14ac:dyDescent="0.2">
      <c r="A5" s="37">
        <v>4</v>
      </c>
      <c r="B5" s="37">
        <v>15</v>
      </c>
      <c r="C5" s="37">
        <v>6052</v>
      </c>
      <c r="D5" s="37">
        <v>68874.195613947493</v>
      </c>
      <c r="E5" s="37">
        <v>84157.223212525496</v>
      </c>
      <c r="F5" s="37">
        <v>-15283.027598578001</v>
      </c>
      <c r="G5" s="37">
        <v>84157.223212525496</v>
      </c>
      <c r="H5" s="37">
        <v>-0.221897729074648</v>
      </c>
    </row>
    <row r="6" spans="1:8" x14ac:dyDescent="0.2">
      <c r="A6" s="37">
        <v>5</v>
      </c>
      <c r="B6" s="37">
        <v>16</v>
      </c>
      <c r="C6" s="37">
        <v>1692</v>
      </c>
      <c r="D6" s="37">
        <v>97068.362999145305</v>
      </c>
      <c r="E6" s="37">
        <v>74721.952429914498</v>
      </c>
      <c r="F6" s="37">
        <v>22346.4105692308</v>
      </c>
      <c r="G6" s="37">
        <v>74721.952429914498</v>
      </c>
      <c r="H6" s="37">
        <v>0.23021311865975899</v>
      </c>
    </row>
    <row r="7" spans="1:8" x14ac:dyDescent="0.2">
      <c r="A7" s="37">
        <v>6</v>
      </c>
      <c r="B7" s="37">
        <v>17</v>
      </c>
      <c r="C7" s="37">
        <v>18189</v>
      </c>
      <c r="D7" s="37">
        <v>243365.552747863</v>
      </c>
      <c r="E7" s="37">
        <v>174414.22799914499</v>
      </c>
      <c r="F7" s="37">
        <v>68951.324748717903</v>
      </c>
      <c r="G7" s="37">
        <v>174414.22799914499</v>
      </c>
      <c r="H7" s="37">
        <v>0.283324094023094</v>
      </c>
    </row>
    <row r="8" spans="1:8" x14ac:dyDescent="0.2">
      <c r="A8" s="37">
        <v>7</v>
      </c>
      <c r="B8" s="37">
        <v>18</v>
      </c>
      <c r="C8" s="37">
        <v>73410</v>
      </c>
      <c r="D8" s="37">
        <v>140088.865336752</v>
      </c>
      <c r="E8" s="37">
        <v>111619.551237607</v>
      </c>
      <c r="F8" s="37">
        <v>28469.3140991453</v>
      </c>
      <c r="G8" s="37">
        <v>111619.551237607</v>
      </c>
      <c r="H8" s="37">
        <v>0.203223247120386</v>
      </c>
    </row>
    <row r="9" spans="1:8" x14ac:dyDescent="0.2">
      <c r="A9" s="37">
        <v>8</v>
      </c>
      <c r="B9" s="37">
        <v>19</v>
      </c>
      <c r="C9" s="37">
        <v>33511</v>
      </c>
      <c r="D9" s="37">
        <v>117132.755677778</v>
      </c>
      <c r="E9" s="37">
        <v>94672.056971794897</v>
      </c>
      <c r="F9" s="37">
        <v>22460.698705982901</v>
      </c>
      <c r="G9" s="37">
        <v>94672.056971794897</v>
      </c>
      <c r="H9" s="37">
        <v>0.191754207232778</v>
      </c>
    </row>
    <row r="10" spans="1:8" x14ac:dyDescent="0.2">
      <c r="A10" s="37">
        <v>9</v>
      </c>
      <c r="B10" s="37">
        <v>21</v>
      </c>
      <c r="C10" s="37">
        <v>314809</v>
      </c>
      <c r="D10" s="37">
        <v>1278043.0853145299</v>
      </c>
      <c r="E10" s="37">
        <v>1256177.9392333301</v>
      </c>
      <c r="F10" s="37">
        <v>21865.146081196599</v>
      </c>
      <c r="G10" s="37">
        <v>1256177.9392333301</v>
      </c>
      <c r="H10" s="37">
        <v>1.71083012243015E-2</v>
      </c>
    </row>
    <row r="11" spans="1:8" x14ac:dyDescent="0.2">
      <c r="A11" s="37">
        <v>10</v>
      </c>
      <c r="B11" s="37">
        <v>22</v>
      </c>
      <c r="C11" s="37">
        <v>78040</v>
      </c>
      <c r="D11" s="37">
        <v>1176719.7427854701</v>
      </c>
      <c r="E11" s="37">
        <v>1133003.6666794899</v>
      </c>
      <c r="F11" s="37">
        <v>43716.076105982902</v>
      </c>
      <c r="G11" s="37">
        <v>1133003.6666794899</v>
      </c>
      <c r="H11" s="37">
        <v>3.7150796843520698E-2</v>
      </c>
    </row>
    <row r="12" spans="1:8" x14ac:dyDescent="0.2">
      <c r="A12" s="37">
        <v>11</v>
      </c>
      <c r="B12" s="37">
        <v>23</v>
      </c>
      <c r="C12" s="37">
        <v>279790.353</v>
      </c>
      <c r="D12" s="37">
        <v>2554454.1518863202</v>
      </c>
      <c r="E12" s="37">
        <v>2438415.8707145299</v>
      </c>
      <c r="F12" s="37">
        <v>116038.281171795</v>
      </c>
      <c r="G12" s="37">
        <v>2438415.8707145299</v>
      </c>
      <c r="H12" s="37">
        <v>4.5425861758414003E-2</v>
      </c>
    </row>
    <row r="13" spans="1:8" x14ac:dyDescent="0.2">
      <c r="A13" s="37">
        <v>12</v>
      </c>
      <c r="B13" s="37">
        <v>24</v>
      </c>
      <c r="C13" s="37">
        <v>23319</v>
      </c>
      <c r="D13" s="37">
        <v>620192.52116837597</v>
      </c>
      <c r="E13" s="37">
        <v>550645.33305470098</v>
      </c>
      <c r="F13" s="37">
        <v>69547.188113675205</v>
      </c>
      <c r="G13" s="37">
        <v>550645.33305470098</v>
      </c>
      <c r="H13" s="37">
        <v>0.112138063165702</v>
      </c>
    </row>
    <row r="14" spans="1:8" x14ac:dyDescent="0.2">
      <c r="A14" s="37">
        <v>13</v>
      </c>
      <c r="B14" s="37">
        <v>25</v>
      </c>
      <c r="C14" s="37">
        <v>85034</v>
      </c>
      <c r="D14" s="37">
        <v>1065016.2305999999</v>
      </c>
      <c r="E14" s="37">
        <v>950200.76260000002</v>
      </c>
      <c r="F14" s="37">
        <v>114815.46799999999</v>
      </c>
      <c r="G14" s="37">
        <v>950200.76260000002</v>
      </c>
      <c r="H14" s="37">
        <v>0.10780630820557199</v>
      </c>
    </row>
    <row r="15" spans="1:8" x14ac:dyDescent="0.2">
      <c r="A15" s="37">
        <v>14</v>
      </c>
      <c r="B15" s="37">
        <v>26</v>
      </c>
      <c r="C15" s="37">
        <v>68406</v>
      </c>
      <c r="D15" s="37">
        <v>405703.06313697097</v>
      </c>
      <c r="E15" s="37">
        <v>353358.694427729</v>
      </c>
      <c r="F15" s="37">
        <v>52344.368709242903</v>
      </c>
      <c r="G15" s="37">
        <v>353358.694427729</v>
      </c>
      <c r="H15" s="37">
        <v>0.12902137909560399</v>
      </c>
    </row>
    <row r="16" spans="1:8" x14ac:dyDescent="0.2">
      <c r="A16" s="37">
        <v>15</v>
      </c>
      <c r="B16" s="37">
        <v>27</v>
      </c>
      <c r="C16" s="37">
        <v>191386.73499999999</v>
      </c>
      <c r="D16" s="37">
        <v>1457915.824</v>
      </c>
      <c r="E16" s="37">
        <v>1340459.3052999999</v>
      </c>
      <c r="F16" s="37">
        <v>117456.5187</v>
      </c>
      <c r="G16" s="37">
        <v>1340459.3052999999</v>
      </c>
      <c r="H16" s="37">
        <v>8.0564677854816899E-2</v>
      </c>
    </row>
    <row r="17" spans="1:8" x14ac:dyDescent="0.2">
      <c r="A17" s="37">
        <v>16</v>
      </c>
      <c r="B17" s="37">
        <v>29</v>
      </c>
      <c r="C17" s="37">
        <v>206980</v>
      </c>
      <c r="D17" s="37">
        <v>2880938.4891606802</v>
      </c>
      <c r="E17" s="37">
        <v>2563179.1429282101</v>
      </c>
      <c r="F17" s="37">
        <v>317759.34623247897</v>
      </c>
      <c r="G17" s="37">
        <v>2563179.1429282101</v>
      </c>
      <c r="H17" s="37">
        <v>0.11029716442333801</v>
      </c>
    </row>
    <row r="18" spans="1:8" x14ac:dyDescent="0.2">
      <c r="A18" s="37">
        <v>17</v>
      </c>
      <c r="B18" s="37">
        <v>31</v>
      </c>
      <c r="C18" s="37">
        <v>30783.867999999999</v>
      </c>
      <c r="D18" s="37">
        <v>283552.19930766203</v>
      </c>
      <c r="E18" s="37">
        <v>237009.17163541299</v>
      </c>
      <c r="F18" s="37">
        <v>46543.027672248798</v>
      </c>
      <c r="G18" s="37">
        <v>237009.17163541299</v>
      </c>
      <c r="H18" s="37">
        <v>0.164142714413399</v>
      </c>
    </row>
    <row r="19" spans="1:8" x14ac:dyDescent="0.2">
      <c r="A19" s="37">
        <v>18</v>
      </c>
      <c r="B19" s="37">
        <v>32</v>
      </c>
      <c r="C19" s="37">
        <v>23489.987000000001</v>
      </c>
      <c r="D19" s="37">
        <v>384157.13901446899</v>
      </c>
      <c r="E19" s="37">
        <v>360069.84478854301</v>
      </c>
      <c r="F19" s="37">
        <v>24087.2942259265</v>
      </c>
      <c r="G19" s="37">
        <v>360069.84478854301</v>
      </c>
      <c r="H19" s="37">
        <v>6.2701670175181204E-2</v>
      </c>
    </row>
    <row r="20" spans="1:8" x14ac:dyDescent="0.2">
      <c r="A20" s="37">
        <v>19</v>
      </c>
      <c r="B20" s="37">
        <v>33</v>
      </c>
      <c r="C20" s="37">
        <v>44341.534</v>
      </c>
      <c r="D20" s="37">
        <v>645046.157414658</v>
      </c>
      <c r="E20" s="37">
        <v>494036.11812562501</v>
      </c>
      <c r="F20" s="37">
        <v>151010.03928903301</v>
      </c>
      <c r="G20" s="37">
        <v>494036.11812562501</v>
      </c>
      <c r="H20" s="37">
        <v>0.23410733875895101</v>
      </c>
    </row>
    <row r="21" spans="1:8" x14ac:dyDescent="0.2">
      <c r="A21" s="37">
        <v>20</v>
      </c>
      <c r="B21" s="37">
        <v>34</v>
      </c>
      <c r="C21" s="37">
        <v>44970.972000000002</v>
      </c>
      <c r="D21" s="37">
        <v>302247.697194879</v>
      </c>
      <c r="E21" s="37">
        <v>216666.036752088</v>
      </c>
      <c r="F21" s="37">
        <v>85581.660442791705</v>
      </c>
      <c r="G21" s="37">
        <v>216666.036752088</v>
      </c>
      <c r="H21" s="37">
        <v>0.28315074436319498</v>
      </c>
    </row>
    <row r="22" spans="1:8" x14ac:dyDescent="0.2">
      <c r="A22" s="37">
        <v>21</v>
      </c>
      <c r="B22" s="37">
        <v>35</v>
      </c>
      <c r="C22" s="37">
        <v>27900.02</v>
      </c>
      <c r="D22" s="37">
        <v>883925.70409999997</v>
      </c>
      <c r="E22" s="37">
        <v>842012.82700000005</v>
      </c>
      <c r="F22" s="37">
        <v>41912.877099999998</v>
      </c>
      <c r="G22" s="37">
        <v>842012.82700000005</v>
      </c>
      <c r="H22" s="37">
        <v>4.7416742046974499E-2</v>
      </c>
    </row>
    <row r="23" spans="1:8" x14ac:dyDescent="0.2">
      <c r="A23" s="37">
        <v>22</v>
      </c>
      <c r="B23" s="37">
        <v>36</v>
      </c>
      <c r="C23" s="37">
        <v>127198.224</v>
      </c>
      <c r="D23" s="37">
        <v>896811.19686283194</v>
      </c>
      <c r="E23" s="37">
        <v>786013.65392115898</v>
      </c>
      <c r="F23" s="37">
        <v>110797.542941673</v>
      </c>
      <c r="G23" s="37">
        <v>786013.65392115898</v>
      </c>
      <c r="H23" s="37">
        <v>0.12354611910428601</v>
      </c>
    </row>
    <row r="24" spans="1:8" x14ac:dyDescent="0.2">
      <c r="A24" s="37">
        <v>23</v>
      </c>
      <c r="B24" s="37">
        <v>37</v>
      </c>
      <c r="C24" s="37">
        <v>171578.68100000001</v>
      </c>
      <c r="D24" s="37">
        <v>1406945.1947663701</v>
      </c>
      <c r="E24" s="37">
        <v>1273983.64044138</v>
      </c>
      <c r="F24" s="37">
        <v>132961.554324989</v>
      </c>
      <c r="G24" s="37">
        <v>1273983.64044138</v>
      </c>
      <c r="H24" s="37">
        <v>9.4503719703927999E-2</v>
      </c>
    </row>
    <row r="25" spans="1:8" x14ac:dyDescent="0.2">
      <c r="A25" s="37">
        <v>24</v>
      </c>
      <c r="B25" s="37">
        <v>38</v>
      </c>
      <c r="C25" s="37">
        <v>246918.861</v>
      </c>
      <c r="D25" s="37">
        <v>1158774.3580690301</v>
      </c>
      <c r="E25" s="37">
        <v>1151720.9984035401</v>
      </c>
      <c r="F25" s="37">
        <v>7053.3596654867297</v>
      </c>
      <c r="G25" s="37">
        <v>1151720.9984035401</v>
      </c>
      <c r="H25" s="37">
        <v>6.0869138295745499E-3</v>
      </c>
    </row>
    <row r="26" spans="1:8" x14ac:dyDescent="0.2">
      <c r="A26" s="37">
        <v>25</v>
      </c>
      <c r="B26" s="37">
        <v>39</v>
      </c>
      <c r="C26" s="37">
        <v>73991.672999999995</v>
      </c>
      <c r="D26" s="37">
        <v>124593.11192933199</v>
      </c>
      <c r="E26" s="37">
        <v>89908.441756040396</v>
      </c>
      <c r="F26" s="37">
        <v>34684.670173291699</v>
      </c>
      <c r="G26" s="37">
        <v>89908.441756040396</v>
      </c>
      <c r="H26" s="37">
        <v>0.27838352888211398</v>
      </c>
    </row>
    <row r="27" spans="1:8" x14ac:dyDescent="0.2">
      <c r="A27" s="37">
        <v>26</v>
      </c>
      <c r="B27" s="37">
        <v>42</v>
      </c>
      <c r="C27" s="37">
        <v>10120.703</v>
      </c>
      <c r="D27" s="37">
        <v>130774.8613</v>
      </c>
      <c r="E27" s="37">
        <v>109749.7898</v>
      </c>
      <c r="F27" s="37">
        <v>21025.071499999998</v>
      </c>
      <c r="G27" s="37">
        <v>109749.7898</v>
      </c>
      <c r="H27" s="37">
        <v>0.16077303612479499</v>
      </c>
    </row>
    <row r="28" spans="1:8" x14ac:dyDescent="0.2">
      <c r="A28" s="37">
        <v>27</v>
      </c>
      <c r="B28" s="37">
        <v>75</v>
      </c>
      <c r="C28" s="37">
        <v>130</v>
      </c>
      <c r="D28" s="37">
        <v>72509.401709401704</v>
      </c>
      <c r="E28" s="37">
        <v>67210.029914529907</v>
      </c>
      <c r="F28" s="37">
        <v>5299.3717948717904</v>
      </c>
      <c r="G28" s="37">
        <v>67210.029914529907</v>
      </c>
      <c r="H28" s="37">
        <v>7.3085305766419903E-2</v>
      </c>
    </row>
    <row r="29" spans="1:8" x14ac:dyDescent="0.2">
      <c r="A29" s="37">
        <v>28</v>
      </c>
      <c r="B29" s="37">
        <v>76</v>
      </c>
      <c r="C29" s="37">
        <v>2033</v>
      </c>
      <c r="D29" s="37">
        <v>348823.48530854698</v>
      </c>
      <c r="E29" s="37">
        <v>328829.175830769</v>
      </c>
      <c r="F29" s="37">
        <v>19994.309477777799</v>
      </c>
      <c r="G29" s="37">
        <v>328829.175830769</v>
      </c>
      <c r="H29" s="37">
        <v>5.7319275564522501E-2</v>
      </c>
    </row>
    <row r="30" spans="1:8" x14ac:dyDescent="0.2">
      <c r="A30" s="37">
        <v>29</v>
      </c>
      <c r="B30" s="37">
        <v>99</v>
      </c>
      <c r="C30" s="37">
        <v>14</v>
      </c>
      <c r="D30" s="37">
        <v>3487.5047273277401</v>
      </c>
      <c r="E30" s="37">
        <v>3146.5607140155798</v>
      </c>
      <c r="F30" s="37">
        <v>340.94401331215499</v>
      </c>
      <c r="G30" s="37">
        <v>3146.5607140155798</v>
      </c>
      <c r="H30" s="37">
        <v>9.7761591730773006E-2</v>
      </c>
    </row>
    <row r="31" spans="1:8" x14ac:dyDescent="0.2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 x14ac:dyDescent="0.2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 x14ac:dyDescent="0.2">
      <c r="A33" s="30"/>
      <c r="B33" s="33">
        <v>70</v>
      </c>
      <c r="C33" s="34">
        <v>58</v>
      </c>
      <c r="D33" s="34">
        <v>81670.13</v>
      </c>
      <c r="E33" s="34">
        <v>78916.02</v>
      </c>
      <c r="F33" s="30"/>
      <c r="G33" s="30"/>
      <c r="H33" s="30"/>
    </row>
    <row r="34" spans="1:8" x14ac:dyDescent="0.2">
      <c r="A34" s="30"/>
      <c r="B34" s="33">
        <v>71</v>
      </c>
      <c r="C34" s="34">
        <v>58</v>
      </c>
      <c r="D34" s="34">
        <v>120150.47</v>
      </c>
      <c r="E34" s="34">
        <v>131784.71</v>
      </c>
      <c r="F34" s="30"/>
      <c r="G34" s="30"/>
      <c r="H34" s="30"/>
    </row>
    <row r="35" spans="1:8" x14ac:dyDescent="0.2">
      <c r="A35" s="30"/>
      <c r="B35" s="33">
        <v>72</v>
      </c>
      <c r="C35" s="34">
        <v>8</v>
      </c>
      <c r="D35" s="34">
        <v>34423.910000000003</v>
      </c>
      <c r="E35" s="34">
        <v>36943.599999999999</v>
      </c>
      <c r="F35" s="30"/>
      <c r="G35" s="30"/>
      <c r="H35" s="30"/>
    </row>
    <row r="36" spans="1:8" x14ac:dyDescent="0.2">
      <c r="A36" s="30"/>
      <c r="B36" s="33">
        <v>73</v>
      </c>
      <c r="C36" s="34">
        <v>47</v>
      </c>
      <c r="D36" s="34">
        <v>78520.61</v>
      </c>
      <c r="E36" s="34">
        <v>87215.57</v>
      </c>
      <c r="F36" s="30"/>
      <c r="G36" s="30"/>
      <c r="H36" s="30"/>
    </row>
    <row r="37" spans="1:8" x14ac:dyDescent="0.2">
      <c r="A37" s="30"/>
      <c r="B37" s="33">
        <v>77</v>
      </c>
      <c r="C37" s="34">
        <v>69</v>
      </c>
      <c r="D37" s="34">
        <v>102441.11</v>
      </c>
      <c r="E37" s="34">
        <v>109652.29</v>
      </c>
      <c r="F37" s="30"/>
      <c r="G37" s="30"/>
      <c r="H37" s="30"/>
    </row>
    <row r="38" spans="1:8" x14ac:dyDescent="0.2">
      <c r="A38" s="30"/>
      <c r="B38" s="33">
        <v>78</v>
      </c>
      <c r="C38" s="34">
        <v>44</v>
      </c>
      <c r="D38" s="34">
        <v>42057.3</v>
      </c>
      <c r="E38" s="34">
        <v>36479.839999999997</v>
      </c>
      <c r="F38" s="34"/>
      <c r="G38" s="30"/>
      <c r="H38" s="30"/>
    </row>
    <row r="39" spans="1:8" x14ac:dyDescent="0.2">
      <c r="A39" s="30"/>
      <c r="B39" s="33">
        <v>74</v>
      </c>
      <c r="C39" s="34">
        <v>0</v>
      </c>
      <c r="D39" s="34">
        <v>0</v>
      </c>
      <c r="E39" s="34">
        <v>0</v>
      </c>
      <c r="F39" s="30"/>
      <c r="G39" s="30"/>
      <c r="H39" s="30"/>
    </row>
    <row r="40" spans="1:8" x14ac:dyDescent="0.2">
      <c r="A40" s="30"/>
      <c r="B40" s="31"/>
      <c r="C40" s="30"/>
      <c r="D40" s="30"/>
      <c r="E40" s="30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1"/>
      <c r="D42" s="31"/>
      <c r="E42" s="31"/>
      <c r="F42" s="31"/>
      <c r="G42" s="31"/>
      <c r="H42" s="31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0"/>
      <c r="D44" s="30"/>
      <c r="E44" s="30"/>
      <c r="F44" s="30"/>
      <c r="G44" s="30"/>
      <c r="H44" s="30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</sheetData>
  <phoneticPr fontId="2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2016-04-04T23:44:22Z</dcterms:modified>
</cp:coreProperties>
</file>