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<sst xmlns="http://schemas.openxmlformats.org/spreadsheetml/2006/main" count="117" uniqueCount="77">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</sst>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horizontal="right" vertical="center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6" fillId="0" borderId="19" xfId="0" applyFont="1" applyBorder="1" applyAlignment="1">
      <alignment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14" fontId="47" fillId="33" borderId="12" xfId="0" applyNumberFormat="1" applyFont="1" applyFill="1" applyBorder="1" applyAlignment="1">
      <alignment vertical="center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14" fontId="47" fillId="33" borderId="16" xfId="0" applyNumberFormat="1" applyFont="1" applyFill="1" applyBorder="1" applyAlignment="1">
      <alignment vertical="center" wrapText="1"/>
    </xf>
    <xf numFmtId="0" fontId="47" fillId="35" borderId="12" xfId="0" applyFont="1" applyFill="1" applyBorder="1" applyAlignment="1">
      <alignment horizontal="right" vertical="top" wrapText="1"/>
    </xf>
    <xf numFmtId="14" fontId="47" fillId="33" borderId="17" xfId="0" applyNumberFormat="1" applyFont="1" applyFill="1" applyBorder="1" applyAlignment="1">
      <alignment vertical="center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>
      <c r="A3" s="49" t="s">
        <v>5</v>
      </c>
      <c r="B3" s="49"/>
      <c r="C3" s="49"/>
      <c r="D3" s="49"/>
      <c r="E3" s="15">
        <f>SUM(E4:E42)</f>
        <v>17005467.921199996</v>
      </c>
      <c r="F3" s="25">
        <f>RA!I7</f>
        <v>1533184.0525</v>
      </c>
      <c r="G3" s="16">
        <f>SUM(G4:G42)</f>
        <v>15472283.8687</v>
      </c>
      <c r="H3" s="27">
        <f>RA!J7</f>
        <v>9.0158298472260405</v>
      </c>
      <c r="I3" s="20">
        <f>SUM(I4:I42)</f>
        <v>17005473.957084343</v>
      </c>
      <c r="J3" s="21">
        <f>SUM(J4:J42)</f>
        <v>15472283.782146875</v>
      </c>
      <c r="K3" s="22">
        <f>E3-I3</f>
        <v>-6.0358843468129635</v>
      </c>
      <c r="L3" s="22">
        <f>G3-J3</f>
        <v>8.6553124710917473E-2</v>
      </c>
    </row>
    <row r="4" spans="1:13">
      <c r="A4" s="50">
        <f>RA!A8</f>
        <v>42808</v>
      </c>
      <c r="B4" s="12">
        <v>12</v>
      </c>
      <c r="C4" s="45" t="s">
        <v>6</v>
      </c>
      <c r="D4" s="45"/>
      <c r="E4" s="15">
        <f>IFERROR(VLOOKUP(C4,RA!B:D,3,0),0)</f>
        <v>538334.66509999998</v>
      </c>
      <c r="F4" s="25">
        <f>IFERROR(VLOOKUP(C4,RA!B:I,8,0),0)</f>
        <v>159655.57079999999</v>
      </c>
      <c r="G4" s="16">
        <f t="shared" ref="G4:G42" si="0">E4-F4</f>
        <v>378679.0943</v>
      </c>
      <c r="H4" s="27">
        <f>RA!J8</f>
        <v>29.657308204431299</v>
      </c>
      <c r="I4" s="20">
        <f>IFERROR(VLOOKUP(B4,RMS!C:E,3,FALSE),0)</f>
        <v>538335.23220170895</v>
      </c>
      <c r="J4" s="21">
        <f>IFERROR(VLOOKUP(B4,RMS!C:F,4,FALSE),0)</f>
        <v>378679.08971452998</v>
      </c>
      <c r="K4" s="22">
        <f t="shared" ref="K4:K42" si="1">E4-I4</f>
        <v>-0.56710170896258205</v>
      </c>
      <c r="L4" s="22">
        <f t="shared" ref="L4:L42" si="2">G4-J4</f>
        <v>4.5854700147174299E-3</v>
      </c>
    </row>
    <row r="5" spans="1:13">
      <c r="A5" s="50"/>
      <c r="B5" s="12">
        <v>13</v>
      </c>
      <c r="C5" s="45" t="s">
        <v>7</v>
      </c>
      <c r="D5" s="45"/>
      <c r="E5" s="15">
        <f>IFERROR(VLOOKUP(C5,RA!B:D,3,0),0)</f>
        <v>63754.114500000003</v>
      </c>
      <c r="F5" s="25">
        <f>IFERROR(VLOOKUP(C5,RA!B:I,8,0),0)</f>
        <v>14961.894899999999</v>
      </c>
      <c r="G5" s="16">
        <f t="shared" si="0"/>
        <v>48792.219600000004</v>
      </c>
      <c r="H5" s="27">
        <f>RA!J9</f>
        <v>23.468124398465299</v>
      </c>
      <c r="I5" s="20">
        <f>IFERROR(VLOOKUP(B5,RMS!C:E,3,FALSE),0)</f>
        <v>63754.147741880297</v>
      </c>
      <c r="J5" s="21">
        <f>IFERROR(VLOOKUP(B5,RMS!C:F,4,FALSE),0)</f>
        <v>48792.214433333298</v>
      </c>
      <c r="K5" s="22">
        <f t="shared" si="1"/>
        <v>-3.3241880293644499E-2</v>
      </c>
      <c r="L5" s="22">
        <f t="shared" si="2"/>
        <v>5.1666667059180327E-3</v>
      </c>
      <c r="M5" s="32"/>
    </row>
    <row r="6" spans="1:13">
      <c r="A6" s="50"/>
      <c r="B6" s="12">
        <v>14</v>
      </c>
      <c r="C6" s="45" t="s">
        <v>8</v>
      </c>
      <c r="D6" s="45"/>
      <c r="E6" s="15">
        <f>IFERROR(VLOOKUP(C6,RA!B:D,3,0),0)</f>
        <v>98434.790299999993</v>
      </c>
      <c r="F6" s="25">
        <f>IFERROR(VLOOKUP(C6,RA!B:I,8,0),0)</f>
        <v>28257.7297</v>
      </c>
      <c r="G6" s="16">
        <f t="shared" si="0"/>
        <v>70177.060599999997</v>
      </c>
      <c r="H6" s="27">
        <f>RA!J10</f>
        <v>28.707055314364801</v>
      </c>
      <c r="I6" s="20">
        <f>IFERROR(VLOOKUP(B6,RMS!C:E,3,FALSE),0)</f>
        <v>98436.916119567395</v>
      </c>
      <c r="J6" s="21">
        <f>IFERROR(VLOOKUP(B6,RMS!C:F,4,FALSE),0)</f>
        <v>70177.058376158093</v>
      </c>
      <c r="K6" s="22">
        <f>E6-I6</f>
        <v>-2.125819567401777</v>
      </c>
      <c r="L6" s="22">
        <f t="shared" si="2"/>
        <v>2.2238419041968882E-3</v>
      </c>
      <c r="M6" s="32"/>
    </row>
    <row r="7" spans="1:13">
      <c r="A7" s="50"/>
      <c r="B7" s="12">
        <v>15</v>
      </c>
      <c r="C7" s="45" t="s">
        <v>9</v>
      </c>
      <c r="D7" s="45"/>
      <c r="E7" s="15">
        <f>IFERROR(VLOOKUP(C7,RA!B:D,3,0),0)</f>
        <v>44615.553599999999</v>
      </c>
      <c r="F7" s="25">
        <f>IFERROR(VLOOKUP(C7,RA!B:I,8,0),0)</f>
        <v>11086.969499999999</v>
      </c>
      <c r="G7" s="16">
        <f t="shared" si="0"/>
        <v>33528.5841</v>
      </c>
      <c r="H7" s="27">
        <f>RA!J11</f>
        <v>24.8500099301693</v>
      </c>
      <c r="I7" s="20">
        <f>IFERROR(VLOOKUP(B7,RMS!C:E,3,FALSE),0)</f>
        <v>44615.5826864685</v>
      </c>
      <c r="J7" s="21">
        <f>IFERROR(VLOOKUP(B7,RMS!C:F,4,FALSE),0)</f>
        <v>33528.584823704703</v>
      </c>
      <c r="K7" s="22">
        <f t="shared" si="1"/>
        <v>-2.9086468501191121E-2</v>
      </c>
      <c r="L7" s="22">
        <f t="shared" si="2"/>
        <v>-7.2370470297755674E-4</v>
      </c>
      <c r="M7" s="32"/>
    </row>
    <row r="8" spans="1:13">
      <c r="A8" s="50"/>
      <c r="B8" s="12">
        <v>16</v>
      </c>
      <c r="C8" s="45" t="s">
        <v>10</v>
      </c>
      <c r="D8" s="45"/>
      <c r="E8" s="15">
        <f>IFERROR(VLOOKUP(C8,RA!B:D,3,0),0)</f>
        <v>136699.3646</v>
      </c>
      <c r="F8" s="25">
        <f>IFERROR(VLOOKUP(C8,RA!B:I,8,0),0)</f>
        <v>20644.569200000002</v>
      </c>
      <c r="G8" s="16">
        <f t="shared" si="0"/>
        <v>116054.7954</v>
      </c>
      <c r="H8" s="27">
        <f>RA!J12</f>
        <v>15.102169099621401</v>
      </c>
      <c r="I8" s="20">
        <f>IFERROR(VLOOKUP(B8,RMS!C:E,3,FALSE),0)</f>
        <v>136699.36157350399</v>
      </c>
      <c r="J8" s="21">
        <f>IFERROR(VLOOKUP(B8,RMS!C:F,4,FALSE),0)</f>
        <v>116054.792333333</v>
      </c>
      <c r="K8" s="22">
        <f t="shared" si="1"/>
        <v>3.0264960078056902E-3</v>
      </c>
      <c r="L8" s="22">
        <f t="shared" si="2"/>
        <v>3.0666670063510537E-3</v>
      </c>
      <c r="M8" s="32"/>
    </row>
    <row r="9" spans="1:13">
      <c r="A9" s="50"/>
      <c r="B9" s="12">
        <v>17</v>
      </c>
      <c r="C9" s="45" t="s">
        <v>11</v>
      </c>
      <c r="D9" s="45"/>
      <c r="E9" s="15">
        <f>IFERROR(VLOOKUP(C9,RA!B:D,3,0),0)</f>
        <v>168254.72750000001</v>
      </c>
      <c r="F9" s="25">
        <f>IFERROR(VLOOKUP(C9,RA!B:I,8,0),0)</f>
        <v>54953.6731</v>
      </c>
      <c r="G9" s="16">
        <f t="shared" si="0"/>
        <v>113301.05440000001</v>
      </c>
      <c r="H9" s="27">
        <f>RA!J13</f>
        <v>32.660997950265603</v>
      </c>
      <c r="I9" s="20">
        <f>IFERROR(VLOOKUP(B9,RMS!C:E,3,FALSE),0)</f>
        <v>168254.838904273</v>
      </c>
      <c r="J9" s="21">
        <f>IFERROR(VLOOKUP(B9,RMS!C:F,4,FALSE),0)</f>
        <v>113301.055076923</v>
      </c>
      <c r="K9" s="22">
        <f t="shared" si="1"/>
        <v>-0.11140427298960276</v>
      </c>
      <c r="L9" s="22">
        <f t="shared" si="2"/>
        <v>-6.7692299489863217E-4</v>
      </c>
      <c r="M9" s="32"/>
    </row>
    <row r="10" spans="1:13">
      <c r="A10" s="50"/>
      <c r="B10" s="12">
        <v>18</v>
      </c>
      <c r="C10" s="45" t="s">
        <v>12</v>
      </c>
      <c r="D10" s="45"/>
      <c r="E10" s="15">
        <f>IFERROR(VLOOKUP(C10,RA!B:D,3,0),0)</f>
        <v>85351.490900000004</v>
      </c>
      <c r="F10" s="25">
        <f>IFERROR(VLOOKUP(C10,RA!B:I,8,0),0)</f>
        <v>6388.6652999999997</v>
      </c>
      <c r="G10" s="16">
        <f t="shared" si="0"/>
        <v>78962.825600000011</v>
      </c>
      <c r="H10" s="27">
        <f>RA!J14</f>
        <v>7.4851244338369298</v>
      </c>
      <c r="I10" s="20">
        <f>IFERROR(VLOOKUP(B10,RMS!C:E,3,FALSE),0)</f>
        <v>85351.495481196602</v>
      </c>
      <c r="J10" s="21">
        <f>IFERROR(VLOOKUP(B10,RMS!C:F,4,FALSE),0)</f>
        <v>78962.825793162396</v>
      </c>
      <c r="K10" s="22">
        <f t="shared" si="1"/>
        <v>-4.5811965974280611E-3</v>
      </c>
      <c r="L10" s="22">
        <f t="shared" si="2"/>
        <v>-1.931623846758157E-4</v>
      </c>
      <c r="M10" s="32"/>
    </row>
    <row r="11" spans="1:13">
      <c r="A11" s="50"/>
      <c r="B11" s="12">
        <v>19</v>
      </c>
      <c r="C11" s="45" t="s">
        <v>13</v>
      </c>
      <c r="D11" s="45"/>
      <c r="E11" s="15">
        <f>IFERROR(VLOOKUP(C11,RA!B:D,3,0),0)</f>
        <v>85290.8073</v>
      </c>
      <c r="F11" s="25">
        <f>IFERROR(VLOOKUP(C11,RA!B:I,8,0),0)</f>
        <v>-12818.5309</v>
      </c>
      <c r="G11" s="16">
        <f t="shared" si="0"/>
        <v>98109.338199999998</v>
      </c>
      <c r="H11" s="27">
        <f>RA!J15</f>
        <v>-15.029205732468199</v>
      </c>
      <c r="I11" s="20">
        <f>IFERROR(VLOOKUP(B11,RMS!C:E,3,FALSE),0)</f>
        <v>85290.847691453004</v>
      </c>
      <c r="J11" s="21">
        <f>IFERROR(VLOOKUP(B11,RMS!C:F,4,FALSE),0)</f>
        <v>98109.337759829097</v>
      </c>
      <c r="K11" s="22">
        <f t="shared" si="1"/>
        <v>-4.0391453003394417E-2</v>
      </c>
      <c r="L11" s="22">
        <f t="shared" si="2"/>
        <v>4.4017090112902224E-4</v>
      </c>
      <c r="M11" s="32"/>
    </row>
    <row r="12" spans="1:13">
      <c r="A12" s="50"/>
      <c r="B12" s="12">
        <v>21</v>
      </c>
      <c r="C12" s="45" t="s">
        <v>14</v>
      </c>
      <c r="D12" s="45"/>
      <c r="E12" s="15">
        <f>IFERROR(VLOOKUP(C12,RA!B:D,3,0),0)</f>
        <v>717398.53670000006</v>
      </c>
      <c r="F12" s="25">
        <f>IFERROR(VLOOKUP(C12,RA!B:I,8,0),0)</f>
        <v>-19104.134999999998</v>
      </c>
      <c r="G12" s="16">
        <f t="shared" si="0"/>
        <v>736502.67170000006</v>
      </c>
      <c r="H12" s="27">
        <f>RA!J16</f>
        <v>-2.6629737896982801</v>
      </c>
      <c r="I12" s="20">
        <f>IFERROR(VLOOKUP(B12,RMS!C:E,3,FALSE),0)</f>
        <v>717398.08477948699</v>
      </c>
      <c r="J12" s="21">
        <f>IFERROR(VLOOKUP(B12,RMS!C:F,4,FALSE),0)</f>
        <v>736502.67167179496</v>
      </c>
      <c r="K12" s="22">
        <f t="shared" si="1"/>
        <v>0.4519205130636692</v>
      </c>
      <c r="L12" s="22">
        <f t="shared" si="2"/>
        <v>2.8205104172229767E-5</v>
      </c>
      <c r="M12" s="32"/>
    </row>
    <row r="13" spans="1:13">
      <c r="A13" s="50"/>
      <c r="B13" s="12">
        <v>22</v>
      </c>
      <c r="C13" s="45" t="s">
        <v>15</v>
      </c>
      <c r="D13" s="45"/>
      <c r="E13" s="15">
        <f>IFERROR(VLOOKUP(C13,RA!B:D,3,0),0)</f>
        <v>811471.54630000005</v>
      </c>
      <c r="F13" s="25">
        <f>IFERROR(VLOOKUP(C13,RA!B:I,8,0),0)</f>
        <v>55979.681499999999</v>
      </c>
      <c r="G13" s="16">
        <f t="shared" si="0"/>
        <v>755491.8648000001</v>
      </c>
      <c r="H13" s="27">
        <f>RA!J17</f>
        <v>6.8985390498589796</v>
      </c>
      <c r="I13" s="20">
        <f>IFERROR(VLOOKUP(B13,RMS!C:E,3,FALSE),0)</f>
        <v>811471.55331111106</v>
      </c>
      <c r="J13" s="21">
        <f>IFERROR(VLOOKUP(B13,RMS!C:F,4,FALSE),0)</f>
        <v>755491.86388888897</v>
      </c>
      <c r="K13" s="22">
        <f t="shared" si="1"/>
        <v>-7.0111110107973218E-3</v>
      </c>
      <c r="L13" s="22">
        <f t="shared" si="2"/>
        <v>9.1111112851649523E-4</v>
      </c>
      <c r="M13" s="32"/>
    </row>
    <row r="14" spans="1:13">
      <c r="A14" s="50"/>
      <c r="B14" s="12">
        <v>23</v>
      </c>
      <c r="C14" s="45" t="s">
        <v>16</v>
      </c>
      <c r="D14" s="45"/>
      <c r="E14" s="15">
        <f>IFERROR(VLOOKUP(C14,RA!B:D,3,0),0)</f>
        <v>1690513.3048</v>
      </c>
      <c r="F14" s="25">
        <f>IFERROR(VLOOKUP(C14,RA!B:I,8,0),0)</f>
        <v>200640.61420000001</v>
      </c>
      <c r="G14" s="16">
        <f t="shared" si="0"/>
        <v>1489872.6906000001</v>
      </c>
      <c r="H14" s="27">
        <f>RA!J18</f>
        <v>11.8686208283784</v>
      </c>
      <c r="I14" s="20">
        <f>IFERROR(VLOOKUP(B14,RMS!C:E,3,FALSE),0)</f>
        <v>1690513.80010427</v>
      </c>
      <c r="J14" s="21">
        <f>IFERROR(VLOOKUP(B14,RMS!C:F,4,FALSE),0)</f>
        <v>1489872.6599264999</v>
      </c>
      <c r="K14" s="22">
        <f t="shared" si="1"/>
        <v>-0.49530426994897425</v>
      </c>
      <c r="L14" s="22">
        <f t="shared" si="2"/>
        <v>3.0673500150442123E-2</v>
      </c>
      <c r="M14" s="32"/>
    </row>
    <row r="15" spans="1:13">
      <c r="A15" s="50"/>
      <c r="B15" s="12">
        <v>24</v>
      </c>
      <c r="C15" s="45" t="s">
        <v>17</v>
      </c>
      <c r="D15" s="45"/>
      <c r="E15" s="15">
        <f>IFERROR(VLOOKUP(C15,RA!B:D,3,0),0)</f>
        <v>535603.40890000004</v>
      </c>
      <c r="F15" s="25">
        <f>IFERROR(VLOOKUP(C15,RA!B:I,8,0),0)</f>
        <v>70264.947</v>
      </c>
      <c r="G15" s="16">
        <f t="shared" si="0"/>
        <v>465338.46190000005</v>
      </c>
      <c r="H15" s="27">
        <f>RA!J19</f>
        <v>13.1188386467344</v>
      </c>
      <c r="I15" s="20">
        <f>IFERROR(VLOOKUP(B15,RMS!C:E,3,FALSE),0)</f>
        <v>535603.41531367495</v>
      </c>
      <c r="J15" s="21">
        <f>IFERROR(VLOOKUP(B15,RMS!C:F,4,FALSE),0)</f>
        <v>465338.46122906002</v>
      </c>
      <c r="K15" s="22">
        <f t="shared" si="1"/>
        <v>-6.4136749133467674E-3</v>
      </c>
      <c r="L15" s="22">
        <f t="shared" si="2"/>
        <v>6.7094003316015005E-4</v>
      </c>
      <c r="M15" s="32"/>
    </row>
    <row r="16" spans="1:13">
      <c r="A16" s="50"/>
      <c r="B16" s="12">
        <v>25</v>
      </c>
      <c r="C16" s="45" t="s">
        <v>18</v>
      </c>
      <c r="D16" s="45"/>
      <c r="E16" s="15">
        <f>IFERROR(VLOOKUP(C16,RA!B:D,3,0),0)</f>
        <v>1197526.0015</v>
      </c>
      <c r="F16" s="25">
        <f>IFERROR(VLOOKUP(C16,RA!B:I,8,0),0)</f>
        <v>125613.81080000001</v>
      </c>
      <c r="G16" s="16">
        <f t="shared" si="0"/>
        <v>1071912.1906999999</v>
      </c>
      <c r="H16" s="27">
        <f>RA!J20</f>
        <v>10.489443289136</v>
      </c>
      <c r="I16" s="20">
        <f>IFERROR(VLOOKUP(B16,RMS!C:E,3,FALSE),0)</f>
        <v>1197526.1782</v>
      </c>
      <c r="J16" s="21">
        <f>IFERROR(VLOOKUP(B16,RMS!C:F,4,FALSE),0)</f>
        <v>1071912.1906999999</v>
      </c>
      <c r="K16" s="22">
        <f t="shared" si="1"/>
        <v>-0.17669999995268881</v>
      </c>
      <c r="L16" s="22">
        <f t="shared" si="2"/>
        <v>0</v>
      </c>
      <c r="M16" s="32"/>
    </row>
    <row r="17" spans="1:13">
      <c r="A17" s="50"/>
      <c r="B17" s="12">
        <v>26</v>
      </c>
      <c r="C17" s="45" t="s">
        <v>19</v>
      </c>
      <c r="D17" s="45"/>
      <c r="E17" s="15">
        <f>IFERROR(VLOOKUP(C17,RA!B:D,3,0),0)</f>
        <v>375780.65749999997</v>
      </c>
      <c r="F17" s="25">
        <f>IFERROR(VLOOKUP(C17,RA!B:I,8,0),0)</f>
        <v>56601.922500000001</v>
      </c>
      <c r="G17" s="16">
        <f t="shared" si="0"/>
        <v>319178.73499999999</v>
      </c>
      <c r="H17" s="27">
        <f>RA!J21</f>
        <v>15.0624896120418</v>
      </c>
      <c r="I17" s="20">
        <f>IFERROR(VLOOKUP(B17,RMS!C:E,3,FALSE),0)</f>
        <v>375780.14202976302</v>
      </c>
      <c r="J17" s="21">
        <f>IFERROR(VLOOKUP(B17,RMS!C:F,4,FALSE),0)</f>
        <v>319178.73499732203</v>
      </c>
      <c r="K17" s="22">
        <f t="shared" si="1"/>
        <v>0.51547023694729432</v>
      </c>
      <c r="L17" s="22">
        <f t="shared" si="2"/>
        <v>2.677959855645895E-6</v>
      </c>
      <c r="M17" s="32"/>
    </row>
    <row r="18" spans="1:13">
      <c r="A18" s="50"/>
      <c r="B18" s="12">
        <v>27</v>
      </c>
      <c r="C18" s="45" t="s">
        <v>20</v>
      </c>
      <c r="D18" s="45"/>
      <c r="E18" s="15">
        <f>IFERROR(VLOOKUP(C18,RA!B:D,3,0),0)</f>
        <v>1186799.8776</v>
      </c>
      <c r="F18" s="25">
        <f>IFERROR(VLOOKUP(C18,RA!B:I,8,0),0)</f>
        <v>23122.079900000001</v>
      </c>
      <c r="G18" s="16">
        <f t="shared" si="0"/>
        <v>1163677.7977</v>
      </c>
      <c r="H18" s="27">
        <f>RA!J22</f>
        <v>1.9482711732965901</v>
      </c>
      <c r="I18" s="20">
        <f>IFERROR(VLOOKUP(B18,RMS!C:E,3,FALSE),0)</f>
        <v>1186801.6075264099</v>
      </c>
      <c r="J18" s="21">
        <f>IFERROR(VLOOKUP(B18,RMS!C:F,4,FALSE),0)</f>
        <v>1163677.7976756999</v>
      </c>
      <c r="K18" s="22">
        <f t="shared" si="1"/>
        <v>-1.7299264098983258</v>
      </c>
      <c r="L18" s="22">
        <f t="shared" si="2"/>
        <v>2.4300068616867065E-5</v>
      </c>
      <c r="M18" s="32"/>
    </row>
    <row r="19" spans="1:13">
      <c r="A19" s="50"/>
      <c r="B19" s="12">
        <v>29</v>
      </c>
      <c r="C19" s="45" t="s">
        <v>21</v>
      </c>
      <c r="D19" s="45"/>
      <c r="E19" s="15">
        <f>IFERROR(VLOOKUP(C19,RA!B:D,3,0),0)</f>
        <v>2144928.6691999999</v>
      </c>
      <c r="F19" s="25">
        <f>IFERROR(VLOOKUP(C19,RA!B:I,8,0),0)</f>
        <v>90766.572700000004</v>
      </c>
      <c r="G19" s="16">
        <f t="shared" si="0"/>
        <v>2054162.0965</v>
      </c>
      <c r="H19" s="27">
        <f>RA!J23</f>
        <v>4.23168257310176</v>
      </c>
      <c r="I19" s="20">
        <f>IFERROR(VLOOKUP(B19,RMS!C:E,3,FALSE),0)</f>
        <v>2144930.1842906</v>
      </c>
      <c r="J19" s="21">
        <f>IFERROR(VLOOKUP(B19,RMS!C:F,4,FALSE),0)</f>
        <v>2054162.11984615</v>
      </c>
      <c r="K19" s="22">
        <f t="shared" si="1"/>
        <v>-1.5150906001217663</v>
      </c>
      <c r="L19" s="22">
        <f t="shared" si="2"/>
        <v>-2.3346150061115623E-2</v>
      </c>
      <c r="M19" s="32"/>
    </row>
    <row r="20" spans="1:13">
      <c r="A20" s="50"/>
      <c r="B20" s="12">
        <v>31</v>
      </c>
      <c r="C20" s="45" t="s">
        <v>22</v>
      </c>
      <c r="D20" s="45"/>
      <c r="E20" s="15">
        <f>IFERROR(VLOOKUP(C20,RA!B:D,3,0),0)</f>
        <v>266328.53519999998</v>
      </c>
      <c r="F20" s="25">
        <f>IFERROR(VLOOKUP(C20,RA!B:I,8,0),0)</f>
        <v>37022.809099999999</v>
      </c>
      <c r="G20" s="16">
        <f t="shared" si="0"/>
        <v>229305.72609999997</v>
      </c>
      <c r="H20" s="27">
        <f>RA!J24</f>
        <v>13.9011800114463</v>
      </c>
      <c r="I20" s="20">
        <f>IFERROR(VLOOKUP(B20,RMS!C:E,3,FALSE),0)</f>
        <v>266328.55408845801</v>
      </c>
      <c r="J20" s="21">
        <f>IFERROR(VLOOKUP(B20,RMS!C:F,4,FALSE),0)</f>
        <v>229305.71816314801</v>
      </c>
      <c r="K20" s="22">
        <f t="shared" si="1"/>
        <v>-1.8888458027504385E-2</v>
      </c>
      <c r="L20" s="22">
        <f t="shared" si="2"/>
        <v>7.9368519654963166E-3</v>
      </c>
      <c r="M20" s="32"/>
    </row>
    <row r="21" spans="1:13">
      <c r="A21" s="50"/>
      <c r="B21" s="12">
        <v>32</v>
      </c>
      <c r="C21" s="45" t="s">
        <v>23</v>
      </c>
      <c r="D21" s="45"/>
      <c r="E21" s="15">
        <f>IFERROR(VLOOKUP(C21,RA!B:D,3,0),0)</f>
        <v>298634.8995</v>
      </c>
      <c r="F21" s="25">
        <f>IFERROR(VLOOKUP(C21,RA!B:I,8,0),0)</f>
        <v>25467.560099999999</v>
      </c>
      <c r="G21" s="16">
        <f t="shared" si="0"/>
        <v>273167.3394</v>
      </c>
      <c r="H21" s="27">
        <f>RA!J25</f>
        <v>8.5279919201138092</v>
      </c>
      <c r="I21" s="20">
        <f>IFERROR(VLOOKUP(B21,RMS!C:E,3,FALSE),0)</f>
        <v>298634.89883332601</v>
      </c>
      <c r="J21" s="21">
        <f>IFERROR(VLOOKUP(B21,RMS!C:F,4,FALSE),0)</f>
        <v>273167.33099933399</v>
      </c>
      <c r="K21" s="22">
        <f t="shared" si="1"/>
        <v>6.6667399369180202E-4</v>
      </c>
      <c r="L21" s="22">
        <f t="shared" si="2"/>
        <v>8.4006660035811365E-3</v>
      </c>
      <c r="M21" s="32"/>
    </row>
    <row r="22" spans="1:13">
      <c r="A22" s="50"/>
      <c r="B22" s="12">
        <v>33</v>
      </c>
      <c r="C22" s="45" t="s">
        <v>24</v>
      </c>
      <c r="D22" s="45"/>
      <c r="E22" s="15">
        <f>IFERROR(VLOOKUP(C22,RA!B:D,3,0),0)</f>
        <v>680625.8</v>
      </c>
      <c r="F22" s="25">
        <f>IFERROR(VLOOKUP(C22,RA!B:I,8,0),0)</f>
        <v>155516.2689</v>
      </c>
      <c r="G22" s="16">
        <f t="shared" si="0"/>
        <v>525109.53110000002</v>
      </c>
      <c r="H22" s="27">
        <f>RA!J26</f>
        <v>22.849011733025701</v>
      </c>
      <c r="I22" s="20">
        <f>IFERROR(VLOOKUP(B22,RMS!C:E,3,FALSE),0)</f>
        <v>680625.771381189</v>
      </c>
      <c r="J22" s="21">
        <f>IFERROR(VLOOKUP(B22,RMS!C:F,4,FALSE),0)</f>
        <v>525109.52362759796</v>
      </c>
      <c r="K22" s="22">
        <f t="shared" si="1"/>
        <v>2.8618811047635972E-2</v>
      </c>
      <c r="L22" s="22">
        <f t="shared" si="2"/>
        <v>7.4724020669236779E-3</v>
      </c>
      <c r="M22" s="32"/>
    </row>
    <row r="23" spans="1:13">
      <c r="A23" s="50"/>
      <c r="B23" s="12">
        <v>34</v>
      </c>
      <c r="C23" s="45" t="s">
        <v>25</v>
      </c>
      <c r="D23" s="45"/>
      <c r="E23" s="15">
        <f>IFERROR(VLOOKUP(C23,RA!B:D,3,0),0)</f>
        <v>303479.65039999998</v>
      </c>
      <c r="F23" s="25">
        <f>IFERROR(VLOOKUP(C23,RA!B:I,8,0),0)</f>
        <v>72266.993900000001</v>
      </c>
      <c r="G23" s="16">
        <f t="shared" si="0"/>
        <v>231212.65649999998</v>
      </c>
      <c r="H23" s="27">
        <f>RA!J27</f>
        <v>23.812797268201901</v>
      </c>
      <c r="I23" s="20">
        <f>IFERROR(VLOOKUP(B23,RMS!C:E,3,FALSE),0)</f>
        <v>303479.54833957303</v>
      </c>
      <c r="J23" s="21">
        <f>IFERROR(VLOOKUP(B23,RMS!C:F,4,FALSE),0)</f>
        <v>231212.67361738099</v>
      </c>
      <c r="K23" s="22">
        <f t="shared" si="1"/>
        <v>0.10206042695790529</v>
      </c>
      <c r="L23" s="22">
        <f t="shared" si="2"/>
        <v>-1.7117381008574739E-2</v>
      </c>
      <c r="M23" s="32"/>
    </row>
    <row r="24" spans="1:13">
      <c r="A24" s="50"/>
      <c r="B24" s="12">
        <v>35</v>
      </c>
      <c r="C24" s="45" t="s">
        <v>26</v>
      </c>
      <c r="D24" s="45"/>
      <c r="E24" s="15">
        <f>IFERROR(VLOOKUP(C24,RA!B:D,3,0),0)</f>
        <v>907187.40150000004</v>
      </c>
      <c r="F24" s="25">
        <f>IFERROR(VLOOKUP(C24,RA!B:I,8,0),0)</f>
        <v>40487.382299999997</v>
      </c>
      <c r="G24" s="16">
        <f t="shared" si="0"/>
        <v>866700.01919999998</v>
      </c>
      <c r="H24" s="27">
        <f>RA!J28</f>
        <v>4.4629568524712404</v>
      </c>
      <c r="I24" s="20">
        <f>IFERROR(VLOOKUP(B24,RMS!C:E,3,FALSE),0)</f>
        <v>907187.54145752196</v>
      </c>
      <c r="J24" s="21">
        <f>IFERROR(VLOOKUP(B24,RMS!C:F,4,FALSE),0)</f>
        <v>866700.01657964604</v>
      </c>
      <c r="K24" s="22">
        <f t="shared" si="1"/>
        <v>-0.13995752192568034</v>
      </c>
      <c r="L24" s="22">
        <f t="shared" si="2"/>
        <v>2.620353945530951E-3</v>
      </c>
      <c r="M24" s="32"/>
    </row>
    <row r="25" spans="1:13">
      <c r="A25" s="50"/>
      <c r="B25" s="12">
        <v>36</v>
      </c>
      <c r="C25" s="45" t="s">
        <v>27</v>
      </c>
      <c r="D25" s="45"/>
      <c r="E25" s="15">
        <f>IFERROR(VLOOKUP(C25,RA!B:D,3,0),0)</f>
        <v>869856.80550000002</v>
      </c>
      <c r="F25" s="25">
        <f>IFERROR(VLOOKUP(C25,RA!B:I,8,0),0)</f>
        <v>125762.7056</v>
      </c>
      <c r="G25" s="16">
        <f t="shared" si="0"/>
        <v>744094.09990000003</v>
      </c>
      <c r="H25" s="27">
        <f>RA!J29</f>
        <v>14.457863041918801</v>
      </c>
      <c r="I25" s="20">
        <f>IFERROR(VLOOKUP(B25,RMS!C:E,3,FALSE),0)</f>
        <v>869857.11802920303</v>
      </c>
      <c r="J25" s="21">
        <f>IFERROR(VLOOKUP(B25,RMS!C:F,4,FALSE),0)</f>
        <v>744094.01935444598</v>
      </c>
      <c r="K25" s="22">
        <f t="shared" si="1"/>
        <v>-0.31252920301631093</v>
      </c>
      <c r="L25" s="22">
        <f t="shared" si="2"/>
        <v>8.0545554053969681E-2</v>
      </c>
      <c r="M25" s="32"/>
    </row>
    <row r="26" spans="1:13">
      <c r="A26" s="50"/>
      <c r="B26" s="12">
        <v>37</v>
      </c>
      <c r="C26" s="45" t="s">
        <v>63</v>
      </c>
      <c r="D26" s="45"/>
      <c r="E26" s="15">
        <f>IFERROR(VLOOKUP(C26,RA!B:D,3,0),0)</f>
        <v>1287569.8419999999</v>
      </c>
      <c r="F26" s="25">
        <f>IFERROR(VLOOKUP(C26,RA!B:I,8,0),0)</f>
        <v>150929.95420000001</v>
      </c>
      <c r="G26" s="16">
        <f t="shared" si="0"/>
        <v>1136639.8877999999</v>
      </c>
      <c r="H26" s="27">
        <f>RA!J30</f>
        <v>11.7220790109186</v>
      </c>
      <c r="I26" s="20">
        <f>IFERROR(VLOOKUP(B26,RMS!C:E,3,FALSE),0)</f>
        <v>1287569.8004610599</v>
      </c>
      <c r="J26" s="21">
        <f>IFERROR(VLOOKUP(B26,RMS!C:F,4,FALSE),0)</f>
        <v>1136639.9029791299</v>
      </c>
      <c r="K26" s="22">
        <f t="shared" si="1"/>
        <v>4.1538940044119954E-2</v>
      </c>
      <c r="L26" s="22">
        <f t="shared" si="2"/>
        <v>-1.5179130015894771E-2</v>
      </c>
      <c r="M26" s="32"/>
    </row>
    <row r="27" spans="1:13">
      <c r="A27" s="50"/>
      <c r="B27" s="12">
        <v>38</v>
      </c>
      <c r="C27" s="45" t="s">
        <v>29</v>
      </c>
      <c r="D27" s="45"/>
      <c r="E27" s="15">
        <f>IFERROR(VLOOKUP(C27,RA!B:D,3,0),0)</f>
        <v>719726.19460000005</v>
      </c>
      <c r="F27" s="25">
        <f>IFERROR(VLOOKUP(C27,RA!B:I,8,0),0)</f>
        <v>52200.039599999996</v>
      </c>
      <c r="G27" s="16">
        <f t="shared" si="0"/>
        <v>667526.15500000003</v>
      </c>
      <c r="H27" s="27">
        <f>RA!J31</f>
        <v>7.2527636192275899</v>
      </c>
      <c r="I27" s="20">
        <f>IFERROR(VLOOKUP(B27,RMS!C:E,3,FALSE),0)</f>
        <v>719726.19201238896</v>
      </c>
      <c r="J27" s="21">
        <f>IFERROR(VLOOKUP(B27,RMS!C:F,4,FALSE),0)</f>
        <v>667526.14148053096</v>
      </c>
      <c r="K27" s="22">
        <f t="shared" si="1"/>
        <v>2.5876110885292292E-3</v>
      </c>
      <c r="L27" s="22">
        <f t="shared" si="2"/>
        <v>1.3519469066523015E-2</v>
      </c>
      <c r="M27" s="32"/>
    </row>
    <row r="28" spans="1:13">
      <c r="A28" s="50"/>
      <c r="B28" s="12">
        <v>39</v>
      </c>
      <c r="C28" s="45" t="s">
        <v>30</v>
      </c>
      <c r="D28" s="45"/>
      <c r="E28" s="15">
        <f>IFERROR(VLOOKUP(C28,RA!B:D,3,0),0)</f>
        <v>176932.57389999999</v>
      </c>
      <c r="F28" s="25">
        <f>IFERROR(VLOOKUP(C28,RA!B:I,8,0),0)</f>
        <v>47964.524400000002</v>
      </c>
      <c r="G28" s="16">
        <f t="shared" si="0"/>
        <v>128968.04949999999</v>
      </c>
      <c r="H28" s="27">
        <f>RA!J32</f>
        <v>27.108928188151999</v>
      </c>
      <c r="I28" s="20">
        <f>IFERROR(VLOOKUP(B28,RMS!C:E,3,FALSE),0)</f>
        <v>176932.44858714199</v>
      </c>
      <c r="J28" s="21">
        <f>IFERROR(VLOOKUP(B28,RMS!C:F,4,FALSE),0)</f>
        <v>128968.058453588</v>
      </c>
      <c r="K28" s="22">
        <f t="shared" si="1"/>
        <v>0.12531285799923353</v>
      </c>
      <c r="L28" s="22">
        <f t="shared" si="2"/>
        <v>-8.9535880106268451E-3</v>
      </c>
      <c r="M28" s="32"/>
    </row>
    <row r="29" spans="1:13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50"/>
      <c r="B30" s="12">
        <v>42</v>
      </c>
      <c r="C30" s="45" t="s">
        <v>31</v>
      </c>
      <c r="D30" s="45"/>
      <c r="E30" s="15">
        <f>IFERROR(VLOOKUP(C30,RA!B:D,3,0),0)</f>
        <v>123906.6542</v>
      </c>
      <c r="F30" s="25">
        <f>IFERROR(VLOOKUP(C30,RA!B:I,8,0),0)</f>
        <v>17721.576499999999</v>
      </c>
      <c r="G30" s="16">
        <f t="shared" si="0"/>
        <v>106185.07770000001</v>
      </c>
      <c r="H30" s="27">
        <f>RA!J34</f>
        <v>14.3023606071997</v>
      </c>
      <c r="I30" s="20">
        <f>IFERROR(VLOOKUP(B30,RMS!C:E,3,FALSE),0)</f>
        <v>123906.6539</v>
      </c>
      <c r="J30" s="21">
        <f>IFERROR(VLOOKUP(B30,RMS!C:F,4,FALSE),0)</f>
        <v>106185.0917</v>
      </c>
      <c r="K30" s="22">
        <f t="shared" si="1"/>
        <v>2.9999999969732016E-4</v>
      </c>
      <c r="L30" s="22">
        <f t="shared" si="2"/>
        <v>-1.3999999995576218E-2</v>
      </c>
      <c r="M30" s="32"/>
    </row>
    <row r="31" spans="1:13" s="36" customFormat="1" ht="12" thickBot="1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50"/>
      <c r="B32" s="12">
        <v>70</v>
      </c>
      <c r="C32" s="51" t="s">
        <v>61</v>
      </c>
      <c r="D32" s="52"/>
      <c r="E32" s="15">
        <f>IFERROR(VLOOKUP(C32,RA!B:D,3,0),0)</f>
        <v>130715.43</v>
      </c>
      <c r="F32" s="25">
        <f>IFERROR(VLOOKUP(C32,RA!B:I,8,0),0)</f>
        <v>11472.49</v>
      </c>
      <c r="G32" s="16">
        <f t="shared" si="0"/>
        <v>119242.93999999999</v>
      </c>
      <c r="H32" s="27">
        <f>RA!J34</f>
        <v>14.3023606071997</v>
      </c>
      <c r="I32" s="20">
        <f>IFERROR(VLOOKUP(B32,RMS!C:E,3,FALSE),0)</f>
        <v>130715.43</v>
      </c>
      <c r="J32" s="21">
        <f>IFERROR(VLOOKUP(B32,RMS!C:F,4,FALSE),0)</f>
        <v>119242.94</v>
      </c>
      <c r="K32" s="22">
        <f t="shared" si="1"/>
        <v>0</v>
      </c>
      <c r="L32" s="22">
        <f t="shared" si="2"/>
        <v>0</v>
      </c>
    </row>
    <row r="33" spans="1:13">
      <c r="A33" s="50"/>
      <c r="B33" s="12">
        <v>71</v>
      </c>
      <c r="C33" s="45" t="s">
        <v>35</v>
      </c>
      <c r="D33" s="45"/>
      <c r="E33" s="15">
        <f>IFERROR(VLOOKUP(C33,RA!B:D,3,0),0)</f>
        <v>346098.1</v>
      </c>
      <c r="F33" s="25">
        <f>IFERROR(VLOOKUP(C33,RA!B:I,8,0),0)</f>
        <v>-58460.94</v>
      </c>
      <c r="G33" s="16">
        <f t="shared" si="0"/>
        <v>404559.04</v>
      </c>
      <c r="H33" s="27">
        <f>RA!J34</f>
        <v>14.3023606071997</v>
      </c>
      <c r="I33" s="20">
        <f>IFERROR(VLOOKUP(B33,RMS!C:E,3,FALSE),0)</f>
        <v>346098.1</v>
      </c>
      <c r="J33" s="21">
        <f>IFERROR(VLOOKUP(B33,RMS!C:F,4,FALSE),0)</f>
        <v>404559.04</v>
      </c>
      <c r="K33" s="22">
        <f t="shared" si="1"/>
        <v>0</v>
      </c>
      <c r="L33" s="22">
        <f t="shared" si="2"/>
        <v>0</v>
      </c>
      <c r="M33" s="32"/>
    </row>
    <row r="34" spans="1:13">
      <c r="A34" s="50"/>
      <c r="B34" s="12">
        <v>72</v>
      </c>
      <c r="C34" s="45" t="s">
        <v>36</v>
      </c>
      <c r="D34" s="45"/>
      <c r="E34" s="15">
        <f>IFERROR(VLOOKUP(C34,RA!B:D,3,0),0)</f>
        <v>197461.69</v>
      </c>
      <c r="F34" s="25">
        <f>IFERROR(VLOOKUP(C34,RA!B:I,8,0),0)</f>
        <v>-13556.83</v>
      </c>
      <c r="G34" s="16">
        <f t="shared" si="0"/>
        <v>211018.52</v>
      </c>
      <c r="H34" s="27">
        <f>RA!J35</f>
        <v>0</v>
      </c>
      <c r="I34" s="20">
        <f>IFERROR(VLOOKUP(B34,RMS!C:E,3,FALSE),0)</f>
        <v>197461.69</v>
      </c>
      <c r="J34" s="21">
        <f>IFERROR(VLOOKUP(B34,RMS!C:F,4,FALSE),0)</f>
        <v>211018.52</v>
      </c>
      <c r="K34" s="22">
        <f t="shared" si="1"/>
        <v>0</v>
      </c>
      <c r="L34" s="22">
        <f t="shared" si="2"/>
        <v>0</v>
      </c>
      <c r="M34" s="32"/>
    </row>
    <row r="35" spans="1:13">
      <c r="A35" s="50"/>
      <c r="B35" s="12">
        <v>73</v>
      </c>
      <c r="C35" s="45" t="s">
        <v>37</v>
      </c>
      <c r="D35" s="45"/>
      <c r="E35" s="15">
        <f>IFERROR(VLOOKUP(C35,RA!B:D,3,0),0)</f>
        <v>185457.76</v>
      </c>
      <c r="F35" s="25">
        <f>IFERROR(VLOOKUP(C35,RA!B:I,8,0),0)</f>
        <v>-25961.51</v>
      </c>
      <c r="G35" s="16">
        <f t="shared" si="0"/>
        <v>211419.27000000002</v>
      </c>
      <c r="H35" s="27">
        <f>RA!J34</f>
        <v>14.3023606071997</v>
      </c>
      <c r="I35" s="20">
        <f>IFERROR(VLOOKUP(B35,RMS!C:E,3,FALSE),0)</f>
        <v>185457.76</v>
      </c>
      <c r="J35" s="21">
        <f>IFERROR(VLOOKUP(B35,RMS!C:F,4,FALSE),0)</f>
        <v>211419.27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50"/>
      <c r="B36" s="12">
        <v>74</v>
      </c>
      <c r="C36" s="45" t="s">
        <v>62</v>
      </c>
      <c r="D36" s="45"/>
      <c r="E36" s="15">
        <f>IFERROR(VLOOKUP(C36,RA!B:D,3,0),0)</f>
        <v>7.27</v>
      </c>
      <c r="F36" s="25">
        <f>IFERROR(VLOOKUP(C36,RA!B:I,8,0),0)</f>
        <v>7.27</v>
      </c>
      <c r="G36" s="16">
        <f t="shared" si="0"/>
        <v>0</v>
      </c>
      <c r="H36" s="27">
        <f>RA!J35</f>
        <v>0</v>
      </c>
      <c r="I36" s="20">
        <f>IFERROR(VLOOKUP(B36,RMS!C:E,3,FALSE),0)</f>
        <v>7.27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50"/>
      <c r="B37" s="12">
        <v>75</v>
      </c>
      <c r="C37" s="45" t="s">
        <v>32</v>
      </c>
      <c r="D37" s="45"/>
      <c r="E37" s="15">
        <f>IFERROR(VLOOKUP(C37,RA!B:D,3,0),0)</f>
        <v>11895.7263</v>
      </c>
      <c r="F37" s="25">
        <f>IFERROR(VLOOKUP(C37,RA!B:I,8,0),0)</f>
        <v>1120.8887999999999</v>
      </c>
      <c r="G37" s="16">
        <f t="shared" si="0"/>
        <v>10774.8375</v>
      </c>
      <c r="H37" s="27">
        <f>RA!J35</f>
        <v>0</v>
      </c>
      <c r="I37" s="20">
        <f>IFERROR(VLOOKUP(B37,RMS!C:E,3,FALSE),0)</f>
        <v>11895.7264957265</v>
      </c>
      <c r="J37" s="21">
        <f>IFERROR(VLOOKUP(B37,RMS!C:F,4,FALSE),0)</f>
        <v>10774.8376068376</v>
      </c>
      <c r="K37" s="22">
        <f t="shared" si="1"/>
        <v>-1.9572649944166187E-4</v>
      </c>
      <c r="L37" s="22">
        <f t="shared" si="2"/>
        <v>-1.0683760046958923E-4</v>
      </c>
      <c r="M37" s="32"/>
    </row>
    <row r="38" spans="1:13">
      <c r="A38" s="50"/>
      <c r="B38" s="12">
        <v>76</v>
      </c>
      <c r="C38" s="45" t="s">
        <v>33</v>
      </c>
      <c r="D38" s="45"/>
      <c r="E38" s="15">
        <f>IFERROR(VLOOKUP(C38,RA!B:D,3,0),0)</f>
        <v>351575.73349999997</v>
      </c>
      <c r="F38" s="25">
        <f>IFERROR(VLOOKUP(C38,RA!B:I,8,0),0)</f>
        <v>13691.1276</v>
      </c>
      <c r="G38" s="16">
        <f t="shared" si="0"/>
        <v>337884.60589999997</v>
      </c>
      <c r="H38" s="27">
        <f>RA!J36</f>
        <v>8.7766914739904909</v>
      </c>
      <c r="I38" s="20">
        <f>IFERROR(VLOOKUP(B38,RMS!C:E,3,FALSE),0)</f>
        <v>351575.72708034201</v>
      </c>
      <c r="J38" s="21">
        <f>IFERROR(VLOOKUP(B38,RMS!C:F,4,FALSE),0)</f>
        <v>337884.60722478601</v>
      </c>
      <c r="K38" s="22">
        <f t="shared" si="1"/>
        <v>6.4196579623967409E-3</v>
      </c>
      <c r="L38" s="22">
        <f t="shared" si="2"/>
        <v>-1.3247860479168594E-3</v>
      </c>
      <c r="M38" s="32"/>
    </row>
    <row r="39" spans="1:13">
      <c r="A39" s="50"/>
      <c r="B39" s="12">
        <v>77</v>
      </c>
      <c r="C39" s="45" t="s">
        <v>38</v>
      </c>
      <c r="D39" s="45"/>
      <c r="E39" s="15">
        <f>IFERROR(VLOOKUP(C39,RA!B:D,3,0),0)</f>
        <v>136110.68</v>
      </c>
      <c r="F39" s="25">
        <f>IFERROR(VLOOKUP(C39,RA!B:I,8,0),0)</f>
        <v>-24288.09</v>
      </c>
      <c r="G39" s="16">
        <f t="shared" si="0"/>
        <v>160398.76999999999</v>
      </c>
      <c r="H39" s="27">
        <f>RA!J37</f>
        <v>-16.891436271970299</v>
      </c>
      <c r="I39" s="20">
        <f>IFERROR(VLOOKUP(B39,RMS!C:E,3,FALSE),0)</f>
        <v>136110.68</v>
      </c>
      <c r="J39" s="21">
        <f>IFERROR(VLOOKUP(B39,RMS!C:F,4,FALSE),0)</f>
        <v>160398.76999999999</v>
      </c>
      <c r="K39" s="22">
        <f t="shared" si="1"/>
        <v>0</v>
      </c>
      <c r="L39" s="22">
        <f t="shared" si="2"/>
        <v>0</v>
      </c>
      <c r="M39" s="32"/>
    </row>
    <row r="40" spans="1:13">
      <c r="A40" s="50"/>
      <c r="B40" s="12">
        <v>78</v>
      </c>
      <c r="C40" s="45" t="s">
        <v>39</v>
      </c>
      <c r="D40" s="45"/>
      <c r="E40" s="15">
        <f>IFERROR(VLOOKUP(C40,RA!B:D,3,0),0)</f>
        <v>109401.74</v>
      </c>
      <c r="F40" s="25">
        <f>IFERROR(VLOOKUP(C40,RA!B:I,8,0),0)</f>
        <v>13065.33</v>
      </c>
      <c r="G40" s="16">
        <f t="shared" si="0"/>
        <v>96336.41</v>
      </c>
      <c r="H40" s="27">
        <f>RA!J38</f>
        <v>-6.8655494643036796</v>
      </c>
      <c r="I40" s="20">
        <f>IFERROR(VLOOKUP(B40,RMS!C:E,3,FALSE),0)</f>
        <v>109401.74</v>
      </c>
      <c r="J40" s="21">
        <f>IFERROR(VLOOKUP(B40,RMS!C:F,4,FALSE),0)</f>
        <v>96336.41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-13.9986107887855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50"/>
      <c r="B42" s="12">
        <v>99</v>
      </c>
      <c r="C42" s="45" t="s">
        <v>34</v>
      </c>
      <c r="D42" s="45"/>
      <c r="E42" s="15">
        <f>IFERROR(VLOOKUP(C42,RA!B:D,3,0),0)</f>
        <v>21737.918300000001</v>
      </c>
      <c r="F42" s="25">
        <f>IFERROR(VLOOKUP(C42,RA!B:I,8,0),0)</f>
        <v>3738.4663</v>
      </c>
      <c r="G42" s="16">
        <f t="shared" si="0"/>
        <v>17999.452000000001</v>
      </c>
      <c r="H42" s="27">
        <f>RA!J39</f>
        <v>-13.9986107887855</v>
      </c>
      <c r="I42" s="20">
        <f>VLOOKUP(B42,RMS!C:E,3,FALSE)</f>
        <v>21737.918463051199</v>
      </c>
      <c r="J42" s="21">
        <f>IFERROR(VLOOKUP(B42,RMS!C:F,4,FALSE),0)</f>
        <v>17999.452114061001</v>
      </c>
      <c r="K42" s="22">
        <f t="shared" si="1"/>
        <v>-1.630511978873983E-4</v>
      </c>
      <c r="L42" s="22">
        <f t="shared" si="2"/>
        <v>-1.1406100020394661E-4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56" customWidth="1"/>
    <col min="2" max="3" width="9.140625" style="56"/>
    <col min="4" max="4" width="13.140625" style="56" bestFit="1" customWidth="1"/>
    <col min="5" max="5" width="12" style="56" bestFit="1" customWidth="1"/>
    <col min="6" max="7" width="14" style="56" bestFit="1" customWidth="1"/>
    <col min="8" max="8" width="9.140625" style="56"/>
    <col min="9" max="9" width="14" style="56" bestFit="1" customWidth="1"/>
    <col min="10" max="10" width="9.140625" style="56"/>
    <col min="11" max="11" width="14" style="56" bestFit="1" customWidth="1"/>
    <col min="12" max="12" width="12" style="56" bestFit="1" customWidth="1"/>
    <col min="13" max="13" width="14" style="56" bestFit="1" customWidth="1"/>
    <col min="14" max="15" width="15.85546875" style="56" bestFit="1" customWidth="1"/>
    <col min="16" max="17" width="10.5703125" style="56" bestFit="1" customWidth="1"/>
    <col min="18" max="18" width="12" style="56" bestFit="1" customWidth="1"/>
    <col min="19" max="20" width="9.140625" style="56"/>
    <col min="21" max="21" width="12" style="56" bestFit="1" customWidth="1"/>
    <col min="22" max="22" width="41.140625" style="56" bestFit="1" customWidth="1"/>
    <col min="23" max="16384" width="9.140625" style="56"/>
  </cols>
  <sheetData>
    <row r="1" spans="1:23" ht="12.7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 t="s">
        <v>45</v>
      </c>
      <c r="W1" s="55"/>
    </row>
    <row r="2" spans="1:23" ht="12.7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55"/>
    </row>
    <row r="3" spans="1:23" ht="23.25" thickBo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7" t="s">
        <v>46</v>
      </c>
      <c r="W3" s="55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5"/>
    </row>
    <row r="5" spans="1:23" ht="22.5" thickTop="1" thickBot="1">
      <c r="A5" s="59"/>
      <c r="B5" s="60"/>
      <c r="C5" s="61"/>
      <c r="D5" s="62" t="s">
        <v>0</v>
      </c>
      <c r="E5" s="62" t="s">
        <v>66</v>
      </c>
      <c r="F5" s="62" t="s">
        <v>67</v>
      </c>
      <c r="G5" s="62" t="s">
        <v>47</v>
      </c>
      <c r="H5" s="62" t="s">
        <v>48</v>
      </c>
      <c r="I5" s="62" t="s">
        <v>1</v>
      </c>
      <c r="J5" s="62" t="s">
        <v>2</v>
      </c>
      <c r="K5" s="62" t="s">
        <v>49</v>
      </c>
      <c r="L5" s="62" t="s">
        <v>50</v>
      </c>
      <c r="M5" s="62" t="s">
        <v>51</v>
      </c>
      <c r="N5" s="62" t="s">
        <v>52</v>
      </c>
      <c r="O5" s="62" t="s">
        <v>53</v>
      </c>
      <c r="P5" s="62" t="s">
        <v>68</v>
      </c>
      <c r="Q5" s="62" t="s">
        <v>69</v>
      </c>
      <c r="R5" s="62" t="s">
        <v>54</v>
      </c>
      <c r="S5" s="62" t="s">
        <v>55</v>
      </c>
      <c r="T5" s="62" t="s">
        <v>56</v>
      </c>
      <c r="U5" s="63" t="s">
        <v>57</v>
      </c>
    </row>
    <row r="6" spans="1:23" ht="12" thickBot="1">
      <c r="A6" s="64" t="s">
        <v>3</v>
      </c>
      <c r="B6" s="65" t="s">
        <v>4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7"/>
    </row>
    <row r="7" spans="1:23" ht="12" thickBot="1">
      <c r="A7" s="68" t="s">
        <v>5</v>
      </c>
      <c r="B7" s="69"/>
      <c r="C7" s="70"/>
      <c r="D7" s="71">
        <v>17005467.9212</v>
      </c>
      <c r="E7" s="72"/>
      <c r="F7" s="72"/>
      <c r="G7" s="71">
        <v>15347136.0492</v>
      </c>
      <c r="H7" s="73">
        <v>10.805481014071299</v>
      </c>
      <c r="I7" s="71">
        <v>1533184.0525</v>
      </c>
      <c r="J7" s="73">
        <v>9.0158298472260405</v>
      </c>
      <c r="K7" s="71">
        <v>1107987.9269999999</v>
      </c>
      <c r="L7" s="73">
        <v>7.2195093823890097</v>
      </c>
      <c r="M7" s="73">
        <v>0.38375519727120599</v>
      </c>
      <c r="N7" s="71">
        <v>377460670.68660003</v>
      </c>
      <c r="O7" s="71">
        <v>2308842013.2786002</v>
      </c>
      <c r="P7" s="71">
        <v>918654</v>
      </c>
      <c r="Q7" s="71">
        <v>752427</v>
      </c>
      <c r="R7" s="73">
        <v>22.092109932259199</v>
      </c>
      <c r="S7" s="71">
        <v>18.511287080010501</v>
      </c>
      <c r="T7" s="71">
        <v>18.522129837047299</v>
      </c>
      <c r="U7" s="74">
        <v>-5.8573760916306998E-2</v>
      </c>
    </row>
    <row r="8" spans="1:23" ht="12" thickBot="1">
      <c r="A8" s="75">
        <v>42808</v>
      </c>
      <c r="B8" s="51" t="s">
        <v>6</v>
      </c>
      <c r="C8" s="52"/>
      <c r="D8" s="76">
        <v>538334.66509999998</v>
      </c>
      <c r="E8" s="77"/>
      <c r="F8" s="77"/>
      <c r="G8" s="76">
        <v>523251.04139999999</v>
      </c>
      <c r="H8" s="78">
        <v>2.88267437741598</v>
      </c>
      <c r="I8" s="76">
        <v>159655.57079999999</v>
      </c>
      <c r="J8" s="78">
        <v>29.657308204431299</v>
      </c>
      <c r="K8" s="76">
        <v>126491.1202</v>
      </c>
      <c r="L8" s="78">
        <v>24.174079015984901</v>
      </c>
      <c r="M8" s="78">
        <v>0.262187974519969</v>
      </c>
      <c r="N8" s="76">
        <v>19220512.966200002</v>
      </c>
      <c r="O8" s="76">
        <v>98962690.582699999</v>
      </c>
      <c r="P8" s="76">
        <v>20690</v>
      </c>
      <c r="Q8" s="76">
        <v>16790</v>
      </c>
      <c r="R8" s="78">
        <v>23.228111971411501</v>
      </c>
      <c r="S8" s="76">
        <v>26.019075161913999</v>
      </c>
      <c r="T8" s="76">
        <v>27.7307192555092</v>
      </c>
      <c r="U8" s="79">
        <v>-6.5784201895873498</v>
      </c>
    </row>
    <row r="9" spans="1:23" ht="12" thickBot="1">
      <c r="A9" s="80"/>
      <c r="B9" s="51" t="s">
        <v>7</v>
      </c>
      <c r="C9" s="52"/>
      <c r="D9" s="76">
        <v>63754.114500000003</v>
      </c>
      <c r="E9" s="77"/>
      <c r="F9" s="77"/>
      <c r="G9" s="76">
        <v>61490.531499999997</v>
      </c>
      <c r="H9" s="78">
        <v>3.6811895177715201</v>
      </c>
      <c r="I9" s="76">
        <v>14961.894899999999</v>
      </c>
      <c r="J9" s="78">
        <v>23.468124398465299</v>
      </c>
      <c r="K9" s="76">
        <v>13158.1495</v>
      </c>
      <c r="L9" s="78">
        <v>21.3986595643591</v>
      </c>
      <c r="M9" s="78">
        <v>0.13708199621838901</v>
      </c>
      <c r="N9" s="76">
        <v>1243212.3809</v>
      </c>
      <c r="O9" s="76">
        <v>12496110.1895</v>
      </c>
      <c r="P9" s="76">
        <v>4077</v>
      </c>
      <c r="Q9" s="76">
        <v>3201</v>
      </c>
      <c r="R9" s="78">
        <v>27.366447985004701</v>
      </c>
      <c r="S9" s="76">
        <v>15.6375066225166</v>
      </c>
      <c r="T9" s="76">
        <v>16.1880110278038</v>
      </c>
      <c r="U9" s="79">
        <v>-3.5204103734452299</v>
      </c>
    </row>
    <row r="10" spans="1:23" ht="12" thickBot="1">
      <c r="A10" s="80"/>
      <c r="B10" s="51" t="s">
        <v>8</v>
      </c>
      <c r="C10" s="52"/>
      <c r="D10" s="76">
        <v>98434.790299999993</v>
      </c>
      <c r="E10" s="77"/>
      <c r="F10" s="77"/>
      <c r="G10" s="76">
        <v>102768.56329999999</v>
      </c>
      <c r="H10" s="78">
        <v>-4.2170220744927196</v>
      </c>
      <c r="I10" s="76">
        <v>28257.7297</v>
      </c>
      <c r="J10" s="78">
        <v>28.707055314364801</v>
      </c>
      <c r="K10" s="76">
        <v>22143.073700000001</v>
      </c>
      <c r="L10" s="78">
        <v>21.5465439906563</v>
      </c>
      <c r="M10" s="78">
        <v>0.27614305415964002</v>
      </c>
      <c r="N10" s="76">
        <v>2381340.4235999999</v>
      </c>
      <c r="O10" s="76">
        <v>19866359.9505</v>
      </c>
      <c r="P10" s="76">
        <v>96762</v>
      </c>
      <c r="Q10" s="76">
        <v>81704</v>
      </c>
      <c r="R10" s="78">
        <v>18.4299422304905</v>
      </c>
      <c r="S10" s="76">
        <v>1.0172876780141</v>
      </c>
      <c r="T10" s="76">
        <v>0.94627134167237903</v>
      </c>
      <c r="U10" s="79">
        <v>6.9809492316227502</v>
      </c>
    </row>
    <row r="11" spans="1:23" ht="12" thickBot="1">
      <c r="A11" s="80"/>
      <c r="B11" s="51" t="s">
        <v>9</v>
      </c>
      <c r="C11" s="52"/>
      <c r="D11" s="76">
        <v>44615.553599999999</v>
      </c>
      <c r="E11" s="77"/>
      <c r="F11" s="77"/>
      <c r="G11" s="76">
        <v>42318.232600000003</v>
      </c>
      <c r="H11" s="78">
        <v>5.4286789850481503</v>
      </c>
      <c r="I11" s="76">
        <v>11086.969499999999</v>
      </c>
      <c r="J11" s="78">
        <v>24.8500099301693</v>
      </c>
      <c r="K11" s="76">
        <v>6684.8017</v>
      </c>
      <c r="L11" s="78">
        <v>15.796504932486201</v>
      </c>
      <c r="M11" s="78">
        <v>0.65853379016463598</v>
      </c>
      <c r="N11" s="76">
        <v>976069.53280000004</v>
      </c>
      <c r="O11" s="76">
        <v>6495472.8251</v>
      </c>
      <c r="P11" s="76">
        <v>2132</v>
      </c>
      <c r="Q11" s="76">
        <v>1716</v>
      </c>
      <c r="R11" s="78">
        <v>24.2424242424242</v>
      </c>
      <c r="S11" s="76">
        <v>20.926619887429599</v>
      </c>
      <c r="T11" s="76">
        <v>22.664913986014</v>
      </c>
      <c r="U11" s="79">
        <v>-8.3066166821738605</v>
      </c>
    </row>
    <row r="12" spans="1:23" ht="12" thickBot="1">
      <c r="A12" s="80"/>
      <c r="B12" s="51" t="s">
        <v>10</v>
      </c>
      <c r="C12" s="52"/>
      <c r="D12" s="76">
        <v>136699.3646</v>
      </c>
      <c r="E12" s="77"/>
      <c r="F12" s="77"/>
      <c r="G12" s="76">
        <v>116252.5953</v>
      </c>
      <c r="H12" s="78">
        <v>17.588226092703799</v>
      </c>
      <c r="I12" s="76">
        <v>20644.569200000002</v>
      </c>
      <c r="J12" s="78">
        <v>15.102169099621401</v>
      </c>
      <c r="K12" s="76">
        <v>14395.1738</v>
      </c>
      <c r="L12" s="78">
        <v>12.382668759223799</v>
      </c>
      <c r="M12" s="78">
        <v>0.43413129197509198</v>
      </c>
      <c r="N12" s="76">
        <v>3031327.1246000002</v>
      </c>
      <c r="O12" s="76">
        <v>23298421.534499999</v>
      </c>
      <c r="P12" s="76">
        <v>939</v>
      </c>
      <c r="Q12" s="76">
        <v>843</v>
      </c>
      <c r="R12" s="78">
        <v>11.387900355871899</v>
      </c>
      <c r="S12" s="76">
        <v>145.57972800851999</v>
      </c>
      <c r="T12" s="76">
        <v>169.619641518387</v>
      </c>
      <c r="U12" s="79">
        <v>-16.513228757001201</v>
      </c>
    </row>
    <row r="13" spans="1:23" ht="12" thickBot="1">
      <c r="A13" s="80"/>
      <c r="B13" s="51" t="s">
        <v>11</v>
      </c>
      <c r="C13" s="52"/>
      <c r="D13" s="76">
        <v>168254.72750000001</v>
      </c>
      <c r="E13" s="77"/>
      <c r="F13" s="77"/>
      <c r="G13" s="76">
        <v>171444.2101</v>
      </c>
      <c r="H13" s="78">
        <v>-1.86036180407589</v>
      </c>
      <c r="I13" s="76">
        <v>54953.6731</v>
      </c>
      <c r="J13" s="78">
        <v>32.660997950265603</v>
      </c>
      <c r="K13" s="76">
        <v>39407.0916</v>
      </c>
      <c r="L13" s="78">
        <v>22.985373245917501</v>
      </c>
      <c r="M13" s="78">
        <v>0.39451227859708399</v>
      </c>
      <c r="N13" s="76">
        <v>7245540.2461000001</v>
      </c>
      <c r="O13" s="76">
        <v>33508992.420699999</v>
      </c>
      <c r="P13" s="76">
        <v>7023</v>
      </c>
      <c r="Q13" s="76">
        <v>5886</v>
      </c>
      <c r="R13" s="78">
        <v>19.3170234454638</v>
      </c>
      <c r="S13" s="76">
        <v>23.957671579097301</v>
      </c>
      <c r="T13" s="76">
        <v>24.055179153924598</v>
      </c>
      <c r="U13" s="79">
        <v>-0.40699938015843101</v>
      </c>
    </row>
    <row r="14" spans="1:23" ht="12" thickBot="1">
      <c r="A14" s="80"/>
      <c r="B14" s="51" t="s">
        <v>12</v>
      </c>
      <c r="C14" s="52"/>
      <c r="D14" s="76">
        <v>85351.490900000004</v>
      </c>
      <c r="E14" s="77"/>
      <c r="F14" s="77"/>
      <c r="G14" s="76">
        <v>111086.1476</v>
      </c>
      <c r="H14" s="78">
        <v>-23.166395861224402</v>
      </c>
      <c r="I14" s="76">
        <v>6388.6652999999997</v>
      </c>
      <c r="J14" s="78">
        <v>7.4851244338369298</v>
      </c>
      <c r="K14" s="76">
        <v>17638.951799999999</v>
      </c>
      <c r="L14" s="78">
        <v>15.878624095881399</v>
      </c>
      <c r="M14" s="78">
        <v>-0.63780924329074895</v>
      </c>
      <c r="N14" s="76">
        <v>1498369.4421999999</v>
      </c>
      <c r="O14" s="76">
        <v>10109847.5054</v>
      </c>
      <c r="P14" s="76">
        <v>1593</v>
      </c>
      <c r="Q14" s="76">
        <v>2020</v>
      </c>
      <c r="R14" s="78">
        <v>-21.138613861386101</v>
      </c>
      <c r="S14" s="76">
        <v>53.579090332705597</v>
      </c>
      <c r="T14" s="76">
        <v>41.308329702970298</v>
      </c>
      <c r="U14" s="79">
        <v>22.902144387929301</v>
      </c>
    </row>
    <row r="15" spans="1:23" ht="12" thickBot="1">
      <c r="A15" s="80"/>
      <c r="B15" s="51" t="s">
        <v>13</v>
      </c>
      <c r="C15" s="52"/>
      <c r="D15" s="76">
        <v>85290.8073</v>
      </c>
      <c r="E15" s="77"/>
      <c r="F15" s="77"/>
      <c r="G15" s="76">
        <v>72438.997799999997</v>
      </c>
      <c r="H15" s="78">
        <v>17.7415617144278</v>
      </c>
      <c r="I15" s="76">
        <v>-12818.5309</v>
      </c>
      <c r="J15" s="78">
        <v>-15.029205732468199</v>
      </c>
      <c r="K15" s="76">
        <v>-2487.7237</v>
      </c>
      <c r="L15" s="78">
        <v>-3.4342326309765698</v>
      </c>
      <c r="M15" s="78">
        <v>4.1527148694205902</v>
      </c>
      <c r="N15" s="76">
        <v>1622304.5377</v>
      </c>
      <c r="O15" s="76">
        <v>11560451.2523</v>
      </c>
      <c r="P15" s="76">
        <v>3437</v>
      </c>
      <c r="Q15" s="76">
        <v>3073</v>
      </c>
      <c r="R15" s="78">
        <v>11.8451025056948</v>
      </c>
      <c r="S15" s="76">
        <v>24.8154807390166</v>
      </c>
      <c r="T15" s="76">
        <v>24.849966254474499</v>
      </c>
      <c r="U15" s="79">
        <v>-0.13896775089933999</v>
      </c>
    </row>
    <row r="16" spans="1:23" ht="12" thickBot="1">
      <c r="A16" s="80"/>
      <c r="B16" s="51" t="s">
        <v>14</v>
      </c>
      <c r="C16" s="52"/>
      <c r="D16" s="76">
        <v>717398.53670000006</v>
      </c>
      <c r="E16" s="77"/>
      <c r="F16" s="77"/>
      <c r="G16" s="76">
        <v>532593.32779999997</v>
      </c>
      <c r="H16" s="78">
        <v>34.699122060612503</v>
      </c>
      <c r="I16" s="76">
        <v>-19104.134999999998</v>
      </c>
      <c r="J16" s="78">
        <v>-2.6629737896982801</v>
      </c>
      <c r="K16" s="76">
        <v>30485.125700000001</v>
      </c>
      <c r="L16" s="78">
        <v>5.7239030436084999</v>
      </c>
      <c r="M16" s="78">
        <v>-1.62667069796599</v>
      </c>
      <c r="N16" s="76">
        <v>21280243.220600002</v>
      </c>
      <c r="O16" s="76">
        <v>139141834.21270001</v>
      </c>
      <c r="P16" s="76">
        <v>31843</v>
      </c>
      <c r="Q16" s="76">
        <v>25821</v>
      </c>
      <c r="R16" s="78">
        <v>23.3221021649045</v>
      </c>
      <c r="S16" s="76">
        <v>22.529238347517499</v>
      </c>
      <c r="T16" s="76">
        <v>22.380826997405201</v>
      </c>
      <c r="U16" s="79">
        <v>0.65874996670116504</v>
      </c>
    </row>
    <row r="17" spans="1:21" ht="12" thickBot="1">
      <c r="A17" s="80"/>
      <c r="B17" s="51" t="s">
        <v>15</v>
      </c>
      <c r="C17" s="52"/>
      <c r="D17" s="76">
        <v>811471.54630000005</v>
      </c>
      <c r="E17" s="77"/>
      <c r="F17" s="77"/>
      <c r="G17" s="76">
        <v>354434.02899999998</v>
      </c>
      <c r="H17" s="78">
        <v>128.94854328448201</v>
      </c>
      <c r="I17" s="76">
        <v>55979.681499999999</v>
      </c>
      <c r="J17" s="78">
        <v>6.8985390498589796</v>
      </c>
      <c r="K17" s="76">
        <v>38576.185400000002</v>
      </c>
      <c r="L17" s="78">
        <v>10.883883104802001</v>
      </c>
      <c r="M17" s="78">
        <v>0.451146113062802</v>
      </c>
      <c r="N17" s="76">
        <v>8420472.5979999993</v>
      </c>
      <c r="O17" s="76">
        <v>161821767.74970001</v>
      </c>
      <c r="P17" s="76">
        <v>9792</v>
      </c>
      <c r="Q17" s="76">
        <v>9294</v>
      </c>
      <c r="R17" s="78">
        <v>5.3582956746288</v>
      </c>
      <c r="S17" s="76">
        <v>82.870868698937898</v>
      </c>
      <c r="T17" s="76">
        <v>74.275083871314806</v>
      </c>
      <c r="U17" s="79">
        <v>10.372504792788799</v>
      </c>
    </row>
    <row r="18" spans="1:21" ht="12" customHeight="1" thickBot="1">
      <c r="A18" s="80"/>
      <c r="B18" s="51" t="s">
        <v>16</v>
      </c>
      <c r="C18" s="52"/>
      <c r="D18" s="76">
        <v>1690513.3048</v>
      </c>
      <c r="E18" s="77"/>
      <c r="F18" s="77"/>
      <c r="G18" s="76">
        <v>1225962.5066</v>
      </c>
      <c r="H18" s="78">
        <v>37.892741066637797</v>
      </c>
      <c r="I18" s="76">
        <v>200640.61420000001</v>
      </c>
      <c r="J18" s="78">
        <v>11.8686208283784</v>
      </c>
      <c r="K18" s="76">
        <v>159100.93309999999</v>
      </c>
      <c r="L18" s="78">
        <v>12.9776344907349</v>
      </c>
      <c r="M18" s="78">
        <v>0.261090116133329</v>
      </c>
      <c r="N18" s="76">
        <v>30705506.135200001</v>
      </c>
      <c r="O18" s="76">
        <v>298609973.13739997</v>
      </c>
      <c r="P18" s="76">
        <v>70970</v>
      </c>
      <c r="Q18" s="76">
        <v>55762</v>
      </c>
      <c r="R18" s="78">
        <v>27.2730533338116</v>
      </c>
      <c r="S18" s="76">
        <v>23.820111382274199</v>
      </c>
      <c r="T18" s="76">
        <v>28.3337404953194</v>
      </c>
      <c r="U18" s="79">
        <v>-18.948816152069</v>
      </c>
    </row>
    <row r="19" spans="1:21" ht="12" customHeight="1" thickBot="1">
      <c r="A19" s="80"/>
      <c r="B19" s="51" t="s">
        <v>17</v>
      </c>
      <c r="C19" s="52"/>
      <c r="D19" s="76">
        <v>535603.40890000004</v>
      </c>
      <c r="E19" s="77"/>
      <c r="F19" s="77"/>
      <c r="G19" s="76">
        <v>490306.05440000002</v>
      </c>
      <c r="H19" s="78">
        <v>9.2385876318479294</v>
      </c>
      <c r="I19" s="76">
        <v>70264.947</v>
      </c>
      <c r="J19" s="78">
        <v>13.1188386467344</v>
      </c>
      <c r="K19" s="76">
        <v>45135.342100000002</v>
      </c>
      <c r="L19" s="78">
        <v>9.2055445155033393</v>
      </c>
      <c r="M19" s="78">
        <v>0.55676114837733803</v>
      </c>
      <c r="N19" s="76">
        <v>9613935.0596999992</v>
      </c>
      <c r="O19" s="76">
        <v>70774012.807999998</v>
      </c>
      <c r="P19" s="76">
        <v>12226</v>
      </c>
      <c r="Q19" s="76">
        <v>9291</v>
      </c>
      <c r="R19" s="78">
        <v>31.5897104725003</v>
      </c>
      <c r="S19" s="76">
        <v>43.8085562653362</v>
      </c>
      <c r="T19" s="76">
        <v>45.958615046819503</v>
      </c>
      <c r="U19" s="79">
        <v>-4.9078512618882604</v>
      </c>
    </row>
    <row r="20" spans="1:21" ht="12" thickBot="1">
      <c r="A20" s="80"/>
      <c r="B20" s="51" t="s">
        <v>18</v>
      </c>
      <c r="C20" s="52"/>
      <c r="D20" s="76">
        <v>1197526.0015</v>
      </c>
      <c r="E20" s="77"/>
      <c r="F20" s="77"/>
      <c r="G20" s="76">
        <v>882262.32270000002</v>
      </c>
      <c r="H20" s="78">
        <v>35.733553466863903</v>
      </c>
      <c r="I20" s="76">
        <v>125613.81080000001</v>
      </c>
      <c r="J20" s="78">
        <v>10.489443289136</v>
      </c>
      <c r="K20" s="76">
        <v>59934.161200000002</v>
      </c>
      <c r="L20" s="78">
        <v>6.7932359410501197</v>
      </c>
      <c r="M20" s="78">
        <v>1.0958633321125</v>
      </c>
      <c r="N20" s="76">
        <v>17907341.335700002</v>
      </c>
      <c r="O20" s="76">
        <v>127691336.7846</v>
      </c>
      <c r="P20" s="76">
        <v>45977</v>
      </c>
      <c r="Q20" s="76">
        <v>35909</v>
      </c>
      <c r="R20" s="78">
        <v>28.037539335542601</v>
      </c>
      <c r="S20" s="76">
        <v>26.046197044174299</v>
      </c>
      <c r="T20" s="76">
        <v>25.374563864212298</v>
      </c>
      <c r="U20" s="79">
        <v>2.5786228170771199</v>
      </c>
    </row>
    <row r="21" spans="1:21" ht="12" customHeight="1" thickBot="1">
      <c r="A21" s="80"/>
      <c r="B21" s="51" t="s">
        <v>19</v>
      </c>
      <c r="C21" s="52"/>
      <c r="D21" s="76">
        <v>375780.65749999997</v>
      </c>
      <c r="E21" s="77"/>
      <c r="F21" s="77"/>
      <c r="G21" s="76">
        <v>298904.56949999998</v>
      </c>
      <c r="H21" s="78">
        <v>25.719274927310899</v>
      </c>
      <c r="I21" s="76">
        <v>56601.922500000001</v>
      </c>
      <c r="J21" s="78">
        <v>15.0624896120418</v>
      </c>
      <c r="K21" s="76">
        <v>41900.804499999998</v>
      </c>
      <c r="L21" s="78">
        <v>14.018121091320401</v>
      </c>
      <c r="M21" s="78">
        <v>0.35085526818464802</v>
      </c>
      <c r="N21" s="76">
        <v>5511404.1804999998</v>
      </c>
      <c r="O21" s="76">
        <v>45953469.397699997</v>
      </c>
      <c r="P21" s="76">
        <v>30149</v>
      </c>
      <c r="Q21" s="76">
        <v>24200</v>
      </c>
      <c r="R21" s="78">
        <v>24.582644628099199</v>
      </c>
      <c r="S21" s="76">
        <v>12.4641168032107</v>
      </c>
      <c r="T21" s="76">
        <v>12.6097288181818</v>
      </c>
      <c r="U21" s="79">
        <v>-1.16824976265937</v>
      </c>
    </row>
    <row r="22" spans="1:21" ht="12" customHeight="1" thickBot="1">
      <c r="A22" s="80"/>
      <c r="B22" s="51" t="s">
        <v>20</v>
      </c>
      <c r="C22" s="52"/>
      <c r="D22" s="76">
        <v>1186799.8776</v>
      </c>
      <c r="E22" s="77"/>
      <c r="F22" s="77"/>
      <c r="G22" s="76">
        <v>955685.85860000004</v>
      </c>
      <c r="H22" s="78">
        <v>24.183053136159501</v>
      </c>
      <c r="I22" s="76">
        <v>23122.079900000001</v>
      </c>
      <c r="J22" s="78">
        <v>1.9482711732965901</v>
      </c>
      <c r="K22" s="76">
        <v>56922.807000000001</v>
      </c>
      <c r="L22" s="78">
        <v>5.9562257291728899</v>
      </c>
      <c r="M22" s="78">
        <v>-0.59379937289459395</v>
      </c>
      <c r="N22" s="76">
        <v>19214321.715999998</v>
      </c>
      <c r="O22" s="76">
        <v>136746949.18799999</v>
      </c>
      <c r="P22" s="76">
        <v>71988</v>
      </c>
      <c r="Q22" s="76">
        <v>55041</v>
      </c>
      <c r="R22" s="78">
        <v>30.7897748950782</v>
      </c>
      <c r="S22" s="76">
        <v>16.486079313218902</v>
      </c>
      <c r="T22" s="76">
        <v>16.791450246180101</v>
      </c>
      <c r="U22" s="79">
        <v>-1.8522956681180101</v>
      </c>
    </row>
    <row r="23" spans="1:21" ht="12" thickBot="1">
      <c r="A23" s="80"/>
      <c r="B23" s="51" t="s">
        <v>21</v>
      </c>
      <c r="C23" s="52"/>
      <c r="D23" s="76">
        <v>2144928.6691999999</v>
      </c>
      <c r="E23" s="77"/>
      <c r="F23" s="77"/>
      <c r="G23" s="76">
        <v>2043596.3844999999</v>
      </c>
      <c r="H23" s="78">
        <v>4.9585273035600999</v>
      </c>
      <c r="I23" s="76">
        <v>90766.572700000004</v>
      </c>
      <c r="J23" s="78">
        <v>4.23168257310176</v>
      </c>
      <c r="K23" s="76">
        <v>220684.6194</v>
      </c>
      <c r="L23" s="78">
        <v>10.798835869637401</v>
      </c>
      <c r="M23" s="78">
        <v>-0.58870458237290302</v>
      </c>
      <c r="N23" s="76">
        <v>102823541.079</v>
      </c>
      <c r="O23" s="76">
        <v>325406598.95609999</v>
      </c>
      <c r="P23" s="76">
        <v>63475</v>
      </c>
      <c r="Q23" s="76">
        <v>48649</v>
      </c>
      <c r="R23" s="78">
        <v>30.475446566219201</v>
      </c>
      <c r="S23" s="76">
        <v>33.791708061441497</v>
      </c>
      <c r="T23" s="76">
        <v>31.818505897346299</v>
      </c>
      <c r="U23" s="79">
        <v>5.8393087455285002</v>
      </c>
    </row>
    <row r="24" spans="1:21" ht="12" thickBot="1">
      <c r="A24" s="80"/>
      <c r="B24" s="51" t="s">
        <v>22</v>
      </c>
      <c r="C24" s="52"/>
      <c r="D24" s="76">
        <v>266328.53519999998</v>
      </c>
      <c r="E24" s="77"/>
      <c r="F24" s="77"/>
      <c r="G24" s="76">
        <v>197240.79689999999</v>
      </c>
      <c r="H24" s="78">
        <v>35.027103614384203</v>
      </c>
      <c r="I24" s="76">
        <v>37022.809099999999</v>
      </c>
      <c r="J24" s="78">
        <v>13.9011800114463</v>
      </c>
      <c r="K24" s="76">
        <v>27761.6001</v>
      </c>
      <c r="L24" s="78">
        <v>14.074978673947999</v>
      </c>
      <c r="M24" s="78">
        <v>0.333597810163687</v>
      </c>
      <c r="N24" s="76">
        <v>3988922.085</v>
      </c>
      <c r="O24" s="76">
        <v>32203931.338199999</v>
      </c>
      <c r="P24" s="76">
        <v>27721</v>
      </c>
      <c r="Q24" s="76">
        <v>23785</v>
      </c>
      <c r="R24" s="78">
        <v>16.548244692032799</v>
      </c>
      <c r="S24" s="76">
        <v>9.60746492550774</v>
      </c>
      <c r="T24" s="76">
        <v>9.6156607399621592</v>
      </c>
      <c r="U24" s="79">
        <v>-8.5306733024454004E-2</v>
      </c>
    </row>
    <row r="25" spans="1:21" ht="12" thickBot="1">
      <c r="A25" s="80"/>
      <c r="B25" s="51" t="s">
        <v>23</v>
      </c>
      <c r="C25" s="52"/>
      <c r="D25" s="76">
        <v>298634.8995</v>
      </c>
      <c r="E25" s="77"/>
      <c r="F25" s="77"/>
      <c r="G25" s="76">
        <v>221202.1537</v>
      </c>
      <c r="H25" s="78">
        <v>35.005421287631897</v>
      </c>
      <c r="I25" s="76">
        <v>25467.560099999999</v>
      </c>
      <c r="J25" s="78">
        <v>8.5279919201138092</v>
      </c>
      <c r="K25" s="76">
        <v>17676.605500000001</v>
      </c>
      <c r="L25" s="78">
        <v>7.99115433748148</v>
      </c>
      <c r="M25" s="78">
        <v>0.440749475344687</v>
      </c>
      <c r="N25" s="76">
        <v>4814568.2610999998</v>
      </c>
      <c r="O25" s="76">
        <v>44812036.973200001</v>
      </c>
      <c r="P25" s="76">
        <v>18661</v>
      </c>
      <c r="Q25" s="76">
        <v>15810</v>
      </c>
      <c r="R25" s="78">
        <v>18.0328905755851</v>
      </c>
      <c r="S25" s="76">
        <v>16.003156288516202</v>
      </c>
      <c r="T25" s="76">
        <v>16.981501543326999</v>
      </c>
      <c r="U25" s="79">
        <v>-6.1134518539503002</v>
      </c>
    </row>
    <row r="26" spans="1:21" ht="12" thickBot="1">
      <c r="A26" s="80"/>
      <c r="B26" s="51" t="s">
        <v>24</v>
      </c>
      <c r="C26" s="52"/>
      <c r="D26" s="76">
        <v>680625.8</v>
      </c>
      <c r="E26" s="77"/>
      <c r="F26" s="77"/>
      <c r="G26" s="76">
        <v>534720.17749999999</v>
      </c>
      <c r="H26" s="78">
        <v>27.286350625884101</v>
      </c>
      <c r="I26" s="76">
        <v>155516.2689</v>
      </c>
      <c r="J26" s="78">
        <v>22.849011733025701</v>
      </c>
      <c r="K26" s="76">
        <v>119781.9621</v>
      </c>
      <c r="L26" s="78">
        <v>22.400868181189999</v>
      </c>
      <c r="M26" s="78">
        <v>0.298327946658339</v>
      </c>
      <c r="N26" s="76">
        <v>9633766.4045000002</v>
      </c>
      <c r="O26" s="76">
        <v>77546309.592099994</v>
      </c>
      <c r="P26" s="76">
        <v>45976</v>
      </c>
      <c r="Q26" s="76">
        <v>36014</v>
      </c>
      <c r="R26" s="78">
        <v>27.661464985838801</v>
      </c>
      <c r="S26" s="76">
        <v>14.803936836610401</v>
      </c>
      <c r="T26" s="76">
        <v>14.8408353195979</v>
      </c>
      <c r="U26" s="79">
        <v>-0.24924777371570001</v>
      </c>
    </row>
    <row r="27" spans="1:21" ht="12" thickBot="1">
      <c r="A27" s="80"/>
      <c r="B27" s="51" t="s">
        <v>25</v>
      </c>
      <c r="C27" s="52"/>
      <c r="D27" s="76">
        <v>303479.65039999998</v>
      </c>
      <c r="E27" s="77"/>
      <c r="F27" s="77"/>
      <c r="G27" s="76">
        <v>212066.99280000001</v>
      </c>
      <c r="H27" s="78">
        <v>43.105556594661202</v>
      </c>
      <c r="I27" s="76">
        <v>72266.993900000001</v>
      </c>
      <c r="J27" s="78">
        <v>23.812797268201901</v>
      </c>
      <c r="K27" s="76">
        <v>57442.640099999997</v>
      </c>
      <c r="L27" s="78">
        <v>27.0870253506042</v>
      </c>
      <c r="M27" s="78">
        <v>0.258072292189091</v>
      </c>
      <c r="N27" s="76">
        <v>4225512.7039000001</v>
      </c>
      <c r="O27" s="76">
        <v>23662025.725400001</v>
      </c>
      <c r="P27" s="76">
        <v>36281</v>
      </c>
      <c r="Q27" s="76">
        <v>29335</v>
      </c>
      <c r="R27" s="78">
        <v>23.678200102266899</v>
      </c>
      <c r="S27" s="76">
        <v>8.3646991648521301</v>
      </c>
      <c r="T27" s="76">
        <v>8.4477285870121008</v>
      </c>
      <c r="U27" s="79">
        <v>-0.99261695517823401</v>
      </c>
    </row>
    <row r="28" spans="1:21" ht="12" thickBot="1">
      <c r="A28" s="80"/>
      <c r="B28" s="51" t="s">
        <v>26</v>
      </c>
      <c r="C28" s="52"/>
      <c r="D28" s="76">
        <v>907187.40150000004</v>
      </c>
      <c r="E28" s="77"/>
      <c r="F28" s="77"/>
      <c r="G28" s="76">
        <v>713113.43180000002</v>
      </c>
      <c r="H28" s="78">
        <v>27.215020927334098</v>
      </c>
      <c r="I28" s="76">
        <v>40487.382299999997</v>
      </c>
      <c r="J28" s="78">
        <v>4.4629568524712404</v>
      </c>
      <c r="K28" s="76">
        <v>30372.427100000001</v>
      </c>
      <c r="L28" s="78">
        <v>4.2591298586727904</v>
      </c>
      <c r="M28" s="78">
        <v>0.33303084954972201</v>
      </c>
      <c r="N28" s="76">
        <v>12842554.7105</v>
      </c>
      <c r="O28" s="76">
        <v>92431444.056400001</v>
      </c>
      <c r="P28" s="76">
        <v>41675</v>
      </c>
      <c r="Q28" s="76">
        <v>37076</v>
      </c>
      <c r="R28" s="78">
        <v>12.404250728233899</v>
      </c>
      <c r="S28" s="76">
        <v>21.7681440071986</v>
      </c>
      <c r="T28" s="76">
        <v>21.6658163690797</v>
      </c>
      <c r="U28" s="79">
        <v>0.47007975546741199</v>
      </c>
    </row>
    <row r="29" spans="1:21" ht="12" thickBot="1">
      <c r="A29" s="80"/>
      <c r="B29" s="51" t="s">
        <v>27</v>
      </c>
      <c r="C29" s="52"/>
      <c r="D29" s="76">
        <v>869856.80550000002</v>
      </c>
      <c r="E29" s="77"/>
      <c r="F29" s="77"/>
      <c r="G29" s="76">
        <v>683630.43099999998</v>
      </c>
      <c r="H29" s="78">
        <v>27.240796496959899</v>
      </c>
      <c r="I29" s="76">
        <v>125762.7056</v>
      </c>
      <c r="J29" s="78">
        <v>14.457863041918801</v>
      </c>
      <c r="K29" s="76">
        <v>92396.133799999996</v>
      </c>
      <c r="L29" s="78">
        <v>13.5155092006137</v>
      </c>
      <c r="M29" s="78">
        <v>0.36112519461285097</v>
      </c>
      <c r="N29" s="76">
        <v>11368315.6371</v>
      </c>
      <c r="O29" s="76">
        <v>64202446.461499996</v>
      </c>
      <c r="P29" s="76">
        <v>122476</v>
      </c>
      <c r="Q29" s="76">
        <v>105700</v>
      </c>
      <c r="R29" s="78">
        <v>15.871333964049199</v>
      </c>
      <c r="S29" s="76">
        <v>7.1022633454717701</v>
      </c>
      <c r="T29" s="76">
        <v>7.1090715553453201</v>
      </c>
      <c r="U29" s="79">
        <v>-9.5859721646235005E-2</v>
      </c>
    </row>
    <row r="30" spans="1:21" ht="12" thickBot="1">
      <c r="A30" s="80"/>
      <c r="B30" s="51" t="s">
        <v>28</v>
      </c>
      <c r="C30" s="52"/>
      <c r="D30" s="76">
        <v>1287569.8419999999</v>
      </c>
      <c r="E30" s="77"/>
      <c r="F30" s="77"/>
      <c r="G30" s="76">
        <v>982254.34160000004</v>
      </c>
      <c r="H30" s="78">
        <v>31.0831408393339</v>
      </c>
      <c r="I30" s="76">
        <v>150929.95420000001</v>
      </c>
      <c r="J30" s="78">
        <v>11.7220790109186</v>
      </c>
      <c r="K30" s="76">
        <v>105665.386</v>
      </c>
      <c r="L30" s="78">
        <v>10.757436391462599</v>
      </c>
      <c r="M30" s="78">
        <v>0.42837649975555903</v>
      </c>
      <c r="N30" s="76">
        <v>18851650.155099999</v>
      </c>
      <c r="O30" s="76">
        <v>112412731.26809999</v>
      </c>
      <c r="P30" s="76">
        <v>83552</v>
      </c>
      <c r="Q30" s="76">
        <v>69080</v>
      </c>
      <c r="R30" s="78">
        <v>20.949623624782902</v>
      </c>
      <c r="S30" s="76">
        <v>15.410401211221799</v>
      </c>
      <c r="T30" s="76">
        <v>15.6288276896352</v>
      </c>
      <c r="U30" s="79">
        <v>-1.4173964416604199</v>
      </c>
    </row>
    <row r="31" spans="1:21" ht="12" thickBot="1">
      <c r="A31" s="80"/>
      <c r="B31" s="51" t="s">
        <v>29</v>
      </c>
      <c r="C31" s="52"/>
      <c r="D31" s="76">
        <v>719726.19460000005</v>
      </c>
      <c r="E31" s="77"/>
      <c r="F31" s="77"/>
      <c r="G31" s="76">
        <v>646311.82640000002</v>
      </c>
      <c r="H31" s="78">
        <v>11.358970268101499</v>
      </c>
      <c r="I31" s="76">
        <v>52200.039599999996</v>
      </c>
      <c r="J31" s="78">
        <v>7.2527636192275899</v>
      </c>
      <c r="K31" s="76">
        <v>43456.472900000001</v>
      </c>
      <c r="L31" s="78">
        <v>6.7237626057464297</v>
      </c>
      <c r="M31" s="78">
        <v>0.201202861541945</v>
      </c>
      <c r="N31" s="76">
        <v>11759531.921</v>
      </c>
      <c r="O31" s="76">
        <v>107971893.3248</v>
      </c>
      <c r="P31" s="76">
        <v>28306</v>
      </c>
      <c r="Q31" s="76">
        <v>21929</v>
      </c>
      <c r="R31" s="78">
        <v>29.080213416024499</v>
      </c>
      <c r="S31" s="76">
        <v>25.426630205610099</v>
      </c>
      <c r="T31" s="76">
        <v>24.1405058370195</v>
      </c>
      <c r="U31" s="79">
        <v>5.0581786032617</v>
      </c>
    </row>
    <row r="32" spans="1:21" ht="12" thickBot="1">
      <c r="A32" s="80"/>
      <c r="B32" s="51" t="s">
        <v>30</v>
      </c>
      <c r="C32" s="52"/>
      <c r="D32" s="76">
        <v>176932.57389999999</v>
      </c>
      <c r="E32" s="77"/>
      <c r="F32" s="77"/>
      <c r="G32" s="76">
        <v>101810.0573</v>
      </c>
      <c r="H32" s="78">
        <v>73.786930871317793</v>
      </c>
      <c r="I32" s="76">
        <v>47964.524400000002</v>
      </c>
      <c r="J32" s="78">
        <v>27.108928188151999</v>
      </c>
      <c r="K32" s="76">
        <v>29245.059700000002</v>
      </c>
      <c r="L32" s="78">
        <v>28.725118593956399</v>
      </c>
      <c r="M32" s="78">
        <v>0.64008980976708396</v>
      </c>
      <c r="N32" s="76">
        <v>2404667.2127999999</v>
      </c>
      <c r="O32" s="76">
        <v>14176379.5403</v>
      </c>
      <c r="P32" s="76">
        <v>30917</v>
      </c>
      <c r="Q32" s="76">
        <v>25844</v>
      </c>
      <c r="R32" s="78">
        <v>19.629314347624199</v>
      </c>
      <c r="S32" s="76">
        <v>5.7228247857166004</v>
      </c>
      <c r="T32" s="76">
        <v>5.7186058814424996</v>
      </c>
      <c r="U32" s="79">
        <v>7.3720661248013006E-2</v>
      </c>
    </row>
    <row r="33" spans="1:21" ht="12" thickBot="1">
      <c r="A33" s="80"/>
      <c r="B33" s="51" t="s">
        <v>75</v>
      </c>
      <c r="C33" s="52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6">
        <v>45.476900000000001</v>
      </c>
      <c r="P33" s="77"/>
      <c r="Q33" s="77"/>
      <c r="R33" s="77"/>
      <c r="S33" s="77"/>
      <c r="T33" s="77"/>
      <c r="U33" s="81"/>
    </row>
    <row r="34" spans="1:21" ht="12" customHeight="1" thickBot="1">
      <c r="A34" s="80"/>
      <c r="B34" s="51" t="s">
        <v>31</v>
      </c>
      <c r="C34" s="52"/>
      <c r="D34" s="76">
        <v>123906.6542</v>
      </c>
      <c r="E34" s="77"/>
      <c r="F34" s="77"/>
      <c r="G34" s="76">
        <v>213726.20800000001</v>
      </c>
      <c r="H34" s="78">
        <v>-42.025521643092098</v>
      </c>
      <c r="I34" s="76">
        <v>17721.576499999999</v>
      </c>
      <c r="J34" s="78">
        <v>14.3023606071997</v>
      </c>
      <c r="K34" s="76">
        <v>13468.9671</v>
      </c>
      <c r="L34" s="78">
        <v>6.3019726153565596</v>
      </c>
      <c r="M34" s="78">
        <v>0.31573389172507499</v>
      </c>
      <c r="N34" s="76">
        <v>2253615.0792999999</v>
      </c>
      <c r="O34" s="76">
        <v>22391625.3946</v>
      </c>
      <c r="P34" s="76">
        <v>7753</v>
      </c>
      <c r="Q34" s="76">
        <v>6714</v>
      </c>
      <c r="R34" s="78">
        <v>15.475126601132001</v>
      </c>
      <c r="S34" s="76">
        <v>15.981768889462099</v>
      </c>
      <c r="T34" s="76">
        <v>16.232209964253801</v>
      </c>
      <c r="U34" s="79">
        <v>-1.5670422750061599</v>
      </c>
    </row>
    <row r="35" spans="1:21" ht="12" customHeight="1" thickBot="1">
      <c r="A35" s="80"/>
      <c r="B35" s="51" t="s">
        <v>76</v>
      </c>
      <c r="C35" s="52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6">
        <v>9.6580999999999992</v>
      </c>
      <c r="O35" s="76">
        <v>21.623899999999999</v>
      </c>
      <c r="P35" s="77"/>
      <c r="Q35" s="77"/>
      <c r="R35" s="77"/>
      <c r="S35" s="77"/>
      <c r="T35" s="77"/>
      <c r="U35" s="81"/>
    </row>
    <row r="36" spans="1:21" ht="12" customHeight="1" thickBot="1">
      <c r="A36" s="80"/>
      <c r="B36" s="51" t="s">
        <v>61</v>
      </c>
      <c r="C36" s="52"/>
      <c r="D36" s="76">
        <v>130715.43</v>
      </c>
      <c r="E36" s="77"/>
      <c r="F36" s="77"/>
      <c r="G36" s="76">
        <v>95280.37</v>
      </c>
      <c r="H36" s="78">
        <v>37.190304781562098</v>
      </c>
      <c r="I36" s="76">
        <v>11472.49</v>
      </c>
      <c r="J36" s="78">
        <v>8.7766914739904909</v>
      </c>
      <c r="K36" s="76">
        <v>242.27</v>
      </c>
      <c r="L36" s="78">
        <v>0.254270633080035</v>
      </c>
      <c r="M36" s="78">
        <v>46.354150328146297</v>
      </c>
      <c r="N36" s="76">
        <v>2447957.56</v>
      </c>
      <c r="O36" s="76">
        <v>36763886.68</v>
      </c>
      <c r="P36" s="76">
        <v>80</v>
      </c>
      <c r="Q36" s="76">
        <v>85</v>
      </c>
      <c r="R36" s="78">
        <v>-5.8823529411764701</v>
      </c>
      <c r="S36" s="76">
        <v>1633.942875</v>
      </c>
      <c r="T36" s="76">
        <v>1301.44835294118</v>
      </c>
      <c r="U36" s="79">
        <v>20.349213374967199</v>
      </c>
    </row>
    <row r="37" spans="1:21" ht="12" customHeight="1" thickBot="1">
      <c r="A37" s="80"/>
      <c r="B37" s="51" t="s">
        <v>35</v>
      </c>
      <c r="C37" s="52"/>
      <c r="D37" s="76">
        <v>346098.1</v>
      </c>
      <c r="E37" s="77"/>
      <c r="F37" s="77"/>
      <c r="G37" s="76">
        <v>567483.55000000005</v>
      </c>
      <c r="H37" s="78">
        <v>-39.011782808506098</v>
      </c>
      <c r="I37" s="76">
        <v>-58460.94</v>
      </c>
      <c r="J37" s="78">
        <v>-16.891436271970299</v>
      </c>
      <c r="K37" s="76">
        <v>-77887.820000000007</v>
      </c>
      <c r="L37" s="78">
        <v>-13.725123838391401</v>
      </c>
      <c r="M37" s="78">
        <v>-0.24942128307096001</v>
      </c>
      <c r="N37" s="76">
        <v>4543768.79</v>
      </c>
      <c r="O37" s="76">
        <v>32923577.280000001</v>
      </c>
      <c r="P37" s="76">
        <v>135</v>
      </c>
      <c r="Q37" s="76">
        <v>69</v>
      </c>
      <c r="R37" s="78">
        <v>95.652173913043498</v>
      </c>
      <c r="S37" s="76">
        <v>2563.68962962963</v>
      </c>
      <c r="T37" s="76">
        <v>2765.92594202899</v>
      </c>
      <c r="U37" s="79">
        <v>-7.8884865805137698</v>
      </c>
    </row>
    <row r="38" spans="1:21" ht="12" customHeight="1" thickBot="1">
      <c r="A38" s="80"/>
      <c r="B38" s="51" t="s">
        <v>36</v>
      </c>
      <c r="C38" s="52"/>
      <c r="D38" s="76">
        <v>197461.69</v>
      </c>
      <c r="E38" s="77"/>
      <c r="F38" s="77"/>
      <c r="G38" s="76">
        <v>778657.23</v>
      </c>
      <c r="H38" s="78">
        <v>-74.640742756604197</v>
      </c>
      <c r="I38" s="76">
        <v>-13556.83</v>
      </c>
      <c r="J38" s="78">
        <v>-6.8655494643036796</v>
      </c>
      <c r="K38" s="76">
        <v>-66186.399999999994</v>
      </c>
      <c r="L38" s="78">
        <v>-8.5000687658162501</v>
      </c>
      <c r="M38" s="78">
        <v>-0.79517196886369401</v>
      </c>
      <c r="N38" s="76">
        <v>22262188.300000001</v>
      </c>
      <c r="O38" s="76">
        <v>29672938.949999999</v>
      </c>
      <c r="P38" s="76">
        <v>93</v>
      </c>
      <c r="Q38" s="76">
        <v>77</v>
      </c>
      <c r="R38" s="78">
        <v>20.7792207792208</v>
      </c>
      <c r="S38" s="76">
        <v>2123.24397849462</v>
      </c>
      <c r="T38" s="76">
        <v>2008.2150649350699</v>
      </c>
      <c r="U38" s="79">
        <v>5.4176022503600398</v>
      </c>
    </row>
    <row r="39" spans="1:21" ht="12" customHeight="1" thickBot="1">
      <c r="A39" s="80"/>
      <c r="B39" s="51" t="s">
        <v>37</v>
      </c>
      <c r="C39" s="52"/>
      <c r="D39" s="76">
        <v>185457.76</v>
      </c>
      <c r="E39" s="77"/>
      <c r="F39" s="77"/>
      <c r="G39" s="76">
        <v>483223.1</v>
      </c>
      <c r="H39" s="78">
        <v>-61.6206758327572</v>
      </c>
      <c r="I39" s="76">
        <v>-25961.51</v>
      </c>
      <c r="J39" s="78">
        <v>-13.9986107887855</v>
      </c>
      <c r="K39" s="76">
        <v>-114692.47</v>
      </c>
      <c r="L39" s="78">
        <v>-23.7348897434746</v>
      </c>
      <c r="M39" s="78">
        <v>-0.77364241959389302</v>
      </c>
      <c r="N39" s="76">
        <v>3912114.55</v>
      </c>
      <c r="O39" s="76">
        <v>22504086.129999999</v>
      </c>
      <c r="P39" s="76">
        <v>99</v>
      </c>
      <c r="Q39" s="76">
        <v>94</v>
      </c>
      <c r="R39" s="78">
        <v>5.3191489361702002</v>
      </c>
      <c r="S39" s="76">
        <v>1873.3107070707099</v>
      </c>
      <c r="T39" s="76">
        <v>2173.1720212765999</v>
      </c>
      <c r="U39" s="79">
        <v>-16.007025053242799</v>
      </c>
    </row>
    <row r="40" spans="1:21" ht="12" customHeight="1" thickBot="1">
      <c r="A40" s="80"/>
      <c r="B40" s="51" t="s">
        <v>74</v>
      </c>
      <c r="C40" s="52"/>
      <c r="D40" s="76">
        <v>7.27</v>
      </c>
      <c r="E40" s="77"/>
      <c r="F40" s="77"/>
      <c r="G40" s="76">
        <v>6.82</v>
      </c>
      <c r="H40" s="78">
        <v>6.5982404692082097</v>
      </c>
      <c r="I40" s="76">
        <v>7.27</v>
      </c>
      <c r="J40" s="78">
        <v>100</v>
      </c>
      <c r="K40" s="76">
        <v>-1176.98</v>
      </c>
      <c r="L40" s="78">
        <v>-17257.771260997099</v>
      </c>
      <c r="M40" s="78">
        <v>-1.00617682543459</v>
      </c>
      <c r="N40" s="76">
        <v>29.95</v>
      </c>
      <c r="O40" s="76">
        <v>40.409999999999997</v>
      </c>
      <c r="P40" s="76">
        <v>7</v>
      </c>
      <c r="Q40" s="76">
        <v>4</v>
      </c>
      <c r="R40" s="78">
        <v>75</v>
      </c>
      <c r="S40" s="76">
        <v>1.03857142857143</v>
      </c>
      <c r="T40" s="76">
        <v>0.09</v>
      </c>
      <c r="U40" s="79">
        <v>91.334250343879006</v>
      </c>
    </row>
    <row r="41" spans="1:21" ht="12" customHeight="1" thickBot="1">
      <c r="A41" s="80"/>
      <c r="B41" s="51" t="s">
        <v>32</v>
      </c>
      <c r="C41" s="52"/>
      <c r="D41" s="76">
        <v>11895.7263</v>
      </c>
      <c r="E41" s="77"/>
      <c r="F41" s="77"/>
      <c r="G41" s="76">
        <v>43854.700299999997</v>
      </c>
      <c r="H41" s="78">
        <v>-72.874683400812103</v>
      </c>
      <c r="I41" s="76">
        <v>1120.8887999999999</v>
      </c>
      <c r="J41" s="78">
        <v>9.4226176000703692</v>
      </c>
      <c r="K41" s="76">
        <v>3507.654</v>
      </c>
      <c r="L41" s="78">
        <v>7.9983535995114297</v>
      </c>
      <c r="M41" s="78">
        <v>-0.68044487854275304</v>
      </c>
      <c r="N41" s="76">
        <v>209559.22769999999</v>
      </c>
      <c r="O41" s="76">
        <v>2060878.8685999999</v>
      </c>
      <c r="P41" s="76">
        <v>43</v>
      </c>
      <c r="Q41" s="76">
        <v>38</v>
      </c>
      <c r="R41" s="78">
        <v>13.157894736842101</v>
      </c>
      <c r="S41" s="76">
        <v>276.64479767441901</v>
      </c>
      <c r="T41" s="76">
        <v>268.623471052632</v>
      </c>
      <c r="U41" s="79">
        <v>2.8995038725533</v>
      </c>
    </row>
    <row r="42" spans="1:21" ht="12" customHeight="1" thickBot="1">
      <c r="A42" s="80"/>
      <c r="B42" s="51" t="s">
        <v>33</v>
      </c>
      <c r="C42" s="52"/>
      <c r="D42" s="76">
        <v>351575.73349999997</v>
      </c>
      <c r="E42" s="77"/>
      <c r="F42" s="77"/>
      <c r="G42" s="76">
        <v>371602.40509999997</v>
      </c>
      <c r="H42" s="78">
        <v>-5.3892739457944803</v>
      </c>
      <c r="I42" s="76">
        <v>13691.1276</v>
      </c>
      <c r="J42" s="78">
        <v>3.89421859799661</v>
      </c>
      <c r="K42" s="76">
        <v>20405.488700000002</v>
      </c>
      <c r="L42" s="78">
        <v>5.49121545499922</v>
      </c>
      <c r="M42" s="78">
        <v>-0.329046816702802</v>
      </c>
      <c r="N42" s="76">
        <v>5004317.7566999998</v>
      </c>
      <c r="O42" s="76">
        <v>45446725.517499998</v>
      </c>
      <c r="P42" s="76">
        <v>1619</v>
      </c>
      <c r="Q42" s="76">
        <v>1390</v>
      </c>
      <c r="R42" s="78">
        <v>16.474820143884902</v>
      </c>
      <c r="S42" s="76">
        <v>217.15610469425599</v>
      </c>
      <c r="T42" s="76">
        <v>209.78123748201401</v>
      </c>
      <c r="U42" s="79">
        <v>3.3961132350503198</v>
      </c>
    </row>
    <row r="43" spans="1:21" ht="12" thickBot="1">
      <c r="A43" s="80"/>
      <c r="B43" s="51" t="s">
        <v>38</v>
      </c>
      <c r="C43" s="52"/>
      <c r="D43" s="76">
        <v>136110.68</v>
      </c>
      <c r="E43" s="77"/>
      <c r="F43" s="77"/>
      <c r="G43" s="76">
        <v>383914.62</v>
      </c>
      <c r="H43" s="78">
        <v>-64.546627580892903</v>
      </c>
      <c r="I43" s="76">
        <v>-24288.09</v>
      </c>
      <c r="J43" s="78">
        <v>-17.844367539711101</v>
      </c>
      <c r="K43" s="76">
        <v>-96466.1</v>
      </c>
      <c r="L43" s="78">
        <v>-25.1269670324094</v>
      </c>
      <c r="M43" s="78">
        <v>-0.74822149957342499</v>
      </c>
      <c r="N43" s="76">
        <v>2830444.72</v>
      </c>
      <c r="O43" s="76">
        <v>16364577.529999999</v>
      </c>
      <c r="P43" s="76">
        <v>89</v>
      </c>
      <c r="Q43" s="76">
        <v>116</v>
      </c>
      <c r="R43" s="78">
        <v>-23.275862068965498</v>
      </c>
      <c r="S43" s="76">
        <v>1529.33348314607</v>
      </c>
      <c r="T43" s="76">
        <v>1508.7157758620699</v>
      </c>
      <c r="U43" s="79">
        <v>1.3481498647099901</v>
      </c>
    </row>
    <row r="44" spans="1:21" ht="12" thickBot="1">
      <c r="A44" s="80"/>
      <c r="B44" s="51" t="s">
        <v>39</v>
      </c>
      <c r="C44" s="52"/>
      <c r="D44" s="76">
        <v>109401.74</v>
      </c>
      <c r="E44" s="77"/>
      <c r="F44" s="77"/>
      <c r="G44" s="76">
        <v>107385.5</v>
      </c>
      <c r="H44" s="78">
        <v>1.87757192544615</v>
      </c>
      <c r="I44" s="76">
        <v>13065.33</v>
      </c>
      <c r="J44" s="78">
        <v>11.9425248629501</v>
      </c>
      <c r="K44" s="76">
        <v>11140.77</v>
      </c>
      <c r="L44" s="78">
        <v>10.374557086385</v>
      </c>
      <c r="M44" s="78">
        <v>0.17274928034597201</v>
      </c>
      <c r="N44" s="76">
        <v>1322143.08</v>
      </c>
      <c r="O44" s="76">
        <v>7441100.9400000004</v>
      </c>
      <c r="P44" s="76">
        <v>91</v>
      </c>
      <c r="Q44" s="76">
        <v>58</v>
      </c>
      <c r="R44" s="78">
        <v>56.8965517241379</v>
      </c>
      <c r="S44" s="76">
        <v>1202.21692307692</v>
      </c>
      <c r="T44" s="76">
        <v>954.74086206896595</v>
      </c>
      <c r="U44" s="79">
        <v>20.5849756610125</v>
      </c>
    </row>
    <row r="45" spans="1:21" ht="12" thickBot="1">
      <c r="A45" s="82"/>
      <c r="B45" s="51" t="s">
        <v>34</v>
      </c>
      <c r="C45" s="52"/>
      <c r="D45" s="83">
        <v>21737.918300000001</v>
      </c>
      <c r="E45" s="84"/>
      <c r="F45" s="84"/>
      <c r="G45" s="83">
        <v>24855.964100000001</v>
      </c>
      <c r="H45" s="85">
        <v>-12.544457287818499</v>
      </c>
      <c r="I45" s="83">
        <v>3738.4663</v>
      </c>
      <c r="J45" s="85">
        <v>17.1979039041655</v>
      </c>
      <c r="K45" s="83">
        <v>1663.6429000000001</v>
      </c>
      <c r="L45" s="85">
        <v>6.6931336612286101</v>
      </c>
      <c r="M45" s="85">
        <v>1.24715670652638</v>
      </c>
      <c r="N45" s="83">
        <v>89590.945000000007</v>
      </c>
      <c r="O45" s="83">
        <v>1409021.7021999999</v>
      </c>
      <c r="P45" s="83">
        <v>7</v>
      </c>
      <c r="Q45" s="83">
        <v>9</v>
      </c>
      <c r="R45" s="85">
        <v>-22.2222222222222</v>
      </c>
      <c r="S45" s="83">
        <v>3105.4169000000002</v>
      </c>
      <c r="T45" s="83">
        <v>260.71486666666698</v>
      </c>
      <c r="U45" s="86">
        <v>91.6045131760999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42808</v>
      </c>
      <c r="C2" s="43">
        <v>12</v>
      </c>
      <c r="D2" s="43">
        <v>42535</v>
      </c>
      <c r="E2" s="43">
        <v>538335.23220170895</v>
      </c>
      <c r="F2" s="43">
        <v>378679.08971452998</v>
      </c>
      <c r="G2" s="37"/>
      <c r="H2" s="37"/>
    </row>
    <row r="3" spans="1:8">
      <c r="A3" s="43">
        <v>2</v>
      </c>
      <c r="B3" s="44">
        <v>42808</v>
      </c>
      <c r="C3" s="43">
        <v>13</v>
      </c>
      <c r="D3" s="43">
        <v>7460</v>
      </c>
      <c r="E3" s="43">
        <v>63754.147741880297</v>
      </c>
      <c r="F3" s="43">
        <v>48792.214433333298</v>
      </c>
      <c r="G3" s="37"/>
      <c r="H3" s="37"/>
    </row>
    <row r="4" spans="1:8">
      <c r="A4" s="43">
        <v>3</v>
      </c>
      <c r="B4" s="44">
        <v>42808</v>
      </c>
      <c r="C4" s="43">
        <v>14</v>
      </c>
      <c r="D4" s="43">
        <v>107847</v>
      </c>
      <c r="E4" s="43">
        <v>98436.916119567395</v>
      </c>
      <c r="F4" s="43">
        <v>70177.058376158093</v>
      </c>
      <c r="G4" s="37"/>
      <c r="H4" s="37"/>
    </row>
    <row r="5" spans="1:8">
      <c r="A5" s="43">
        <v>4</v>
      </c>
      <c r="B5" s="44">
        <v>42808</v>
      </c>
      <c r="C5" s="43">
        <v>15</v>
      </c>
      <c r="D5" s="43">
        <v>2647</v>
      </c>
      <c r="E5" s="43">
        <v>44615.5826864685</v>
      </c>
      <c r="F5" s="43">
        <v>33528.584823704703</v>
      </c>
      <c r="G5" s="37"/>
      <c r="H5" s="37"/>
    </row>
    <row r="6" spans="1:8">
      <c r="A6" s="43">
        <v>5</v>
      </c>
      <c r="B6" s="44">
        <v>42808</v>
      </c>
      <c r="C6" s="43">
        <v>16</v>
      </c>
      <c r="D6" s="43">
        <v>4061</v>
      </c>
      <c r="E6" s="43">
        <v>136699.36157350399</v>
      </c>
      <c r="F6" s="43">
        <v>116054.792333333</v>
      </c>
      <c r="G6" s="37"/>
      <c r="H6" s="37"/>
    </row>
    <row r="7" spans="1:8">
      <c r="A7" s="43">
        <v>6</v>
      </c>
      <c r="B7" s="44">
        <v>42808</v>
      </c>
      <c r="C7" s="43">
        <v>17</v>
      </c>
      <c r="D7" s="43">
        <v>11465</v>
      </c>
      <c r="E7" s="43">
        <v>168254.838904273</v>
      </c>
      <c r="F7" s="43">
        <v>113301.055076923</v>
      </c>
      <c r="G7" s="37"/>
      <c r="H7" s="37"/>
    </row>
    <row r="8" spans="1:8">
      <c r="A8" s="43">
        <v>7</v>
      </c>
      <c r="B8" s="44">
        <v>42808</v>
      </c>
      <c r="C8" s="43">
        <v>18</v>
      </c>
      <c r="D8" s="43">
        <v>51215</v>
      </c>
      <c r="E8" s="43">
        <v>85351.495481196602</v>
      </c>
      <c r="F8" s="43">
        <v>78962.825793162396</v>
      </c>
      <c r="G8" s="37"/>
      <c r="H8" s="37"/>
    </row>
    <row r="9" spans="1:8">
      <c r="A9" s="43">
        <v>8</v>
      </c>
      <c r="B9" s="44">
        <v>42808</v>
      </c>
      <c r="C9" s="43">
        <v>19</v>
      </c>
      <c r="D9" s="43">
        <v>22382</v>
      </c>
      <c r="E9" s="43">
        <v>85290.847691453004</v>
      </c>
      <c r="F9" s="43">
        <v>98109.337759829097</v>
      </c>
      <c r="G9" s="37"/>
      <c r="H9" s="37"/>
    </row>
    <row r="10" spans="1:8">
      <c r="A10" s="43">
        <v>9</v>
      </c>
      <c r="B10" s="44">
        <v>42808</v>
      </c>
      <c r="C10" s="43">
        <v>21</v>
      </c>
      <c r="D10" s="43">
        <v>166924</v>
      </c>
      <c r="E10" s="43">
        <v>717398.08477948699</v>
      </c>
      <c r="F10" s="43">
        <v>736502.67167179496</v>
      </c>
      <c r="G10" s="37"/>
      <c r="H10" s="37"/>
    </row>
    <row r="11" spans="1:8">
      <c r="A11" s="43">
        <v>10</v>
      </c>
      <c r="B11" s="44">
        <v>42808</v>
      </c>
      <c r="C11" s="43">
        <v>22</v>
      </c>
      <c r="D11" s="43">
        <v>56570</v>
      </c>
      <c r="E11" s="43">
        <v>811471.55331111106</v>
      </c>
      <c r="F11" s="43">
        <v>755491.86388888897</v>
      </c>
      <c r="G11" s="37"/>
      <c r="H11" s="37"/>
    </row>
    <row r="12" spans="1:8">
      <c r="A12" s="43">
        <v>11</v>
      </c>
      <c r="B12" s="44">
        <v>42808</v>
      </c>
      <c r="C12" s="43">
        <v>23</v>
      </c>
      <c r="D12" s="43">
        <v>161236.353</v>
      </c>
      <c r="E12" s="43">
        <v>1690513.80010427</v>
      </c>
      <c r="F12" s="43">
        <v>1489872.6599264999</v>
      </c>
      <c r="G12" s="37"/>
      <c r="H12" s="37"/>
    </row>
    <row r="13" spans="1:8">
      <c r="A13" s="43">
        <v>12</v>
      </c>
      <c r="B13" s="44">
        <v>42808</v>
      </c>
      <c r="C13" s="43">
        <v>24</v>
      </c>
      <c r="D13" s="43">
        <v>20540.099999999999</v>
      </c>
      <c r="E13" s="43">
        <v>535603.41531367495</v>
      </c>
      <c r="F13" s="43">
        <v>465338.46122906002</v>
      </c>
      <c r="G13" s="37"/>
      <c r="H13" s="37"/>
    </row>
    <row r="14" spans="1:8">
      <c r="A14" s="43">
        <v>13</v>
      </c>
      <c r="B14" s="44">
        <v>42808</v>
      </c>
      <c r="C14" s="43">
        <v>25</v>
      </c>
      <c r="D14" s="43">
        <v>95539</v>
      </c>
      <c r="E14" s="43">
        <v>1197526.1782</v>
      </c>
      <c r="F14" s="43">
        <v>1071912.1906999999</v>
      </c>
      <c r="G14" s="37"/>
      <c r="H14" s="37"/>
    </row>
    <row r="15" spans="1:8">
      <c r="A15" s="43">
        <v>14</v>
      </c>
      <c r="B15" s="44">
        <v>42808</v>
      </c>
      <c r="C15" s="43">
        <v>26</v>
      </c>
      <c r="D15" s="43">
        <v>59537</v>
      </c>
      <c r="E15" s="43">
        <v>375780.14202976302</v>
      </c>
      <c r="F15" s="43">
        <v>319178.73499732203</v>
      </c>
      <c r="G15" s="37"/>
      <c r="H15" s="37"/>
    </row>
    <row r="16" spans="1:8">
      <c r="A16" s="43">
        <v>15</v>
      </c>
      <c r="B16" s="44">
        <v>42808</v>
      </c>
      <c r="C16" s="43">
        <v>27</v>
      </c>
      <c r="D16" s="43">
        <v>147025.429</v>
      </c>
      <c r="E16" s="43">
        <v>1186801.6075264099</v>
      </c>
      <c r="F16" s="43">
        <v>1163677.7976756999</v>
      </c>
      <c r="G16" s="37"/>
      <c r="H16" s="37"/>
    </row>
    <row r="17" spans="1:9">
      <c r="A17" s="43">
        <v>16</v>
      </c>
      <c r="B17" s="44">
        <v>42808</v>
      </c>
      <c r="C17" s="43">
        <v>29</v>
      </c>
      <c r="D17" s="43">
        <v>147182</v>
      </c>
      <c r="E17" s="43">
        <v>2144930.1842906</v>
      </c>
      <c r="F17" s="43">
        <v>2054162.11984615</v>
      </c>
      <c r="G17" s="37"/>
      <c r="H17" s="37"/>
    </row>
    <row r="18" spans="1:9">
      <c r="A18" s="43">
        <v>17</v>
      </c>
      <c r="B18" s="44">
        <v>42808</v>
      </c>
      <c r="C18" s="43">
        <v>31</v>
      </c>
      <c r="D18" s="43">
        <v>28565.932000000001</v>
      </c>
      <c r="E18" s="43">
        <v>266328.55408845801</v>
      </c>
      <c r="F18" s="43">
        <v>229305.71816314801</v>
      </c>
      <c r="G18" s="37"/>
      <c r="H18" s="37"/>
    </row>
    <row r="19" spans="1:9">
      <c r="A19" s="43">
        <v>18</v>
      </c>
      <c r="B19" s="44">
        <v>42808</v>
      </c>
      <c r="C19" s="43">
        <v>32</v>
      </c>
      <c r="D19" s="43">
        <v>16086.2</v>
      </c>
      <c r="E19" s="43">
        <v>298634.89883332601</v>
      </c>
      <c r="F19" s="43">
        <v>273167.33099933399</v>
      </c>
      <c r="G19" s="37"/>
      <c r="H19" s="37"/>
    </row>
    <row r="20" spans="1:9">
      <c r="A20" s="43">
        <v>19</v>
      </c>
      <c r="B20" s="44">
        <v>42808</v>
      </c>
      <c r="C20" s="43">
        <v>33</v>
      </c>
      <c r="D20" s="43">
        <v>42600.858999999997</v>
      </c>
      <c r="E20" s="43">
        <v>680625.771381189</v>
      </c>
      <c r="F20" s="43">
        <v>525109.52362759796</v>
      </c>
      <c r="G20" s="37"/>
      <c r="H20" s="37"/>
    </row>
    <row r="21" spans="1:9">
      <c r="A21" s="43">
        <v>20</v>
      </c>
      <c r="B21" s="44">
        <v>42808</v>
      </c>
      <c r="C21" s="43">
        <v>34</v>
      </c>
      <c r="D21" s="43">
        <v>49896.671999999999</v>
      </c>
      <c r="E21" s="43">
        <v>303479.54833957303</v>
      </c>
      <c r="F21" s="43">
        <v>231212.67361738099</v>
      </c>
      <c r="G21" s="37"/>
      <c r="H21" s="37"/>
    </row>
    <row r="22" spans="1:9">
      <c r="A22" s="43">
        <v>21</v>
      </c>
      <c r="B22" s="44">
        <v>42808</v>
      </c>
      <c r="C22" s="43">
        <v>35</v>
      </c>
      <c r="D22" s="43">
        <v>32150.207999999999</v>
      </c>
      <c r="E22" s="43">
        <v>907187.54145752196</v>
      </c>
      <c r="F22" s="43">
        <v>866700.01657964604</v>
      </c>
      <c r="G22" s="37"/>
      <c r="H22" s="37"/>
    </row>
    <row r="23" spans="1:9">
      <c r="A23" s="43">
        <v>22</v>
      </c>
      <c r="B23" s="44">
        <v>42808</v>
      </c>
      <c r="C23" s="43">
        <v>36</v>
      </c>
      <c r="D23" s="43">
        <v>171366.56200000001</v>
      </c>
      <c r="E23" s="43">
        <v>869857.11802920303</v>
      </c>
      <c r="F23" s="43">
        <v>744094.01935444598</v>
      </c>
      <c r="G23" s="37"/>
      <c r="H23" s="37"/>
    </row>
    <row r="24" spans="1:9">
      <c r="A24" s="43">
        <v>23</v>
      </c>
      <c r="B24" s="44">
        <v>42808</v>
      </c>
      <c r="C24" s="43">
        <v>37</v>
      </c>
      <c r="D24" s="43">
        <v>139394.57199999999</v>
      </c>
      <c r="E24" s="43">
        <v>1287569.8004610599</v>
      </c>
      <c r="F24" s="43">
        <v>1136639.9029791299</v>
      </c>
      <c r="G24" s="37"/>
      <c r="H24" s="37"/>
    </row>
    <row r="25" spans="1:9">
      <c r="A25" s="43">
        <v>24</v>
      </c>
      <c r="B25" s="44">
        <v>42808</v>
      </c>
      <c r="C25" s="43">
        <v>38</v>
      </c>
      <c r="D25" s="43">
        <v>141951.32500000001</v>
      </c>
      <c r="E25" s="43">
        <v>719726.19201238896</v>
      </c>
      <c r="F25" s="43">
        <v>667526.14148053096</v>
      </c>
      <c r="G25" s="37"/>
      <c r="H25" s="37"/>
    </row>
    <row r="26" spans="1:9">
      <c r="A26" s="43">
        <v>25</v>
      </c>
      <c r="B26" s="44">
        <v>42808</v>
      </c>
      <c r="C26" s="43">
        <v>39</v>
      </c>
      <c r="D26" s="43">
        <v>100404.02800000001</v>
      </c>
      <c r="E26" s="43">
        <v>176932.44858714199</v>
      </c>
      <c r="F26" s="43">
        <v>128968.058453588</v>
      </c>
      <c r="G26" s="37"/>
      <c r="H26" s="37"/>
    </row>
    <row r="27" spans="1:9">
      <c r="A27" s="43">
        <v>26</v>
      </c>
      <c r="B27" s="44">
        <v>42808</v>
      </c>
      <c r="C27" s="43">
        <v>42</v>
      </c>
      <c r="D27" s="43">
        <v>6646.6629999999996</v>
      </c>
      <c r="E27" s="43">
        <v>123906.6539</v>
      </c>
      <c r="F27" s="43">
        <v>106185.0917</v>
      </c>
      <c r="G27" s="37"/>
      <c r="H27" s="37"/>
    </row>
    <row r="28" spans="1:9">
      <c r="A28" s="43">
        <v>27</v>
      </c>
      <c r="B28" s="44">
        <v>42808</v>
      </c>
      <c r="C28" s="43">
        <v>70</v>
      </c>
      <c r="D28" s="43">
        <v>79</v>
      </c>
      <c r="E28" s="43">
        <v>130715.43</v>
      </c>
      <c r="F28" s="43">
        <v>119242.94</v>
      </c>
      <c r="G28" s="37"/>
      <c r="H28" s="37"/>
    </row>
    <row r="29" spans="1:9">
      <c r="A29" s="43">
        <v>28</v>
      </c>
      <c r="B29" s="44">
        <v>42808</v>
      </c>
      <c r="C29" s="43">
        <v>71</v>
      </c>
      <c r="D29" s="43">
        <v>117</v>
      </c>
      <c r="E29" s="43">
        <v>346098.1</v>
      </c>
      <c r="F29" s="43">
        <v>404559.04</v>
      </c>
      <c r="G29" s="37"/>
      <c r="H29" s="37"/>
    </row>
    <row r="30" spans="1:9">
      <c r="A30" s="43">
        <v>29</v>
      </c>
      <c r="B30" s="44">
        <v>42808</v>
      </c>
      <c r="C30" s="43">
        <v>72</v>
      </c>
      <c r="D30" s="43">
        <v>73</v>
      </c>
      <c r="E30" s="43">
        <v>197461.69</v>
      </c>
      <c r="F30" s="43">
        <v>211018.52</v>
      </c>
      <c r="G30" s="37"/>
      <c r="H30" s="37"/>
    </row>
    <row r="31" spans="1:9">
      <c r="A31" s="39">
        <v>30</v>
      </c>
      <c r="B31" s="44">
        <v>42808</v>
      </c>
      <c r="C31" s="39">
        <v>73</v>
      </c>
      <c r="D31" s="39">
        <v>89</v>
      </c>
      <c r="E31" s="39">
        <v>185457.76</v>
      </c>
      <c r="F31" s="39">
        <v>211419.27</v>
      </c>
      <c r="G31" s="39"/>
      <c r="H31" s="39"/>
      <c r="I31" s="39"/>
    </row>
    <row r="32" spans="1:9">
      <c r="A32" s="39">
        <v>31</v>
      </c>
      <c r="B32" s="44">
        <v>42808</v>
      </c>
      <c r="C32" s="39">
        <v>74</v>
      </c>
      <c r="D32" s="39">
        <v>50</v>
      </c>
      <c r="E32" s="39">
        <v>7.27</v>
      </c>
      <c r="F32" s="39">
        <v>0</v>
      </c>
      <c r="G32" s="39"/>
      <c r="H32" s="39"/>
    </row>
    <row r="33" spans="1:8">
      <c r="A33" s="39">
        <v>32</v>
      </c>
      <c r="B33" s="44">
        <v>42808</v>
      </c>
      <c r="C33" s="39">
        <v>75</v>
      </c>
      <c r="D33" s="39">
        <v>49</v>
      </c>
      <c r="E33" s="39">
        <v>11895.7264957265</v>
      </c>
      <c r="F33" s="39">
        <v>10774.8376068376</v>
      </c>
      <c r="G33" s="39"/>
      <c r="H33" s="39"/>
    </row>
    <row r="34" spans="1:8">
      <c r="A34" s="39">
        <v>33</v>
      </c>
      <c r="B34" s="44">
        <v>42808</v>
      </c>
      <c r="C34" s="39">
        <v>76</v>
      </c>
      <c r="D34" s="39">
        <v>2170</v>
      </c>
      <c r="E34" s="39">
        <v>351575.72708034201</v>
      </c>
      <c r="F34" s="39">
        <v>337884.60722478601</v>
      </c>
      <c r="G34" s="30"/>
      <c r="H34" s="30"/>
    </row>
    <row r="35" spans="1:8">
      <c r="A35" s="39">
        <v>34</v>
      </c>
      <c r="B35" s="44">
        <v>42808</v>
      </c>
      <c r="C35" s="39">
        <v>77</v>
      </c>
      <c r="D35" s="39">
        <v>81</v>
      </c>
      <c r="E35" s="39">
        <v>136110.68</v>
      </c>
      <c r="F35" s="39">
        <v>160398.76999999999</v>
      </c>
      <c r="G35" s="30"/>
      <c r="H35" s="30"/>
    </row>
    <row r="36" spans="1:8">
      <c r="A36" s="39">
        <v>35</v>
      </c>
      <c r="B36" s="44">
        <v>42808</v>
      </c>
      <c r="C36" s="39">
        <v>78</v>
      </c>
      <c r="D36" s="39">
        <v>89</v>
      </c>
      <c r="E36" s="39">
        <v>109401.74</v>
      </c>
      <c r="F36" s="39">
        <v>96336.41</v>
      </c>
      <c r="G36" s="30"/>
      <c r="H36" s="30"/>
    </row>
    <row r="37" spans="1:8">
      <c r="A37" s="39">
        <v>36</v>
      </c>
      <c r="B37" s="44">
        <v>42808</v>
      </c>
      <c r="C37" s="39">
        <v>99</v>
      </c>
      <c r="D37" s="39">
        <v>7</v>
      </c>
      <c r="E37" s="39">
        <v>21737.918463051199</v>
      </c>
      <c r="F37" s="39">
        <v>17999.452114061001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2017-03-15T04:58:36Z</dcterms:modified>
</cp:coreProperties>
</file>