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<sst xmlns="http://schemas.openxmlformats.org/spreadsheetml/2006/main" count="117" uniqueCount="77">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</sst>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106" fillId="0" borderId="0" xfId="0" applyNumberFormat="1" applyFont="1" applyFill="1" applyBorder="1" applyAlignment="1" applyProtection="1">
      <alignment vertical="center"/>
    </xf>
    <xf numFmtId="0" fontId="106" fillId="0" borderId="0" xfId="0" applyNumberFormat="1" applyFont="1" applyFill="1" applyBorder="1" applyAlignment="1" applyProtection="1">
      <alignment wrapText="1"/>
    </xf>
    <xf numFmtId="0" fontId="107" fillId="0" borderId="0" xfId="0" applyNumberFormat="1" applyFont="1" applyFill="1" applyBorder="1" applyAlignment="1" applyProtection="1">
      <alignment horizontal="left"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802" Type="http://schemas.openxmlformats.org/officeDocument/2006/relationships/image" Target="cid:1f7f761c13" TargetMode="External"/><Relationship Id="rId29" Type="http://schemas.openxmlformats.org/officeDocument/2006/relationships/hyperlink" Target="cid:a1ed1ff62" TargetMode="External"/><Relationship Id="rId178" Type="http://schemas.openxmlformats.org/officeDocument/2006/relationships/image" Target="cid:2e6f582e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1222" Type="http://schemas.openxmlformats.org/officeDocument/2006/relationships/image" Target="cid:7305e78013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1237" Type="http://schemas.openxmlformats.org/officeDocument/2006/relationships/hyperlink" Target="cid:c5142fb92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7" t="s">
        <v>5</v>
      </c>
      <c r="B3" s="47"/>
      <c r="C3" s="47"/>
      <c r="D3" s="47"/>
      <c r="E3" s="15">
        <f>SUM(E4:E42)</f>
        <v>20117600.595199995</v>
      </c>
      <c r="F3" s="25">
        <f>RA!I7</f>
        <v>1275552.0396</v>
      </c>
      <c r="G3" s="16">
        <f>SUM(G4:G42)</f>
        <v>18842048.555599999</v>
      </c>
      <c r="H3" s="27">
        <f>RA!J7</f>
        <v>6.34047799867517</v>
      </c>
      <c r="I3" s="20">
        <f>SUM(I4:I42)</f>
        <v>20117605.786360729</v>
      </c>
      <c r="J3" s="21">
        <f>SUM(J4:J42)</f>
        <v>18842048.090675522</v>
      </c>
      <c r="K3" s="22">
        <f>E3-I3</f>
        <v>-5.1911607347428799</v>
      </c>
      <c r="L3" s="22">
        <f>G3-J3</f>
        <v>0.46492447704076767</v>
      </c>
    </row>
    <row r="4" spans="1:13" x14ac:dyDescent="0.2">
      <c r="A4" s="48">
        <f>RA!A8</f>
        <v>42809</v>
      </c>
      <c r="B4" s="12">
        <v>12</v>
      </c>
      <c r="C4" s="46" t="s">
        <v>6</v>
      </c>
      <c r="D4" s="46"/>
      <c r="E4" s="15">
        <f>IFERROR(VLOOKUP(C4,RA!B:D,3,0),0)</f>
        <v>535102.05500000005</v>
      </c>
      <c r="F4" s="25">
        <f>IFERROR(VLOOKUP(C4,RA!B:I,8,0),0)</f>
        <v>146695.97070000001</v>
      </c>
      <c r="G4" s="16">
        <f t="shared" ref="G4:G42" si="0">E4-F4</f>
        <v>388406.08430000005</v>
      </c>
      <c r="H4" s="27">
        <f>RA!J8</f>
        <v>27.414578084548701</v>
      </c>
      <c r="I4" s="20">
        <f>IFERROR(VLOOKUP(B4,RMS!C:E,3,FALSE),0)</f>
        <v>535102.54383162397</v>
      </c>
      <c r="J4" s="21">
        <f>IFERROR(VLOOKUP(B4,RMS!C:F,4,FALSE),0)</f>
        <v>388406.08167179499</v>
      </c>
      <c r="K4" s="22">
        <f t="shared" ref="K4:K42" si="1">E4-I4</f>
        <v>-0.48883162392303348</v>
      </c>
      <c r="L4" s="22">
        <f t="shared" ref="L4:L42" si="2">G4-J4</f>
        <v>2.6282050530426204E-3</v>
      </c>
    </row>
    <row r="5" spans="1:13" x14ac:dyDescent="0.2">
      <c r="A5" s="48"/>
      <c r="B5" s="12">
        <v>13</v>
      </c>
      <c r="C5" s="46" t="s">
        <v>7</v>
      </c>
      <c r="D5" s="46"/>
      <c r="E5" s="15">
        <f>IFERROR(VLOOKUP(C5,RA!B:D,3,0),0)</f>
        <v>58088.065199999997</v>
      </c>
      <c r="F5" s="25">
        <f>IFERROR(VLOOKUP(C5,RA!B:I,8,0),0)</f>
        <v>13809.656999999999</v>
      </c>
      <c r="G5" s="16">
        <f t="shared" si="0"/>
        <v>44278.408199999998</v>
      </c>
      <c r="H5" s="27">
        <f>RA!J9</f>
        <v>23.773656348257902</v>
      </c>
      <c r="I5" s="20">
        <f>IFERROR(VLOOKUP(B5,RMS!C:E,3,FALSE),0)</f>
        <v>58088.101718803402</v>
      </c>
      <c r="J5" s="21">
        <f>IFERROR(VLOOKUP(B5,RMS!C:F,4,FALSE),0)</f>
        <v>44278.405732478597</v>
      </c>
      <c r="K5" s="22">
        <f t="shared" si="1"/>
        <v>-3.6518803404760547E-2</v>
      </c>
      <c r="L5" s="22">
        <f t="shared" si="2"/>
        <v>2.4675214008311741E-3</v>
      </c>
      <c r="M5" s="32"/>
    </row>
    <row r="6" spans="1:13" x14ac:dyDescent="0.2">
      <c r="A6" s="48"/>
      <c r="B6" s="12">
        <v>14</v>
      </c>
      <c r="C6" s="46" t="s">
        <v>8</v>
      </c>
      <c r="D6" s="46"/>
      <c r="E6" s="15">
        <f>IFERROR(VLOOKUP(C6,RA!B:D,3,0),0)</f>
        <v>82182.275399999999</v>
      </c>
      <c r="F6" s="25">
        <f>IFERROR(VLOOKUP(C6,RA!B:I,8,0),0)</f>
        <v>24122.739300000001</v>
      </c>
      <c r="G6" s="16">
        <f t="shared" si="0"/>
        <v>58059.536099999998</v>
      </c>
      <c r="H6" s="27">
        <f>RA!J10</f>
        <v>29.352727437381201</v>
      </c>
      <c r="I6" s="20">
        <f>IFERROR(VLOOKUP(B6,RMS!C:E,3,FALSE),0)</f>
        <v>82184.203651077798</v>
      </c>
      <c r="J6" s="21">
        <f>IFERROR(VLOOKUP(B6,RMS!C:F,4,FALSE),0)</f>
        <v>58059.535308405502</v>
      </c>
      <c r="K6" s="22">
        <f>E6-I6</f>
        <v>-1.9282510777993593</v>
      </c>
      <c r="L6" s="22">
        <f t="shared" si="2"/>
        <v>7.9159449524013326E-4</v>
      </c>
      <c r="M6" s="32"/>
    </row>
    <row r="7" spans="1:13" x14ac:dyDescent="0.2">
      <c r="A7" s="48"/>
      <c r="B7" s="12">
        <v>15</v>
      </c>
      <c r="C7" s="46" t="s">
        <v>9</v>
      </c>
      <c r="D7" s="46"/>
      <c r="E7" s="15">
        <f>IFERROR(VLOOKUP(C7,RA!B:D,3,0),0)</f>
        <v>42132.1371</v>
      </c>
      <c r="F7" s="25">
        <f>IFERROR(VLOOKUP(C7,RA!B:I,8,0),0)</f>
        <v>10506.715200000001</v>
      </c>
      <c r="G7" s="16">
        <f t="shared" si="0"/>
        <v>31625.421900000001</v>
      </c>
      <c r="H7" s="27">
        <f>RA!J11</f>
        <v>24.937532067415599</v>
      </c>
      <c r="I7" s="20">
        <f>IFERROR(VLOOKUP(B7,RMS!C:E,3,FALSE),0)</f>
        <v>42132.163414643401</v>
      </c>
      <c r="J7" s="21">
        <f>IFERROR(VLOOKUP(B7,RMS!C:F,4,FALSE),0)</f>
        <v>31625.423018894198</v>
      </c>
      <c r="K7" s="22">
        <f t="shared" si="1"/>
        <v>-2.6314643400837667E-2</v>
      </c>
      <c r="L7" s="22">
        <f t="shared" si="2"/>
        <v>-1.1188941971340682E-3</v>
      </c>
      <c r="M7" s="32"/>
    </row>
    <row r="8" spans="1:13" x14ac:dyDescent="0.2">
      <c r="A8" s="48"/>
      <c r="B8" s="12">
        <v>16</v>
      </c>
      <c r="C8" s="46" t="s">
        <v>10</v>
      </c>
      <c r="D8" s="46"/>
      <c r="E8" s="15">
        <f>IFERROR(VLOOKUP(C8,RA!B:D,3,0),0)</f>
        <v>125485.3055</v>
      </c>
      <c r="F8" s="25">
        <f>IFERROR(VLOOKUP(C8,RA!B:I,8,0),0)</f>
        <v>23223.002700000001</v>
      </c>
      <c r="G8" s="16">
        <f t="shared" si="0"/>
        <v>102262.3028</v>
      </c>
      <c r="H8" s="27">
        <f>RA!J12</f>
        <v>18.506551510128801</v>
      </c>
      <c r="I8" s="20">
        <f>IFERROR(VLOOKUP(B8,RMS!C:E,3,FALSE),0)</f>
        <v>125485.301703419</v>
      </c>
      <c r="J8" s="21">
        <f>IFERROR(VLOOKUP(B8,RMS!C:F,4,FALSE),0)</f>
        <v>102262.300803419</v>
      </c>
      <c r="K8" s="22">
        <f t="shared" si="1"/>
        <v>3.796581004280597E-3</v>
      </c>
      <c r="L8" s="22">
        <f t="shared" si="2"/>
        <v>1.996581006096676E-3</v>
      </c>
      <c r="M8" s="32"/>
    </row>
    <row r="9" spans="1:13" x14ac:dyDescent="0.2">
      <c r="A9" s="48"/>
      <c r="B9" s="12">
        <v>17</v>
      </c>
      <c r="C9" s="46" t="s">
        <v>11</v>
      </c>
      <c r="D9" s="46"/>
      <c r="E9" s="15">
        <f>IFERROR(VLOOKUP(C9,RA!B:D,3,0),0)</f>
        <v>142956.16990000001</v>
      </c>
      <c r="F9" s="25">
        <f>IFERROR(VLOOKUP(C9,RA!B:I,8,0),0)</f>
        <v>47560.598599999998</v>
      </c>
      <c r="G9" s="16">
        <f t="shared" si="0"/>
        <v>95395.571300000011</v>
      </c>
      <c r="H9" s="27">
        <f>RA!J13</f>
        <v>33.269357057669701</v>
      </c>
      <c r="I9" s="20">
        <f>IFERROR(VLOOKUP(B9,RMS!C:E,3,FALSE),0)</f>
        <v>142956.25968803401</v>
      </c>
      <c r="J9" s="21">
        <f>IFERROR(VLOOKUP(B9,RMS!C:F,4,FALSE),0)</f>
        <v>95395.571219658101</v>
      </c>
      <c r="K9" s="22">
        <f t="shared" si="1"/>
        <v>-8.9788034005323425E-2</v>
      </c>
      <c r="L9" s="22">
        <f t="shared" si="2"/>
        <v>8.0341909779235721E-5</v>
      </c>
      <c r="M9" s="32"/>
    </row>
    <row r="10" spans="1:13" x14ac:dyDescent="0.2">
      <c r="A10" s="48"/>
      <c r="B10" s="12">
        <v>18</v>
      </c>
      <c r="C10" s="46" t="s">
        <v>12</v>
      </c>
      <c r="D10" s="46"/>
      <c r="E10" s="15">
        <f>IFERROR(VLOOKUP(C10,RA!B:D,3,0),0)</f>
        <v>95607.550900000002</v>
      </c>
      <c r="F10" s="25">
        <f>IFERROR(VLOOKUP(C10,RA!B:I,8,0),0)</f>
        <v>5545.7509</v>
      </c>
      <c r="G10" s="16">
        <f t="shared" si="0"/>
        <v>90061.8</v>
      </c>
      <c r="H10" s="27">
        <f>RA!J14</f>
        <v>5.8005365138999698</v>
      </c>
      <c r="I10" s="20">
        <f>IFERROR(VLOOKUP(B10,RMS!C:E,3,FALSE),0)</f>
        <v>95607.568285470101</v>
      </c>
      <c r="J10" s="21">
        <f>IFERROR(VLOOKUP(B10,RMS!C:F,4,FALSE),0)</f>
        <v>90061.799123076897</v>
      </c>
      <c r="K10" s="22">
        <f t="shared" si="1"/>
        <v>-1.7385470098815858E-2</v>
      </c>
      <c r="L10" s="22">
        <f t="shared" si="2"/>
        <v>8.7692310626152903E-4</v>
      </c>
      <c r="M10" s="32"/>
    </row>
    <row r="11" spans="1:13" x14ac:dyDescent="0.2">
      <c r="A11" s="48"/>
      <c r="B11" s="12">
        <v>19</v>
      </c>
      <c r="C11" s="46" t="s">
        <v>13</v>
      </c>
      <c r="D11" s="46"/>
      <c r="E11" s="15">
        <f>IFERROR(VLOOKUP(C11,RA!B:D,3,0),0)</f>
        <v>73219.728799999997</v>
      </c>
      <c r="F11" s="25">
        <f>IFERROR(VLOOKUP(C11,RA!B:I,8,0),0)</f>
        <v>-7552.4565000000002</v>
      </c>
      <c r="G11" s="16">
        <f t="shared" si="0"/>
        <v>80772.185299999997</v>
      </c>
      <c r="H11" s="27">
        <f>RA!J15</f>
        <v>-10.314783493161499</v>
      </c>
      <c r="I11" s="20">
        <f>IFERROR(VLOOKUP(B11,RMS!C:E,3,FALSE),0)</f>
        <v>73219.774381196607</v>
      </c>
      <c r="J11" s="21">
        <f>IFERROR(VLOOKUP(B11,RMS!C:F,4,FALSE),0)</f>
        <v>80772.184362393207</v>
      </c>
      <c r="K11" s="22">
        <f t="shared" si="1"/>
        <v>-4.5581196609418839E-2</v>
      </c>
      <c r="L11" s="22">
        <f t="shared" si="2"/>
        <v>9.3760679010301828E-4</v>
      </c>
      <c r="M11" s="32"/>
    </row>
    <row r="12" spans="1:13" x14ac:dyDescent="0.2">
      <c r="A12" s="48"/>
      <c r="B12" s="12">
        <v>21</v>
      </c>
      <c r="C12" s="46" t="s">
        <v>14</v>
      </c>
      <c r="D12" s="46"/>
      <c r="E12" s="15">
        <f>IFERROR(VLOOKUP(C12,RA!B:D,3,0),0)</f>
        <v>683337.30610000005</v>
      </c>
      <c r="F12" s="25">
        <f>IFERROR(VLOOKUP(C12,RA!B:I,8,0),0)</f>
        <v>-5884.9894000000004</v>
      </c>
      <c r="G12" s="16">
        <f t="shared" si="0"/>
        <v>689222.29550000001</v>
      </c>
      <c r="H12" s="27">
        <f>RA!J16</f>
        <v>-0.86121295405153697</v>
      </c>
      <c r="I12" s="20">
        <f>IFERROR(VLOOKUP(B12,RMS!C:E,3,FALSE),0)</f>
        <v>683336.88692424202</v>
      </c>
      <c r="J12" s="21">
        <f>IFERROR(VLOOKUP(B12,RMS!C:F,4,FALSE),0)</f>
        <v>689222.29549059796</v>
      </c>
      <c r="K12" s="22">
        <f t="shared" si="1"/>
        <v>0.41917575802654028</v>
      </c>
      <c r="L12" s="22">
        <f t="shared" si="2"/>
        <v>9.4020506367087364E-6</v>
      </c>
      <c r="M12" s="32"/>
    </row>
    <row r="13" spans="1:13" x14ac:dyDescent="0.2">
      <c r="A13" s="48"/>
      <c r="B13" s="12">
        <v>22</v>
      </c>
      <c r="C13" s="46" t="s">
        <v>15</v>
      </c>
      <c r="D13" s="46"/>
      <c r="E13" s="15">
        <f>IFERROR(VLOOKUP(C13,RA!B:D,3,0),0)</f>
        <v>883167.84820000001</v>
      </c>
      <c r="F13" s="25">
        <f>IFERROR(VLOOKUP(C13,RA!B:I,8,0),0)</f>
        <v>65871.801500000001</v>
      </c>
      <c r="G13" s="16">
        <f t="shared" si="0"/>
        <v>817296.04670000006</v>
      </c>
      <c r="H13" s="27">
        <f>RA!J17</f>
        <v>7.4585823786785799</v>
      </c>
      <c r="I13" s="20">
        <f>IFERROR(VLOOKUP(B13,RMS!C:E,3,FALSE),0)</f>
        <v>883167.86192735005</v>
      </c>
      <c r="J13" s="21">
        <f>IFERROR(VLOOKUP(B13,RMS!C:F,4,FALSE),0)</f>
        <v>817296.04546752095</v>
      </c>
      <c r="K13" s="22">
        <f t="shared" si="1"/>
        <v>-1.3727350044064224E-2</v>
      </c>
      <c r="L13" s="22">
        <f t="shared" si="2"/>
        <v>1.2324791168794036E-3</v>
      </c>
      <c r="M13" s="32"/>
    </row>
    <row r="14" spans="1:13" x14ac:dyDescent="0.2">
      <c r="A14" s="48"/>
      <c r="B14" s="12">
        <v>23</v>
      </c>
      <c r="C14" s="46" t="s">
        <v>16</v>
      </c>
      <c r="D14" s="46"/>
      <c r="E14" s="15">
        <f>IFERROR(VLOOKUP(C14,RA!B:D,3,0),0)</f>
        <v>1459684.0189</v>
      </c>
      <c r="F14" s="25">
        <f>IFERROR(VLOOKUP(C14,RA!B:I,8,0),0)</f>
        <v>204159.9252</v>
      </c>
      <c r="G14" s="16">
        <f t="shared" si="0"/>
        <v>1255524.0937000001</v>
      </c>
      <c r="H14" s="27">
        <f>RA!J18</f>
        <v>13.9865835726456</v>
      </c>
      <c r="I14" s="20">
        <f>IFERROR(VLOOKUP(B14,RMS!C:E,3,FALSE),0)</f>
        <v>1459684.55327076</v>
      </c>
      <c r="J14" s="21">
        <f>IFERROR(VLOOKUP(B14,RMS!C:F,4,FALSE),0)</f>
        <v>1255524.06801795</v>
      </c>
      <c r="K14" s="22">
        <f t="shared" si="1"/>
        <v>-0.53437075996771455</v>
      </c>
      <c r="L14" s="22">
        <f t="shared" si="2"/>
        <v>2.5682050036266446E-2</v>
      </c>
      <c r="M14" s="32"/>
    </row>
    <row r="15" spans="1:13" x14ac:dyDescent="0.2">
      <c r="A15" s="48"/>
      <c r="B15" s="12">
        <v>24</v>
      </c>
      <c r="C15" s="46" t="s">
        <v>17</v>
      </c>
      <c r="D15" s="46"/>
      <c r="E15" s="15">
        <f>IFERROR(VLOOKUP(C15,RA!B:D,3,0),0)</f>
        <v>1092291.5852000001</v>
      </c>
      <c r="F15" s="25">
        <f>IFERROR(VLOOKUP(C15,RA!B:I,8,0),0)</f>
        <v>66679.572499999995</v>
      </c>
      <c r="G15" s="16">
        <f t="shared" si="0"/>
        <v>1025612.0127000001</v>
      </c>
      <c r="H15" s="27">
        <f>RA!J19</f>
        <v>6.1045579223967801</v>
      </c>
      <c r="I15" s="20">
        <f>IFERROR(VLOOKUP(B15,RMS!C:E,3,FALSE),0)</f>
        <v>1092291.4917641</v>
      </c>
      <c r="J15" s="21">
        <f>IFERROR(VLOOKUP(B15,RMS!C:F,4,FALSE),0)</f>
        <v>1025612.01492051</v>
      </c>
      <c r="K15" s="22">
        <f t="shared" si="1"/>
        <v>9.3435900053009391E-2</v>
      </c>
      <c r="L15" s="22">
        <f t="shared" si="2"/>
        <v>-2.2205099230632186E-3</v>
      </c>
      <c r="M15" s="32"/>
    </row>
    <row r="16" spans="1:13" x14ac:dyDescent="0.2">
      <c r="A16" s="48"/>
      <c r="B16" s="12">
        <v>25</v>
      </c>
      <c r="C16" s="46" t="s">
        <v>18</v>
      </c>
      <c r="D16" s="46"/>
      <c r="E16" s="15">
        <f>IFERROR(VLOOKUP(C16,RA!B:D,3,0),0)</f>
        <v>1247272.5411</v>
      </c>
      <c r="F16" s="25">
        <f>IFERROR(VLOOKUP(C16,RA!B:I,8,0),0)</f>
        <v>137521.29550000001</v>
      </c>
      <c r="G16" s="16">
        <f t="shared" si="0"/>
        <v>1109751.2456</v>
      </c>
      <c r="H16" s="27">
        <f>RA!J20</f>
        <v>11.0257614890421</v>
      </c>
      <c r="I16" s="20">
        <f>IFERROR(VLOOKUP(B16,RMS!C:E,3,FALSE),0)</f>
        <v>1247272.7848115601</v>
      </c>
      <c r="J16" s="21">
        <f>IFERROR(VLOOKUP(B16,RMS!C:F,4,FALSE),0)</f>
        <v>1109751.2456</v>
      </c>
      <c r="K16" s="22">
        <f t="shared" si="1"/>
        <v>-0.24371156003326178</v>
      </c>
      <c r="L16" s="22">
        <f t="shared" si="2"/>
        <v>0</v>
      </c>
      <c r="M16" s="32"/>
    </row>
    <row r="17" spans="1:13" x14ac:dyDescent="0.2">
      <c r="A17" s="48"/>
      <c r="B17" s="12">
        <v>26</v>
      </c>
      <c r="C17" s="46" t="s">
        <v>19</v>
      </c>
      <c r="D17" s="46"/>
      <c r="E17" s="15">
        <f>IFERROR(VLOOKUP(C17,RA!B:D,3,0),0)</f>
        <v>471707.29729999998</v>
      </c>
      <c r="F17" s="25">
        <f>IFERROR(VLOOKUP(C17,RA!B:I,8,0),0)</f>
        <v>68938.163799999995</v>
      </c>
      <c r="G17" s="16">
        <f t="shared" si="0"/>
        <v>402769.1335</v>
      </c>
      <c r="H17" s="27">
        <f>RA!J21</f>
        <v>14.6146061751841</v>
      </c>
      <c r="I17" s="20">
        <f>IFERROR(VLOOKUP(B17,RMS!C:E,3,FALSE),0)</f>
        <v>471706.94387412397</v>
      </c>
      <c r="J17" s="21">
        <f>IFERROR(VLOOKUP(B17,RMS!C:F,4,FALSE),0)</f>
        <v>402769.13344218303</v>
      </c>
      <c r="K17" s="22">
        <f t="shared" si="1"/>
        <v>0.35342587600462139</v>
      </c>
      <c r="L17" s="22">
        <f t="shared" si="2"/>
        <v>5.7816971093416214E-5</v>
      </c>
      <c r="M17" s="32"/>
    </row>
    <row r="18" spans="1:13" x14ac:dyDescent="0.2">
      <c r="A18" s="48"/>
      <c r="B18" s="12">
        <v>27</v>
      </c>
      <c r="C18" s="46" t="s">
        <v>20</v>
      </c>
      <c r="D18" s="46"/>
      <c r="E18" s="15">
        <f>IFERROR(VLOOKUP(C18,RA!B:D,3,0),0)</f>
        <v>1065186.3163000001</v>
      </c>
      <c r="F18" s="25">
        <f>IFERROR(VLOOKUP(C18,RA!B:I,8,0),0)</f>
        <v>-5972.9830000000002</v>
      </c>
      <c r="G18" s="16">
        <f t="shared" si="0"/>
        <v>1071159.2993000001</v>
      </c>
      <c r="H18" s="27">
        <f>RA!J22</f>
        <v>-0.56074537464465202</v>
      </c>
      <c r="I18" s="20">
        <f>IFERROR(VLOOKUP(B18,RMS!C:E,3,FALSE),0)</f>
        <v>1065187.5537562601</v>
      </c>
      <c r="J18" s="21">
        <f>IFERROR(VLOOKUP(B18,RMS!C:F,4,FALSE),0)</f>
        <v>1071159.2976774699</v>
      </c>
      <c r="K18" s="22">
        <f t="shared" si="1"/>
        <v>-1.237456260016188</v>
      </c>
      <c r="L18" s="22">
        <f t="shared" si="2"/>
        <v>1.6225301660597324E-3</v>
      </c>
      <c r="M18" s="32"/>
    </row>
    <row r="19" spans="1:13" x14ac:dyDescent="0.2">
      <c r="A19" s="48"/>
      <c r="B19" s="12">
        <v>29</v>
      </c>
      <c r="C19" s="46" t="s">
        <v>21</v>
      </c>
      <c r="D19" s="46"/>
      <c r="E19" s="15">
        <f>IFERROR(VLOOKUP(C19,RA!B:D,3,0),0)</f>
        <v>2261065.9004000002</v>
      </c>
      <c r="F19" s="25">
        <f>IFERROR(VLOOKUP(C19,RA!B:I,8,0),0)</f>
        <v>222493.88310000001</v>
      </c>
      <c r="G19" s="16">
        <f t="shared" si="0"/>
        <v>2038572.0173000002</v>
      </c>
      <c r="H19" s="27">
        <f>RA!J23</f>
        <v>9.8402210683306102</v>
      </c>
      <c r="I19" s="20">
        <f>IFERROR(VLOOKUP(B19,RMS!C:E,3,FALSE),0)</f>
        <v>2261067.1255478598</v>
      </c>
      <c r="J19" s="21">
        <f>IFERROR(VLOOKUP(B19,RMS!C:F,4,FALSE),0)</f>
        <v>2038572.0357743599</v>
      </c>
      <c r="K19" s="22">
        <f t="shared" si="1"/>
        <v>-1.2251478596590459</v>
      </c>
      <c r="L19" s="22">
        <f t="shared" si="2"/>
        <v>-1.8474359763786197E-2</v>
      </c>
      <c r="M19" s="32"/>
    </row>
    <row r="20" spans="1:13" x14ac:dyDescent="0.2">
      <c r="A20" s="48"/>
      <c r="B20" s="12">
        <v>31</v>
      </c>
      <c r="C20" s="46" t="s">
        <v>22</v>
      </c>
      <c r="D20" s="46"/>
      <c r="E20" s="15">
        <f>IFERROR(VLOOKUP(C20,RA!B:D,3,0),0)</f>
        <v>244819.033</v>
      </c>
      <c r="F20" s="25">
        <f>IFERROR(VLOOKUP(C20,RA!B:I,8,0),0)</f>
        <v>38438.434999999998</v>
      </c>
      <c r="G20" s="16">
        <f t="shared" si="0"/>
        <v>206380.598</v>
      </c>
      <c r="H20" s="27">
        <f>RA!J24</f>
        <v>15.7007543608752</v>
      </c>
      <c r="I20" s="20">
        <f>IFERROR(VLOOKUP(B20,RMS!C:E,3,FALSE),0)</f>
        <v>244819.01960790399</v>
      </c>
      <c r="J20" s="21">
        <f>IFERROR(VLOOKUP(B20,RMS!C:F,4,FALSE),0)</f>
        <v>206380.59345259401</v>
      </c>
      <c r="K20" s="22">
        <f t="shared" si="1"/>
        <v>1.3392096007009968E-2</v>
      </c>
      <c r="L20" s="22">
        <f t="shared" si="2"/>
        <v>4.5474059879779816E-3</v>
      </c>
      <c r="M20" s="32"/>
    </row>
    <row r="21" spans="1:13" x14ac:dyDescent="0.2">
      <c r="A21" s="48"/>
      <c r="B21" s="12">
        <v>32</v>
      </c>
      <c r="C21" s="46" t="s">
        <v>23</v>
      </c>
      <c r="D21" s="46"/>
      <c r="E21" s="15">
        <f>IFERROR(VLOOKUP(C21,RA!B:D,3,0),0)</f>
        <v>313032.33980000002</v>
      </c>
      <c r="F21" s="25">
        <f>IFERROR(VLOOKUP(C21,RA!B:I,8,0),0)</f>
        <v>19732.489300000001</v>
      </c>
      <c r="G21" s="16">
        <f t="shared" si="0"/>
        <v>293299.8505</v>
      </c>
      <c r="H21" s="27">
        <f>RA!J25</f>
        <v>6.3036583736387497</v>
      </c>
      <c r="I21" s="20">
        <f>IFERROR(VLOOKUP(B21,RMS!C:E,3,FALSE),0)</f>
        <v>313032.32965331699</v>
      </c>
      <c r="J21" s="21">
        <f>IFERROR(VLOOKUP(B21,RMS!C:F,4,FALSE),0)</f>
        <v>293299.85842173302</v>
      </c>
      <c r="K21" s="22">
        <f t="shared" si="1"/>
        <v>1.0146683023776859E-2</v>
      </c>
      <c r="L21" s="22">
        <f t="shared" si="2"/>
        <v>-7.9217330203391612E-3</v>
      </c>
      <c r="M21" s="32"/>
    </row>
    <row r="22" spans="1:13" x14ac:dyDescent="0.2">
      <c r="A22" s="48"/>
      <c r="B22" s="12">
        <v>33</v>
      </c>
      <c r="C22" s="46" t="s">
        <v>24</v>
      </c>
      <c r="D22" s="46"/>
      <c r="E22" s="15">
        <f>IFERROR(VLOOKUP(C22,RA!B:D,3,0),0)</f>
        <v>603993.05209999997</v>
      </c>
      <c r="F22" s="25">
        <f>IFERROR(VLOOKUP(C22,RA!B:I,8,0),0)</f>
        <v>136832.2567</v>
      </c>
      <c r="G22" s="16">
        <f t="shared" si="0"/>
        <v>467160.79539999994</v>
      </c>
      <c r="H22" s="27">
        <f>RA!J26</f>
        <v>22.654607735014999</v>
      </c>
      <c r="I22" s="20">
        <f>IFERROR(VLOOKUP(B22,RMS!C:E,3,FALSE),0)</f>
        <v>603993.04656622803</v>
      </c>
      <c r="J22" s="21">
        <f>IFERROR(VLOOKUP(B22,RMS!C:F,4,FALSE),0)</f>
        <v>467160.78295397398</v>
      </c>
      <c r="K22" s="22">
        <f t="shared" si="1"/>
        <v>5.5337719386443496E-3</v>
      </c>
      <c r="L22" s="22">
        <f t="shared" si="2"/>
        <v>1.2446025968529284E-2</v>
      </c>
      <c r="M22" s="32"/>
    </row>
    <row r="23" spans="1:13" x14ac:dyDescent="0.2">
      <c r="A23" s="48"/>
      <c r="B23" s="12">
        <v>34</v>
      </c>
      <c r="C23" s="46" t="s">
        <v>25</v>
      </c>
      <c r="D23" s="46"/>
      <c r="E23" s="15">
        <f>IFERROR(VLOOKUP(C23,RA!B:D,3,0),0)</f>
        <v>264592.59850000002</v>
      </c>
      <c r="F23" s="25">
        <f>IFERROR(VLOOKUP(C23,RA!B:I,8,0),0)</f>
        <v>64928.504399999998</v>
      </c>
      <c r="G23" s="16">
        <f t="shared" si="0"/>
        <v>199664.09410000002</v>
      </c>
      <c r="H23" s="27">
        <f>RA!J27</f>
        <v>24.539047867584198</v>
      </c>
      <c r="I23" s="20">
        <f>IFERROR(VLOOKUP(B23,RMS!C:E,3,FALSE),0)</f>
        <v>264592.54854743998</v>
      </c>
      <c r="J23" s="21">
        <f>IFERROR(VLOOKUP(B23,RMS!C:F,4,FALSE),0)</f>
        <v>199664.09615892899</v>
      </c>
      <c r="K23" s="22">
        <f t="shared" si="1"/>
        <v>4.9952560046222061E-2</v>
      </c>
      <c r="L23" s="22">
        <f t="shared" si="2"/>
        <v>-2.0589289779309183E-3</v>
      </c>
      <c r="M23" s="32"/>
    </row>
    <row r="24" spans="1:13" x14ac:dyDescent="0.2">
      <c r="A24" s="48"/>
      <c r="B24" s="12">
        <v>35</v>
      </c>
      <c r="C24" s="46" t="s">
        <v>26</v>
      </c>
      <c r="D24" s="46"/>
      <c r="E24" s="15">
        <f>IFERROR(VLOOKUP(C24,RA!B:D,3,0),0)</f>
        <v>884482.60919999995</v>
      </c>
      <c r="F24" s="25">
        <f>IFERROR(VLOOKUP(C24,RA!B:I,8,0),0)</f>
        <v>21683.3904</v>
      </c>
      <c r="G24" s="16">
        <f t="shared" si="0"/>
        <v>862799.21879999992</v>
      </c>
      <c r="H24" s="27">
        <f>RA!J28</f>
        <v>2.4515338316953801</v>
      </c>
      <c r="I24" s="20">
        <f>IFERROR(VLOOKUP(B24,RMS!C:E,3,FALSE),0)</f>
        <v>884482.64829114999</v>
      </c>
      <c r="J24" s="21">
        <f>IFERROR(VLOOKUP(B24,RMS!C:F,4,FALSE),0)</f>
        <v>862799.23264159297</v>
      </c>
      <c r="K24" s="22">
        <f t="shared" si="1"/>
        <v>-3.9091150043532252E-2</v>
      </c>
      <c r="L24" s="22">
        <f t="shared" si="2"/>
        <v>-1.3841593055985868E-2</v>
      </c>
      <c r="M24" s="32"/>
    </row>
    <row r="25" spans="1:13" x14ac:dyDescent="0.2">
      <c r="A25" s="48"/>
      <c r="B25" s="12">
        <v>36</v>
      </c>
      <c r="C25" s="46" t="s">
        <v>27</v>
      </c>
      <c r="D25" s="46"/>
      <c r="E25" s="15">
        <f>IFERROR(VLOOKUP(C25,RA!B:D,3,0),0)</f>
        <v>868852.74479999999</v>
      </c>
      <c r="F25" s="25">
        <f>IFERROR(VLOOKUP(C25,RA!B:I,8,0),0)</f>
        <v>101691.4604</v>
      </c>
      <c r="G25" s="16">
        <f t="shared" si="0"/>
        <v>767161.2844</v>
      </c>
      <c r="H25" s="27">
        <f>RA!J29</f>
        <v>11.7041076302761</v>
      </c>
      <c r="I25" s="20">
        <f>IFERROR(VLOOKUP(B25,RMS!C:E,3,FALSE),0)</f>
        <v>868852.74641150399</v>
      </c>
      <c r="J25" s="21">
        <f>IFERROR(VLOOKUP(B25,RMS!C:F,4,FALSE),0)</f>
        <v>767161.27097395202</v>
      </c>
      <c r="K25" s="22">
        <f t="shared" si="1"/>
        <v>-1.6115040052682161E-3</v>
      </c>
      <c r="L25" s="22">
        <f t="shared" si="2"/>
        <v>1.3426047982648015E-2</v>
      </c>
      <c r="M25" s="32"/>
    </row>
    <row r="26" spans="1:13" x14ac:dyDescent="0.2">
      <c r="A26" s="48"/>
      <c r="B26" s="12">
        <v>37</v>
      </c>
      <c r="C26" s="46" t="s">
        <v>63</v>
      </c>
      <c r="D26" s="46"/>
      <c r="E26" s="15">
        <f>IFERROR(VLOOKUP(C26,RA!B:D,3,0),0)</f>
        <v>1088126.9142</v>
      </c>
      <c r="F26" s="25">
        <f>IFERROR(VLOOKUP(C26,RA!B:I,8,0),0)</f>
        <v>122340.13649999999</v>
      </c>
      <c r="G26" s="16">
        <f t="shared" si="0"/>
        <v>965786.77769999998</v>
      </c>
      <c r="H26" s="27">
        <f>RA!J30</f>
        <v>11.243186332721599</v>
      </c>
      <c r="I26" s="20">
        <f>IFERROR(VLOOKUP(B26,RMS!C:E,3,FALSE),0)</f>
        <v>1088126.85668938</v>
      </c>
      <c r="J26" s="21">
        <f>IFERROR(VLOOKUP(B26,RMS!C:F,4,FALSE),0)</f>
        <v>965786.79548049101</v>
      </c>
      <c r="K26" s="22">
        <f t="shared" si="1"/>
        <v>5.7510619983077049E-2</v>
      </c>
      <c r="L26" s="22">
        <f t="shared" si="2"/>
        <v>-1.7780491034500301E-2</v>
      </c>
      <c r="M26" s="32"/>
    </row>
    <row r="27" spans="1:13" x14ac:dyDescent="0.2">
      <c r="A27" s="48"/>
      <c r="B27" s="12">
        <v>38</v>
      </c>
      <c r="C27" s="46" t="s">
        <v>29</v>
      </c>
      <c r="D27" s="46"/>
      <c r="E27" s="15">
        <f>IFERROR(VLOOKUP(C27,RA!B:D,3,0),0)</f>
        <v>3065103.9643999999</v>
      </c>
      <c r="F27" s="25">
        <f>IFERROR(VLOOKUP(C27,RA!B:I,8,0),0)</f>
        <v>-184300.17569999999</v>
      </c>
      <c r="G27" s="16">
        <f t="shared" si="0"/>
        <v>3249404.1401</v>
      </c>
      <c r="H27" s="27">
        <f>RA!J31</f>
        <v>-6.0128523482588303</v>
      </c>
      <c r="I27" s="20">
        <f>IFERROR(VLOOKUP(B27,RMS!C:E,3,FALSE),0)</f>
        <v>3065104.3437389401</v>
      </c>
      <c r="J27" s="21">
        <f>IFERROR(VLOOKUP(B27,RMS!C:F,4,FALSE),0)</f>
        <v>3249403.65710265</v>
      </c>
      <c r="K27" s="22">
        <f t="shared" si="1"/>
        <v>-0.37933894013985991</v>
      </c>
      <c r="L27" s="22">
        <f t="shared" si="2"/>
        <v>0.48299734992906451</v>
      </c>
      <c r="M27" s="32"/>
    </row>
    <row r="28" spans="1:13" x14ac:dyDescent="0.2">
      <c r="A28" s="48"/>
      <c r="B28" s="12">
        <v>39</v>
      </c>
      <c r="C28" s="46" t="s">
        <v>30</v>
      </c>
      <c r="D28" s="46"/>
      <c r="E28" s="15">
        <f>IFERROR(VLOOKUP(C28,RA!B:D,3,0),0)</f>
        <v>158315.2083</v>
      </c>
      <c r="F28" s="25">
        <f>IFERROR(VLOOKUP(C28,RA!B:I,8,0),0)</f>
        <v>43880.270900000003</v>
      </c>
      <c r="G28" s="16">
        <f t="shared" si="0"/>
        <v>114434.9374</v>
      </c>
      <c r="H28" s="27">
        <f>RA!J32</f>
        <v>27.717028181429601</v>
      </c>
      <c r="I28" s="20">
        <f>IFERROR(VLOOKUP(B28,RMS!C:E,3,FALSE),0)</f>
        <v>158315.102536177</v>
      </c>
      <c r="J28" s="21">
        <f>IFERROR(VLOOKUP(B28,RMS!C:F,4,FALSE),0)</f>
        <v>114434.94919429399</v>
      </c>
      <c r="K28" s="22">
        <f t="shared" si="1"/>
        <v>0.10576382299768738</v>
      </c>
      <c r="L28" s="22">
        <f t="shared" si="2"/>
        <v>-1.1794293997809291E-2</v>
      </c>
      <c r="M28" s="32"/>
    </row>
    <row r="29" spans="1:13" x14ac:dyDescent="0.2">
      <c r="A29" s="48"/>
      <c r="B29" s="12">
        <v>40</v>
      </c>
      <c r="C29" s="46" t="s">
        <v>64</v>
      </c>
      <c r="D29" s="46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48"/>
      <c r="B30" s="12">
        <v>42</v>
      </c>
      <c r="C30" s="46" t="s">
        <v>31</v>
      </c>
      <c r="D30" s="46"/>
      <c r="E30" s="15">
        <f>IFERROR(VLOOKUP(C30,RA!B:D,3,0),0)</f>
        <v>144683.61610000001</v>
      </c>
      <c r="F30" s="25">
        <f>IFERROR(VLOOKUP(C30,RA!B:I,8,0),0)</f>
        <v>13485.4889</v>
      </c>
      <c r="G30" s="16">
        <f t="shared" si="0"/>
        <v>131198.12720000002</v>
      </c>
      <c r="H30" s="27">
        <f>RA!J34</f>
        <v>9.3206744920443008</v>
      </c>
      <c r="I30" s="20">
        <f>IFERROR(VLOOKUP(B30,RMS!C:E,3,FALSE),0)</f>
        <v>144683.61619999999</v>
      </c>
      <c r="J30" s="21">
        <f>IFERROR(VLOOKUP(B30,RMS!C:F,4,FALSE),0)</f>
        <v>131198.1404</v>
      </c>
      <c r="K30" s="22">
        <f t="shared" si="1"/>
        <v>-9.9999975645914674E-5</v>
      </c>
      <c r="L30" s="22">
        <f t="shared" si="2"/>
        <v>-1.3199999986682087E-2</v>
      </c>
      <c r="M30" s="32"/>
    </row>
    <row r="31" spans="1:13" s="36" customFormat="1" ht="12" thickBot="1" x14ac:dyDescent="0.25">
      <c r="A31" s="48"/>
      <c r="B31" s="12">
        <v>43</v>
      </c>
      <c r="C31" s="41" t="s">
        <v>70</v>
      </c>
      <c r="D31" s="40"/>
      <c r="E31" s="15">
        <f>IFERROR(VLOOKUP(C31,RA!B:D,3,0),0)</f>
        <v>5.0427</v>
      </c>
      <c r="F31" s="25">
        <f>IFERROR(VLOOKUP(C31,RA!B:I,8,0),0)</f>
        <v>0.50019999999999998</v>
      </c>
      <c r="G31" s="16">
        <f t="shared" si="0"/>
        <v>4.5425000000000004</v>
      </c>
      <c r="H31" s="27">
        <f>RA!J35</f>
        <v>9.9192892696373001</v>
      </c>
      <c r="I31" s="20">
        <f>IFERROR(VLOOKUP(B31,RMS!C:E,3,FALSE),0)</f>
        <v>5.0427</v>
      </c>
      <c r="J31" s="21">
        <f>IFERROR(VLOOKUP(B31,RMS!C:F,4,FALSE),0)</f>
        <v>4.5425000000000004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48"/>
      <c r="B32" s="12">
        <v>70</v>
      </c>
      <c r="C32" s="49" t="s">
        <v>61</v>
      </c>
      <c r="D32" s="50"/>
      <c r="E32" s="15">
        <f>IFERROR(VLOOKUP(C32,RA!B:D,3,0),0)</f>
        <v>138636.43</v>
      </c>
      <c r="F32" s="25">
        <f>IFERROR(VLOOKUP(C32,RA!B:I,8,0),0)</f>
        <v>17615.82</v>
      </c>
      <c r="G32" s="16">
        <f t="shared" si="0"/>
        <v>121020.60999999999</v>
      </c>
      <c r="H32" s="27">
        <f>RA!J34</f>
        <v>9.3206744920443008</v>
      </c>
      <c r="I32" s="20">
        <f>IFERROR(VLOOKUP(B32,RMS!C:E,3,FALSE),0)</f>
        <v>138636.43</v>
      </c>
      <c r="J32" s="21">
        <f>IFERROR(VLOOKUP(B32,RMS!C:F,4,FALSE),0)</f>
        <v>121020.61</v>
      </c>
      <c r="K32" s="22">
        <f t="shared" si="1"/>
        <v>0</v>
      </c>
      <c r="L32" s="22">
        <f t="shared" si="2"/>
        <v>0</v>
      </c>
    </row>
    <row r="33" spans="1:13" x14ac:dyDescent="0.2">
      <c r="A33" s="48"/>
      <c r="B33" s="12">
        <v>71</v>
      </c>
      <c r="C33" s="46" t="s">
        <v>35</v>
      </c>
      <c r="D33" s="46"/>
      <c r="E33" s="15">
        <f>IFERROR(VLOOKUP(C33,RA!B:D,3,0),0)</f>
        <v>422047.65</v>
      </c>
      <c r="F33" s="25">
        <f>IFERROR(VLOOKUP(C33,RA!B:I,8,0),0)</f>
        <v>-67729.06</v>
      </c>
      <c r="G33" s="16">
        <f t="shared" si="0"/>
        <v>489776.71</v>
      </c>
      <c r="H33" s="27">
        <f>RA!J34</f>
        <v>9.3206744920443008</v>
      </c>
      <c r="I33" s="20">
        <f>IFERROR(VLOOKUP(B33,RMS!C:E,3,FALSE),0)</f>
        <v>422047.65</v>
      </c>
      <c r="J33" s="21">
        <f>IFERROR(VLOOKUP(B33,RMS!C:F,4,FALSE),0)</f>
        <v>489776.71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8"/>
      <c r="B34" s="12">
        <v>72</v>
      </c>
      <c r="C34" s="46" t="s">
        <v>36</v>
      </c>
      <c r="D34" s="46"/>
      <c r="E34" s="15">
        <f>IFERROR(VLOOKUP(C34,RA!B:D,3,0),0)</f>
        <v>411848.76</v>
      </c>
      <c r="F34" s="25">
        <f>IFERROR(VLOOKUP(C34,RA!B:I,8,0),0)</f>
        <v>-15706.61</v>
      </c>
      <c r="G34" s="16">
        <f t="shared" si="0"/>
        <v>427555.37</v>
      </c>
      <c r="H34" s="27">
        <f>RA!J35</f>
        <v>9.9192892696373001</v>
      </c>
      <c r="I34" s="20">
        <f>IFERROR(VLOOKUP(B34,RMS!C:E,3,FALSE),0)</f>
        <v>411848.76</v>
      </c>
      <c r="J34" s="21">
        <f>IFERROR(VLOOKUP(B34,RMS!C:F,4,FALSE),0)</f>
        <v>427555.37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48"/>
      <c r="B35" s="12">
        <v>73</v>
      </c>
      <c r="C35" s="46" t="s">
        <v>37</v>
      </c>
      <c r="D35" s="46"/>
      <c r="E35" s="15">
        <f>IFERROR(VLOOKUP(C35,RA!B:D,3,0),0)</f>
        <v>365707.38</v>
      </c>
      <c r="F35" s="25">
        <f>IFERROR(VLOOKUP(C35,RA!B:I,8,0),0)</f>
        <v>-44650.48</v>
      </c>
      <c r="G35" s="16">
        <f t="shared" si="0"/>
        <v>410357.86</v>
      </c>
      <c r="H35" s="27">
        <f>RA!J34</f>
        <v>9.3206744920443008</v>
      </c>
      <c r="I35" s="20">
        <f>IFERROR(VLOOKUP(B35,RMS!C:E,3,FALSE),0)</f>
        <v>365707.38</v>
      </c>
      <c r="J35" s="21">
        <f>IFERROR(VLOOKUP(B35,RMS!C:F,4,FALSE),0)</f>
        <v>410357.86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48"/>
      <c r="B36" s="12">
        <v>74</v>
      </c>
      <c r="C36" s="46" t="s">
        <v>62</v>
      </c>
      <c r="D36" s="46"/>
      <c r="E36" s="15">
        <f>IFERROR(VLOOKUP(C36,RA!B:D,3,0),0)</f>
        <v>8.8800000000000008</v>
      </c>
      <c r="F36" s="25">
        <f>IFERROR(VLOOKUP(C36,RA!B:I,8,0),0)</f>
        <v>-380.01</v>
      </c>
      <c r="G36" s="16">
        <f t="shared" si="0"/>
        <v>388.89</v>
      </c>
      <c r="H36" s="27">
        <f>RA!J35</f>
        <v>9.9192892696373001</v>
      </c>
      <c r="I36" s="20">
        <f>IFERROR(VLOOKUP(B36,RMS!C:E,3,FALSE),0)</f>
        <v>8.8800000000000008</v>
      </c>
      <c r="J36" s="21">
        <f>IFERROR(VLOOKUP(B36,RMS!C:F,4,FALSE),0)</f>
        <v>388.89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48"/>
      <c r="B37" s="12">
        <v>75</v>
      </c>
      <c r="C37" s="46" t="s">
        <v>32</v>
      </c>
      <c r="D37" s="46"/>
      <c r="E37" s="15">
        <f>IFERROR(VLOOKUP(C37,RA!B:D,3,0),0)</f>
        <v>11515.384400000001</v>
      </c>
      <c r="F37" s="25">
        <f>IFERROR(VLOOKUP(C37,RA!B:I,8,0),0)</f>
        <v>1089.7348999999999</v>
      </c>
      <c r="G37" s="16">
        <f t="shared" si="0"/>
        <v>10425.649500000001</v>
      </c>
      <c r="H37" s="27">
        <f>RA!J35</f>
        <v>9.9192892696373001</v>
      </c>
      <c r="I37" s="20">
        <f>IFERROR(VLOOKUP(B37,RMS!C:E,3,FALSE),0)</f>
        <v>11515.384615384601</v>
      </c>
      <c r="J37" s="21">
        <f>IFERROR(VLOOKUP(B37,RMS!C:F,4,FALSE),0)</f>
        <v>10425.6495726496</v>
      </c>
      <c r="K37" s="22">
        <f t="shared" si="1"/>
        <v>-2.1538459986913949E-4</v>
      </c>
      <c r="L37" s="22">
        <f t="shared" si="2"/>
        <v>-7.2649598223506473E-5</v>
      </c>
      <c r="M37" s="32"/>
    </row>
    <row r="38" spans="1:13" x14ac:dyDescent="0.2">
      <c r="A38" s="48"/>
      <c r="B38" s="12">
        <v>76</v>
      </c>
      <c r="C38" s="46" t="s">
        <v>33</v>
      </c>
      <c r="D38" s="46"/>
      <c r="E38" s="15">
        <f>IFERROR(VLOOKUP(C38,RA!B:D,3,0),0)</f>
        <v>341123.85369999998</v>
      </c>
      <c r="F38" s="25">
        <f>IFERROR(VLOOKUP(C38,RA!B:I,8,0),0)</f>
        <v>10024.4321</v>
      </c>
      <c r="G38" s="16">
        <f t="shared" si="0"/>
        <v>331099.4216</v>
      </c>
      <c r="H38" s="27">
        <f>RA!J36</f>
        <v>12.706487032304601</v>
      </c>
      <c r="I38" s="20">
        <f>IFERROR(VLOOKUP(B38,RMS!C:E,3,FALSE),0)</f>
        <v>341123.84970683802</v>
      </c>
      <c r="J38" s="21">
        <f>IFERROR(VLOOKUP(B38,RMS!C:F,4,FALSE),0)</f>
        <v>331099.42007350398</v>
      </c>
      <c r="K38" s="22">
        <f t="shared" si="1"/>
        <v>3.9931619539856911E-3</v>
      </c>
      <c r="L38" s="22">
        <f t="shared" si="2"/>
        <v>1.5264960238710046E-3</v>
      </c>
      <c r="M38" s="32"/>
    </row>
    <row r="39" spans="1:13" x14ac:dyDescent="0.2">
      <c r="A39" s="48"/>
      <c r="B39" s="12">
        <v>77</v>
      </c>
      <c r="C39" s="46" t="s">
        <v>38</v>
      </c>
      <c r="D39" s="46"/>
      <c r="E39" s="15">
        <f>IFERROR(VLOOKUP(C39,RA!B:D,3,0),0)</f>
        <v>268636.77</v>
      </c>
      <c r="F39" s="25">
        <f>IFERROR(VLOOKUP(C39,RA!B:I,8,0),0)</f>
        <v>-45024.04</v>
      </c>
      <c r="G39" s="16">
        <f t="shared" si="0"/>
        <v>313660.81</v>
      </c>
      <c r="H39" s="27">
        <f>RA!J37</f>
        <v>-16.047728260067299</v>
      </c>
      <c r="I39" s="20">
        <f>IFERROR(VLOOKUP(B39,RMS!C:E,3,FALSE),0)</f>
        <v>268636.77</v>
      </c>
      <c r="J39" s="21">
        <f>IFERROR(VLOOKUP(B39,RMS!C:F,4,FALSE),0)</f>
        <v>313660.81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8"/>
      <c r="B40" s="12">
        <v>78</v>
      </c>
      <c r="C40" s="46" t="s">
        <v>39</v>
      </c>
      <c r="D40" s="46"/>
      <c r="E40" s="15">
        <f>IFERROR(VLOOKUP(C40,RA!B:D,3,0),0)</f>
        <v>203344.72</v>
      </c>
      <c r="F40" s="25">
        <f>IFERROR(VLOOKUP(C40,RA!B:I,8,0),0)</f>
        <v>23838.86</v>
      </c>
      <c r="G40" s="16">
        <f t="shared" si="0"/>
        <v>179505.86</v>
      </c>
      <c r="H40" s="27">
        <f>RA!J38</f>
        <v>-3.8136839358214898</v>
      </c>
      <c r="I40" s="20">
        <f>IFERROR(VLOOKUP(B40,RMS!C:E,3,FALSE),0)</f>
        <v>203344.72</v>
      </c>
      <c r="J40" s="21">
        <f>IFERROR(VLOOKUP(B40,RMS!C:F,4,FALSE),0)</f>
        <v>179505.86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48"/>
      <c r="B41" s="12">
        <v>9101</v>
      </c>
      <c r="C41" s="51" t="s">
        <v>65</v>
      </c>
      <c r="D41" s="52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-12.2093461717945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48"/>
      <c r="B42" s="12">
        <v>99</v>
      </c>
      <c r="C42" s="46" t="s">
        <v>34</v>
      </c>
      <c r="D42" s="46"/>
      <c r="E42" s="15">
        <f>IFERROR(VLOOKUP(C42,RA!B:D,3,0),0)</f>
        <v>237.5427</v>
      </c>
      <c r="F42" s="25">
        <f>IFERROR(VLOOKUP(C42,RA!B:I,8,0),0)</f>
        <v>41.988500000000002</v>
      </c>
      <c r="G42" s="16">
        <f t="shared" si="0"/>
        <v>195.55419999999998</v>
      </c>
      <c r="H42" s="27">
        <f>RA!J39</f>
        <v>-12.2093461717945</v>
      </c>
      <c r="I42" s="20">
        <f>VLOOKUP(B42,RMS!C:E,3,FALSE)</f>
        <v>237.542545949626</v>
      </c>
      <c r="J42" s="21">
        <f>IFERROR(VLOOKUP(B42,RMS!C:F,4,FALSE),0)</f>
        <v>195.554118447924</v>
      </c>
      <c r="K42" s="22">
        <f t="shared" si="1"/>
        <v>1.5405037399318644E-4</v>
      </c>
      <c r="L42" s="22">
        <f t="shared" si="2"/>
        <v>8.1552075982926908E-5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7" width="10.5703125" style="53" bestFit="1" customWidth="1"/>
    <col min="18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20117600.595199998</v>
      </c>
      <c r="E7" s="71"/>
      <c r="F7" s="71"/>
      <c r="G7" s="70">
        <v>17544211.1569</v>
      </c>
      <c r="H7" s="72">
        <v>14.668025910574499</v>
      </c>
      <c r="I7" s="70">
        <v>1275552.0396</v>
      </c>
      <c r="J7" s="72">
        <v>6.34047799867517</v>
      </c>
      <c r="K7" s="70">
        <v>868783.2182</v>
      </c>
      <c r="L7" s="72">
        <v>4.9519651264475</v>
      </c>
      <c r="M7" s="72">
        <v>0.46820520111192898</v>
      </c>
      <c r="N7" s="70">
        <v>397578271.28179997</v>
      </c>
      <c r="O7" s="70">
        <v>2328959613.8737998</v>
      </c>
      <c r="P7" s="70">
        <v>870923</v>
      </c>
      <c r="Q7" s="70">
        <v>918654</v>
      </c>
      <c r="R7" s="72">
        <v>-5.19575378760665</v>
      </c>
      <c r="S7" s="70">
        <v>23.099172481608601</v>
      </c>
      <c r="T7" s="70">
        <v>18.511287080010501</v>
      </c>
      <c r="U7" s="73">
        <v>19.861687275814301</v>
      </c>
    </row>
    <row r="8" spans="1:23" ht="12" customHeight="1" thickBot="1" x14ac:dyDescent="0.25">
      <c r="A8" s="74">
        <v>42809</v>
      </c>
      <c r="B8" s="77" t="s">
        <v>6</v>
      </c>
      <c r="C8" s="78"/>
      <c r="D8" s="79">
        <v>535102.05500000005</v>
      </c>
      <c r="E8" s="80"/>
      <c r="F8" s="80"/>
      <c r="G8" s="79">
        <v>500223.89049999998</v>
      </c>
      <c r="H8" s="81">
        <v>6.9725107421673798</v>
      </c>
      <c r="I8" s="79">
        <v>146695.97070000001</v>
      </c>
      <c r="J8" s="81">
        <v>27.414578084548701</v>
      </c>
      <c r="K8" s="79">
        <v>131603.4546</v>
      </c>
      <c r="L8" s="81">
        <v>26.308910289841499</v>
      </c>
      <c r="M8" s="81">
        <v>0.11468176231294799</v>
      </c>
      <c r="N8" s="79">
        <v>19755615.021200001</v>
      </c>
      <c r="O8" s="79">
        <v>99497792.637700006</v>
      </c>
      <c r="P8" s="79">
        <v>19199</v>
      </c>
      <c r="Q8" s="79">
        <v>20690</v>
      </c>
      <c r="R8" s="81">
        <v>-7.2063798936684398</v>
      </c>
      <c r="S8" s="79">
        <v>27.871350330746399</v>
      </c>
      <c r="T8" s="79">
        <v>26.019075161913999</v>
      </c>
      <c r="U8" s="82">
        <v>6.6458034750798403</v>
      </c>
    </row>
    <row r="9" spans="1:23" ht="12" customHeight="1" thickBot="1" x14ac:dyDescent="0.25">
      <c r="A9" s="76"/>
      <c r="B9" s="77" t="s">
        <v>7</v>
      </c>
      <c r="C9" s="78"/>
      <c r="D9" s="79">
        <v>58088.065199999997</v>
      </c>
      <c r="E9" s="80"/>
      <c r="F9" s="80"/>
      <c r="G9" s="79">
        <v>64119.804700000001</v>
      </c>
      <c r="H9" s="81">
        <v>-9.4069835805348294</v>
      </c>
      <c r="I9" s="79">
        <v>13809.656999999999</v>
      </c>
      <c r="J9" s="81">
        <v>23.773656348257902</v>
      </c>
      <c r="K9" s="79">
        <v>14669.593800000001</v>
      </c>
      <c r="L9" s="81">
        <v>22.878413102839701</v>
      </c>
      <c r="M9" s="81">
        <v>-5.8620355254826999E-2</v>
      </c>
      <c r="N9" s="79">
        <v>1301300.4461000001</v>
      </c>
      <c r="O9" s="79">
        <v>12554198.254699999</v>
      </c>
      <c r="P9" s="79">
        <v>3645</v>
      </c>
      <c r="Q9" s="79">
        <v>4077</v>
      </c>
      <c r="R9" s="81">
        <v>-10.596026490066199</v>
      </c>
      <c r="S9" s="79">
        <v>15.9363690534979</v>
      </c>
      <c r="T9" s="79">
        <v>15.6375066225166</v>
      </c>
      <c r="U9" s="82">
        <v>1.87534833046419</v>
      </c>
    </row>
    <row r="10" spans="1:23" ht="12" customHeight="1" thickBot="1" x14ac:dyDescent="0.25">
      <c r="A10" s="76"/>
      <c r="B10" s="77" t="s">
        <v>8</v>
      </c>
      <c r="C10" s="78"/>
      <c r="D10" s="79">
        <v>82182.275399999999</v>
      </c>
      <c r="E10" s="80"/>
      <c r="F10" s="80"/>
      <c r="G10" s="79">
        <v>100486.5704</v>
      </c>
      <c r="H10" s="81">
        <v>-18.215662975796</v>
      </c>
      <c r="I10" s="79">
        <v>24122.739300000001</v>
      </c>
      <c r="J10" s="81">
        <v>29.352727437381201</v>
      </c>
      <c r="K10" s="79">
        <v>24035.280599999998</v>
      </c>
      <c r="L10" s="81">
        <v>23.918898320765098</v>
      </c>
      <c r="M10" s="81">
        <v>3.638763426794E-3</v>
      </c>
      <c r="N10" s="79">
        <v>2463522.699</v>
      </c>
      <c r="O10" s="79">
        <v>19948542.225900002</v>
      </c>
      <c r="P10" s="79">
        <v>87573</v>
      </c>
      <c r="Q10" s="79">
        <v>96762</v>
      </c>
      <c r="R10" s="81">
        <v>-9.4964965585663794</v>
      </c>
      <c r="S10" s="79">
        <v>0.93844307492035195</v>
      </c>
      <c r="T10" s="79">
        <v>1.0172876780141</v>
      </c>
      <c r="U10" s="82">
        <v>-8.4016393962346694</v>
      </c>
    </row>
    <row r="11" spans="1:23" ht="12" thickBot="1" x14ac:dyDescent="0.25">
      <c r="A11" s="76"/>
      <c r="B11" s="77" t="s">
        <v>9</v>
      </c>
      <c r="C11" s="78"/>
      <c r="D11" s="79">
        <v>42132.1371</v>
      </c>
      <c r="E11" s="80"/>
      <c r="F11" s="80"/>
      <c r="G11" s="79">
        <v>42346.260499999997</v>
      </c>
      <c r="H11" s="81">
        <v>-0.50564889903323995</v>
      </c>
      <c r="I11" s="79">
        <v>10506.715200000001</v>
      </c>
      <c r="J11" s="81">
        <v>24.937532067415599</v>
      </c>
      <c r="K11" s="79">
        <v>9025.2793000000001</v>
      </c>
      <c r="L11" s="81">
        <v>21.3130491179971</v>
      </c>
      <c r="M11" s="81">
        <v>0.16414294236855401</v>
      </c>
      <c r="N11" s="79">
        <v>1018201.6699</v>
      </c>
      <c r="O11" s="79">
        <v>6537604.9622</v>
      </c>
      <c r="P11" s="79">
        <v>1892</v>
      </c>
      <c r="Q11" s="79">
        <v>2132</v>
      </c>
      <c r="R11" s="81">
        <v>-11.257035647279499</v>
      </c>
      <c r="S11" s="79">
        <v>22.268571405919701</v>
      </c>
      <c r="T11" s="79">
        <v>20.926619887429599</v>
      </c>
      <c r="U11" s="82">
        <v>6.0262128810530102</v>
      </c>
    </row>
    <row r="12" spans="1:23" ht="12" customHeight="1" thickBot="1" x14ac:dyDescent="0.25">
      <c r="A12" s="76"/>
      <c r="B12" s="77" t="s">
        <v>10</v>
      </c>
      <c r="C12" s="78"/>
      <c r="D12" s="79">
        <v>125485.3055</v>
      </c>
      <c r="E12" s="80"/>
      <c r="F12" s="80"/>
      <c r="G12" s="79">
        <v>113985.4667</v>
      </c>
      <c r="H12" s="81">
        <v>10.0888640744584</v>
      </c>
      <c r="I12" s="79">
        <v>23223.002700000001</v>
      </c>
      <c r="J12" s="81">
        <v>18.506551510128801</v>
      </c>
      <c r="K12" s="79">
        <v>15107.820599999999</v>
      </c>
      <c r="L12" s="81">
        <v>13.254163918776101</v>
      </c>
      <c r="M12" s="81">
        <v>0.53715107657553196</v>
      </c>
      <c r="N12" s="79">
        <v>3156812.4301</v>
      </c>
      <c r="O12" s="79">
        <v>23423906.84</v>
      </c>
      <c r="P12" s="79">
        <v>816</v>
      </c>
      <c r="Q12" s="79">
        <v>939</v>
      </c>
      <c r="R12" s="81">
        <v>-13.0990415335463</v>
      </c>
      <c r="S12" s="79">
        <v>153.78101164215701</v>
      </c>
      <c r="T12" s="79">
        <v>145.57972800851999</v>
      </c>
      <c r="U12" s="82">
        <v>5.3330925229710804</v>
      </c>
    </row>
    <row r="13" spans="1:23" ht="12" thickBot="1" x14ac:dyDescent="0.25">
      <c r="A13" s="76"/>
      <c r="B13" s="77" t="s">
        <v>11</v>
      </c>
      <c r="C13" s="78"/>
      <c r="D13" s="79">
        <v>142956.16990000001</v>
      </c>
      <c r="E13" s="80"/>
      <c r="F13" s="80"/>
      <c r="G13" s="79">
        <v>158690.9889</v>
      </c>
      <c r="H13" s="81">
        <v>-9.9153827883166095</v>
      </c>
      <c r="I13" s="79">
        <v>47560.598599999998</v>
      </c>
      <c r="J13" s="81">
        <v>33.269357057669701</v>
      </c>
      <c r="K13" s="79">
        <v>52243.783100000001</v>
      </c>
      <c r="L13" s="81">
        <v>32.921707440440599</v>
      </c>
      <c r="M13" s="81">
        <v>-8.9640991178528001E-2</v>
      </c>
      <c r="N13" s="79">
        <v>7388496.4160000002</v>
      </c>
      <c r="O13" s="79">
        <v>33651948.590599999</v>
      </c>
      <c r="P13" s="79">
        <v>6183</v>
      </c>
      <c r="Q13" s="79">
        <v>7023</v>
      </c>
      <c r="R13" s="81">
        <v>-11.9607005553182</v>
      </c>
      <c r="S13" s="79">
        <v>23.120842616852698</v>
      </c>
      <c r="T13" s="79">
        <v>23.957671579097301</v>
      </c>
      <c r="U13" s="82">
        <v>-3.6193705225718502</v>
      </c>
    </row>
    <row r="14" spans="1:23" ht="12" thickBot="1" x14ac:dyDescent="0.25">
      <c r="A14" s="76"/>
      <c r="B14" s="77" t="s">
        <v>12</v>
      </c>
      <c r="C14" s="78"/>
      <c r="D14" s="79">
        <v>95607.550900000002</v>
      </c>
      <c r="E14" s="80"/>
      <c r="F14" s="80"/>
      <c r="G14" s="79">
        <v>121106.3821</v>
      </c>
      <c r="H14" s="81">
        <v>-21.0549029356233</v>
      </c>
      <c r="I14" s="79">
        <v>5545.7509</v>
      </c>
      <c r="J14" s="81">
        <v>5.8005365138999698</v>
      </c>
      <c r="K14" s="79">
        <v>19922.877799999998</v>
      </c>
      <c r="L14" s="81">
        <v>16.450724936650602</v>
      </c>
      <c r="M14" s="81">
        <v>-0.72163906461344696</v>
      </c>
      <c r="N14" s="79">
        <v>1593976.9931000001</v>
      </c>
      <c r="O14" s="79">
        <v>10205455.056299999</v>
      </c>
      <c r="P14" s="79">
        <v>2155</v>
      </c>
      <c r="Q14" s="79">
        <v>1593</v>
      </c>
      <c r="R14" s="81">
        <v>35.279347143753903</v>
      </c>
      <c r="S14" s="79">
        <v>44.365452853828302</v>
      </c>
      <c r="T14" s="79">
        <v>53.579090332705597</v>
      </c>
      <c r="U14" s="82">
        <v>-20.767594797766701</v>
      </c>
    </row>
    <row r="15" spans="1:23" ht="12" thickBot="1" x14ac:dyDescent="0.25">
      <c r="A15" s="76"/>
      <c r="B15" s="77" t="s">
        <v>13</v>
      </c>
      <c r="C15" s="78"/>
      <c r="D15" s="79">
        <v>73219.728799999997</v>
      </c>
      <c r="E15" s="80"/>
      <c r="F15" s="80"/>
      <c r="G15" s="79">
        <v>81037.124400000001</v>
      </c>
      <c r="H15" s="81">
        <v>-9.6466843534739102</v>
      </c>
      <c r="I15" s="79">
        <v>-7552.4565000000002</v>
      </c>
      <c r="J15" s="81">
        <v>-10.314783493161499</v>
      </c>
      <c r="K15" s="79">
        <v>-18167.922299999998</v>
      </c>
      <c r="L15" s="81">
        <v>-22.419258376349799</v>
      </c>
      <c r="M15" s="81">
        <v>-0.58429718185221402</v>
      </c>
      <c r="N15" s="79">
        <v>1695524.2664999999</v>
      </c>
      <c r="O15" s="79">
        <v>11633670.9811</v>
      </c>
      <c r="P15" s="79">
        <v>3050</v>
      </c>
      <c r="Q15" s="79">
        <v>3437</v>
      </c>
      <c r="R15" s="81">
        <v>-11.259819610125099</v>
      </c>
      <c r="S15" s="79">
        <v>24.0064684590164</v>
      </c>
      <c r="T15" s="79">
        <v>24.8154807390166</v>
      </c>
      <c r="U15" s="82">
        <v>-3.3699762269545399</v>
      </c>
    </row>
    <row r="16" spans="1:23" ht="12" thickBot="1" x14ac:dyDescent="0.25">
      <c r="A16" s="76"/>
      <c r="B16" s="77" t="s">
        <v>14</v>
      </c>
      <c r="C16" s="78"/>
      <c r="D16" s="79">
        <v>683337.30610000005</v>
      </c>
      <c r="E16" s="80"/>
      <c r="F16" s="80"/>
      <c r="G16" s="79">
        <v>626141.61719999998</v>
      </c>
      <c r="H16" s="81">
        <v>9.1346250319168192</v>
      </c>
      <c r="I16" s="79">
        <v>-5884.9894000000004</v>
      </c>
      <c r="J16" s="81">
        <v>-0.86121295405153697</v>
      </c>
      <c r="K16" s="79">
        <v>40871.299299999999</v>
      </c>
      <c r="L16" s="81">
        <v>6.52748486560749</v>
      </c>
      <c r="M16" s="81">
        <v>-1.14398831211123</v>
      </c>
      <c r="N16" s="79">
        <v>21963580.526700001</v>
      </c>
      <c r="O16" s="79">
        <v>139825171.51879999</v>
      </c>
      <c r="P16" s="79">
        <v>29105</v>
      </c>
      <c r="Q16" s="79">
        <v>31843</v>
      </c>
      <c r="R16" s="81">
        <v>-8.5984360770027894</v>
      </c>
      <c r="S16" s="79">
        <v>23.478347572581999</v>
      </c>
      <c r="T16" s="79">
        <v>22.529238347517499</v>
      </c>
      <c r="U16" s="82">
        <v>4.0424873263776302</v>
      </c>
    </row>
    <row r="17" spans="1:21" ht="12" thickBot="1" x14ac:dyDescent="0.25">
      <c r="A17" s="76"/>
      <c r="B17" s="77" t="s">
        <v>15</v>
      </c>
      <c r="C17" s="78"/>
      <c r="D17" s="79">
        <v>883167.84820000001</v>
      </c>
      <c r="E17" s="80"/>
      <c r="F17" s="80"/>
      <c r="G17" s="79">
        <v>418260.83500000002</v>
      </c>
      <c r="H17" s="81">
        <v>111.152413588999</v>
      </c>
      <c r="I17" s="79">
        <v>65871.801500000001</v>
      </c>
      <c r="J17" s="81">
        <v>7.4585823786785799</v>
      </c>
      <c r="K17" s="79">
        <v>44737.095200000003</v>
      </c>
      <c r="L17" s="81">
        <v>10.6959799857904</v>
      </c>
      <c r="M17" s="81">
        <v>0.47242017403043202</v>
      </c>
      <c r="N17" s="79">
        <v>9303640.4462000001</v>
      </c>
      <c r="O17" s="79">
        <v>162704935.5979</v>
      </c>
      <c r="P17" s="79">
        <v>9691</v>
      </c>
      <c r="Q17" s="79">
        <v>9792</v>
      </c>
      <c r="R17" s="81">
        <v>-1.0314542483660201</v>
      </c>
      <c r="S17" s="79">
        <v>91.132787968217897</v>
      </c>
      <c r="T17" s="79">
        <v>82.870868698937898</v>
      </c>
      <c r="U17" s="82">
        <v>9.0658032673831102</v>
      </c>
    </row>
    <row r="18" spans="1:21" ht="12" customHeight="1" thickBot="1" x14ac:dyDescent="0.25">
      <c r="A18" s="76"/>
      <c r="B18" s="77" t="s">
        <v>16</v>
      </c>
      <c r="C18" s="78"/>
      <c r="D18" s="79">
        <v>1459684.0189</v>
      </c>
      <c r="E18" s="80"/>
      <c r="F18" s="80"/>
      <c r="G18" s="79">
        <v>1198456.7682</v>
      </c>
      <c r="H18" s="81">
        <v>21.796969038136101</v>
      </c>
      <c r="I18" s="79">
        <v>204159.9252</v>
      </c>
      <c r="J18" s="81">
        <v>13.9865835726456</v>
      </c>
      <c r="K18" s="79">
        <v>174554.4976</v>
      </c>
      <c r="L18" s="81">
        <v>14.564939030898</v>
      </c>
      <c r="M18" s="81">
        <v>0.169605641831368</v>
      </c>
      <c r="N18" s="79">
        <v>32165190.154100001</v>
      </c>
      <c r="O18" s="79">
        <v>300069657.15630001</v>
      </c>
      <c r="P18" s="79">
        <v>64064</v>
      </c>
      <c r="Q18" s="79">
        <v>70970</v>
      </c>
      <c r="R18" s="81">
        <v>-9.7308721995209204</v>
      </c>
      <c r="S18" s="79">
        <v>22.784778017295199</v>
      </c>
      <c r="T18" s="79">
        <v>23.820111382274199</v>
      </c>
      <c r="U18" s="82">
        <v>-4.5439695054000797</v>
      </c>
    </row>
    <row r="19" spans="1:21" ht="12" customHeight="1" thickBot="1" x14ac:dyDescent="0.25">
      <c r="A19" s="76"/>
      <c r="B19" s="77" t="s">
        <v>17</v>
      </c>
      <c r="C19" s="78"/>
      <c r="D19" s="79">
        <v>1092291.5852000001</v>
      </c>
      <c r="E19" s="80"/>
      <c r="F19" s="80"/>
      <c r="G19" s="79">
        <v>499147.94520000002</v>
      </c>
      <c r="H19" s="81">
        <v>118.831229438867</v>
      </c>
      <c r="I19" s="79">
        <v>66679.572499999995</v>
      </c>
      <c r="J19" s="81">
        <v>6.1045579223967801</v>
      </c>
      <c r="K19" s="79">
        <v>39528.033300000003</v>
      </c>
      <c r="L19" s="81">
        <v>7.9191016771914802</v>
      </c>
      <c r="M19" s="81">
        <v>0.68689324849359501</v>
      </c>
      <c r="N19" s="79">
        <v>10706226.6449</v>
      </c>
      <c r="O19" s="79">
        <v>71866304.393199995</v>
      </c>
      <c r="P19" s="79">
        <v>12615</v>
      </c>
      <c r="Q19" s="79">
        <v>12226</v>
      </c>
      <c r="R19" s="81">
        <v>3.1817438246360301</v>
      </c>
      <c r="S19" s="79">
        <v>86.586728910027702</v>
      </c>
      <c r="T19" s="79">
        <v>43.8085562653362</v>
      </c>
      <c r="U19" s="82">
        <v>49.404999106898202</v>
      </c>
    </row>
    <row r="20" spans="1:21" ht="12" thickBot="1" x14ac:dyDescent="0.25">
      <c r="A20" s="76"/>
      <c r="B20" s="77" t="s">
        <v>18</v>
      </c>
      <c r="C20" s="78"/>
      <c r="D20" s="79">
        <v>1247272.5411</v>
      </c>
      <c r="E20" s="80"/>
      <c r="F20" s="80"/>
      <c r="G20" s="79">
        <v>859047.48979999998</v>
      </c>
      <c r="H20" s="81">
        <v>45.192501684672301</v>
      </c>
      <c r="I20" s="79">
        <v>137521.29550000001</v>
      </c>
      <c r="J20" s="81">
        <v>11.0257614890421</v>
      </c>
      <c r="K20" s="79">
        <v>82619.091700000004</v>
      </c>
      <c r="L20" s="81">
        <v>9.6175232080865598</v>
      </c>
      <c r="M20" s="81">
        <v>0.66452199691757197</v>
      </c>
      <c r="N20" s="79">
        <v>19154613.876800001</v>
      </c>
      <c r="O20" s="79">
        <v>128938609.3257</v>
      </c>
      <c r="P20" s="79">
        <v>43058</v>
      </c>
      <c r="Q20" s="79">
        <v>45977</v>
      </c>
      <c r="R20" s="81">
        <v>-6.3488265872066503</v>
      </c>
      <c r="S20" s="79">
        <v>28.967266038831301</v>
      </c>
      <c r="T20" s="79">
        <v>26.046197044174299</v>
      </c>
      <c r="U20" s="82">
        <v>10.08403413267</v>
      </c>
    </row>
    <row r="21" spans="1:21" ht="12" customHeight="1" thickBot="1" x14ac:dyDescent="0.25">
      <c r="A21" s="76"/>
      <c r="B21" s="77" t="s">
        <v>19</v>
      </c>
      <c r="C21" s="78"/>
      <c r="D21" s="79">
        <v>471707.29729999998</v>
      </c>
      <c r="E21" s="80"/>
      <c r="F21" s="80"/>
      <c r="G21" s="79">
        <v>291492.72350000002</v>
      </c>
      <c r="H21" s="81">
        <v>61.824724691626798</v>
      </c>
      <c r="I21" s="79">
        <v>68938.163799999995</v>
      </c>
      <c r="J21" s="81">
        <v>14.6146061751841</v>
      </c>
      <c r="K21" s="79">
        <v>47205.534800000001</v>
      </c>
      <c r="L21" s="81">
        <v>16.194412756927701</v>
      </c>
      <c r="M21" s="81">
        <v>0.46038306931754103</v>
      </c>
      <c r="N21" s="79">
        <v>5983111.4778000005</v>
      </c>
      <c r="O21" s="79">
        <v>46425176.695</v>
      </c>
      <c r="P21" s="79">
        <v>29444</v>
      </c>
      <c r="Q21" s="79">
        <v>30149</v>
      </c>
      <c r="R21" s="81">
        <v>-2.3383860161199399</v>
      </c>
      <c r="S21" s="79">
        <v>16.020489651541901</v>
      </c>
      <c r="T21" s="79">
        <v>12.4641168032107</v>
      </c>
      <c r="U21" s="82">
        <v>22.198902316252902</v>
      </c>
    </row>
    <row r="22" spans="1:21" ht="12" customHeight="1" thickBot="1" x14ac:dyDescent="0.25">
      <c r="A22" s="76"/>
      <c r="B22" s="77" t="s">
        <v>20</v>
      </c>
      <c r="C22" s="78"/>
      <c r="D22" s="79">
        <v>1065186.3163000001</v>
      </c>
      <c r="E22" s="80"/>
      <c r="F22" s="80"/>
      <c r="G22" s="79">
        <v>967828.43030000001</v>
      </c>
      <c r="H22" s="81">
        <v>10.0594157964363</v>
      </c>
      <c r="I22" s="79">
        <v>-5972.9830000000002</v>
      </c>
      <c r="J22" s="81">
        <v>-0.56074537464465202</v>
      </c>
      <c r="K22" s="79">
        <v>60319.029699999999</v>
      </c>
      <c r="L22" s="81">
        <v>6.2324093621947796</v>
      </c>
      <c r="M22" s="81">
        <v>-1.0990231943336499</v>
      </c>
      <c r="N22" s="79">
        <v>20279508.032299999</v>
      </c>
      <c r="O22" s="79">
        <v>137812135.5043</v>
      </c>
      <c r="P22" s="79">
        <v>63895</v>
      </c>
      <c r="Q22" s="79">
        <v>71988</v>
      </c>
      <c r="R22" s="81">
        <v>-11.2421514696894</v>
      </c>
      <c r="S22" s="79">
        <v>16.670886865951999</v>
      </c>
      <c r="T22" s="79">
        <v>16.486079313218902</v>
      </c>
      <c r="U22" s="82">
        <v>1.10856461458285</v>
      </c>
    </row>
    <row r="23" spans="1:21" ht="12" thickBot="1" x14ac:dyDescent="0.25">
      <c r="A23" s="76"/>
      <c r="B23" s="77" t="s">
        <v>21</v>
      </c>
      <c r="C23" s="78"/>
      <c r="D23" s="79">
        <v>2261065.9004000002</v>
      </c>
      <c r="E23" s="80"/>
      <c r="F23" s="80"/>
      <c r="G23" s="79">
        <v>2010278.4757000001</v>
      </c>
      <c r="H23" s="81">
        <v>12.4752579173228</v>
      </c>
      <c r="I23" s="79">
        <v>222493.88310000001</v>
      </c>
      <c r="J23" s="81">
        <v>9.8402210683306102</v>
      </c>
      <c r="K23" s="79">
        <v>229378.8247</v>
      </c>
      <c r="L23" s="81">
        <v>11.4103009843016</v>
      </c>
      <c r="M23" s="81">
        <v>-3.0015593675678999E-2</v>
      </c>
      <c r="N23" s="79">
        <v>105084606.97939999</v>
      </c>
      <c r="O23" s="79">
        <v>327667664.85650003</v>
      </c>
      <c r="P23" s="79">
        <v>62675</v>
      </c>
      <c r="Q23" s="79">
        <v>63475</v>
      </c>
      <c r="R23" s="81">
        <v>-1.26033871602993</v>
      </c>
      <c r="S23" s="79">
        <v>36.076041490227396</v>
      </c>
      <c r="T23" s="79">
        <v>33.791708061441497</v>
      </c>
      <c r="U23" s="82">
        <v>6.33199579118084</v>
      </c>
    </row>
    <row r="24" spans="1:21" ht="12" thickBot="1" x14ac:dyDescent="0.25">
      <c r="A24" s="76"/>
      <c r="B24" s="77" t="s">
        <v>22</v>
      </c>
      <c r="C24" s="78"/>
      <c r="D24" s="79">
        <v>244819.033</v>
      </c>
      <c r="E24" s="80"/>
      <c r="F24" s="80"/>
      <c r="G24" s="79">
        <v>198481.94149999999</v>
      </c>
      <c r="H24" s="81">
        <v>23.345746796818801</v>
      </c>
      <c r="I24" s="79">
        <v>38438.434999999998</v>
      </c>
      <c r="J24" s="81">
        <v>15.7007543608752</v>
      </c>
      <c r="K24" s="79">
        <v>25827.131700000002</v>
      </c>
      <c r="L24" s="81">
        <v>13.0123332655933</v>
      </c>
      <c r="M24" s="81">
        <v>0.48829670466271702</v>
      </c>
      <c r="N24" s="79">
        <v>4233741.1179999998</v>
      </c>
      <c r="O24" s="79">
        <v>32448750.371199999</v>
      </c>
      <c r="P24" s="79">
        <v>24203</v>
      </c>
      <c r="Q24" s="79">
        <v>27721</v>
      </c>
      <c r="R24" s="81">
        <v>-12.690739872299</v>
      </c>
      <c r="S24" s="79">
        <v>10.115235012188601</v>
      </c>
      <c r="T24" s="79">
        <v>9.60746492550774</v>
      </c>
      <c r="U24" s="82">
        <v>5.0198545665917198</v>
      </c>
    </row>
    <row r="25" spans="1:21" ht="12" thickBot="1" x14ac:dyDescent="0.25">
      <c r="A25" s="76"/>
      <c r="B25" s="77" t="s">
        <v>23</v>
      </c>
      <c r="C25" s="78"/>
      <c r="D25" s="79">
        <v>313032.33980000002</v>
      </c>
      <c r="E25" s="80"/>
      <c r="F25" s="80"/>
      <c r="G25" s="79">
        <v>230069.11739999999</v>
      </c>
      <c r="H25" s="81">
        <v>36.060129815580297</v>
      </c>
      <c r="I25" s="79">
        <v>19732.489300000001</v>
      </c>
      <c r="J25" s="81">
        <v>6.3036583736387497</v>
      </c>
      <c r="K25" s="79">
        <v>17789.729800000001</v>
      </c>
      <c r="L25" s="81">
        <v>7.7323414811343998</v>
      </c>
      <c r="M25" s="81">
        <v>0.10920680200550301</v>
      </c>
      <c r="N25" s="79">
        <v>5127600.6009</v>
      </c>
      <c r="O25" s="79">
        <v>45125069.313000001</v>
      </c>
      <c r="P25" s="79">
        <v>17629</v>
      </c>
      <c r="Q25" s="79">
        <v>18661</v>
      </c>
      <c r="R25" s="81">
        <v>-5.5302502545415599</v>
      </c>
      <c r="S25" s="79">
        <v>17.756670247887001</v>
      </c>
      <c r="T25" s="79">
        <v>16.003156288516202</v>
      </c>
      <c r="U25" s="82">
        <v>9.8752408807023393</v>
      </c>
    </row>
    <row r="26" spans="1:21" ht="12" thickBot="1" x14ac:dyDescent="0.25">
      <c r="A26" s="76"/>
      <c r="B26" s="77" t="s">
        <v>24</v>
      </c>
      <c r="C26" s="78"/>
      <c r="D26" s="79">
        <v>603993.05209999997</v>
      </c>
      <c r="E26" s="80"/>
      <c r="F26" s="80"/>
      <c r="G26" s="79">
        <v>525793.81539999996</v>
      </c>
      <c r="H26" s="81">
        <v>14.8726048899053</v>
      </c>
      <c r="I26" s="79">
        <v>136832.2567</v>
      </c>
      <c r="J26" s="81">
        <v>22.654607735014999</v>
      </c>
      <c r="K26" s="79">
        <v>108256.20450000001</v>
      </c>
      <c r="L26" s="81">
        <v>20.589098108284801</v>
      </c>
      <c r="M26" s="81">
        <v>0.263966876836145</v>
      </c>
      <c r="N26" s="79">
        <v>10237759.456599999</v>
      </c>
      <c r="O26" s="79">
        <v>78150302.644199997</v>
      </c>
      <c r="P26" s="79">
        <v>40526</v>
      </c>
      <c r="Q26" s="79">
        <v>45976</v>
      </c>
      <c r="R26" s="81">
        <v>-11.8540107882373</v>
      </c>
      <c r="S26" s="79">
        <v>14.903840796032201</v>
      </c>
      <c r="T26" s="79">
        <v>14.803936836610401</v>
      </c>
      <c r="U26" s="82">
        <v>0.67032358161241501</v>
      </c>
    </row>
    <row r="27" spans="1:21" ht="12" thickBot="1" x14ac:dyDescent="0.25">
      <c r="A27" s="76"/>
      <c r="B27" s="77" t="s">
        <v>25</v>
      </c>
      <c r="C27" s="78"/>
      <c r="D27" s="79">
        <v>264592.59850000002</v>
      </c>
      <c r="E27" s="80"/>
      <c r="F27" s="80"/>
      <c r="G27" s="79">
        <v>214537.212</v>
      </c>
      <c r="H27" s="81">
        <v>23.331796863287298</v>
      </c>
      <c r="I27" s="79">
        <v>64928.504399999998</v>
      </c>
      <c r="J27" s="81">
        <v>24.539047867584198</v>
      </c>
      <c r="K27" s="79">
        <v>58588.0717</v>
      </c>
      <c r="L27" s="81">
        <v>27.309048697808201</v>
      </c>
      <c r="M27" s="81">
        <v>0.108220539028254</v>
      </c>
      <c r="N27" s="79">
        <v>4490105.3024000004</v>
      </c>
      <c r="O27" s="79">
        <v>23926618.323899999</v>
      </c>
      <c r="P27" s="79">
        <v>30957</v>
      </c>
      <c r="Q27" s="79">
        <v>36281</v>
      </c>
      <c r="R27" s="81">
        <v>-14.674347454590601</v>
      </c>
      <c r="S27" s="79">
        <v>8.5471007688083507</v>
      </c>
      <c r="T27" s="79">
        <v>8.3646991648521301</v>
      </c>
      <c r="U27" s="82">
        <v>2.1340757397160002</v>
      </c>
    </row>
    <row r="28" spans="1:21" ht="12" thickBot="1" x14ac:dyDescent="0.25">
      <c r="A28" s="76"/>
      <c r="B28" s="77" t="s">
        <v>26</v>
      </c>
      <c r="C28" s="78"/>
      <c r="D28" s="79">
        <v>884482.60919999995</v>
      </c>
      <c r="E28" s="80"/>
      <c r="F28" s="80"/>
      <c r="G28" s="79">
        <v>722682.11109999998</v>
      </c>
      <c r="H28" s="81">
        <v>22.388889335273898</v>
      </c>
      <c r="I28" s="79">
        <v>21683.3904</v>
      </c>
      <c r="J28" s="81">
        <v>2.4515338316953801</v>
      </c>
      <c r="K28" s="79">
        <v>31596.727200000001</v>
      </c>
      <c r="L28" s="81">
        <v>4.37214740958599</v>
      </c>
      <c r="M28" s="81">
        <v>-0.31374568439480699</v>
      </c>
      <c r="N28" s="79">
        <v>13727037.319700001</v>
      </c>
      <c r="O28" s="79">
        <v>93315926.665600002</v>
      </c>
      <c r="P28" s="79">
        <v>39627</v>
      </c>
      <c r="Q28" s="79">
        <v>41675</v>
      </c>
      <c r="R28" s="81">
        <v>-4.9142171565686903</v>
      </c>
      <c r="S28" s="79">
        <v>22.320201105307</v>
      </c>
      <c r="T28" s="79">
        <v>21.7681440071986</v>
      </c>
      <c r="U28" s="82">
        <v>2.4733518103345702</v>
      </c>
    </row>
    <row r="29" spans="1:21" ht="12" thickBot="1" x14ac:dyDescent="0.25">
      <c r="A29" s="76"/>
      <c r="B29" s="77" t="s">
        <v>27</v>
      </c>
      <c r="C29" s="78"/>
      <c r="D29" s="79">
        <v>868852.74479999999</v>
      </c>
      <c r="E29" s="80"/>
      <c r="F29" s="80"/>
      <c r="G29" s="79">
        <v>661577.3321</v>
      </c>
      <c r="H29" s="81">
        <v>31.3304889153411</v>
      </c>
      <c r="I29" s="79">
        <v>101691.4604</v>
      </c>
      <c r="J29" s="81">
        <v>11.7041076302761</v>
      </c>
      <c r="K29" s="79">
        <v>76388.035999999993</v>
      </c>
      <c r="L29" s="81">
        <v>11.5463502592398</v>
      </c>
      <c r="M29" s="81">
        <v>0.33124852692900802</v>
      </c>
      <c r="N29" s="79">
        <v>12237168.381899999</v>
      </c>
      <c r="O29" s="79">
        <v>65071299.206299998</v>
      </c>
      <c r="P29" s="79">
        <v>119360</v>
      </c>
      <c r="Q29" s="79">
        <v>122476</v>
      </c>
      <c r="R29" s="81">
        <v>-2.54417191939645</v>
      </c>
      <c r="S29" s="79">
        <v>7.2792622721179603</v>
      </c>
      <c r="T29" s="79">
        <v>7.1022633454717701</v>
      </c>
      <c r="U29" s="82">
        <v>2.4315503416350599</v>
      </c>
    </row>
    <row r="30" spans="1:21" ht="12" thickBot="1" x14ac:dyDescent="0.25">
      <c r="A30" s="76"/>
      <c r="B30" s="77" t="s">
        <v>28</v>
      </c>
      <c r="C30" s="78"/>
      <c r="D30" s="79">
        <v>1088126.9142</v>
      </c>
      <c r="E30" s="80"/>
      <c r="F30" s="80"/>
      <c r="G30" s="79">
        <v>777571.66070000001</v>
      </c>
      <c r="H30" s="81">
        <v>39.939116765190001</v>
      </c>
      <c r="I30" s="79">
        <v>122340.13649999999</v>
      </c>
      <c r="J30" s="81">
        <v>11.243186332721599</v>
      </c>
      <c r="K30" s="79">
        <v>87657.020399999994</v>
      </c>
      <c r="L30" s="81">
        <v>11.2731758152153</v>
      </c>
      <c r="M30" s="81">
        <v>0.39566843524605999</v>
      </c>
      <c r="N30" s="79">
        <v>19939777.0693</v>
      </c>
      <c r="O30" s="79">
        <v>113500858.1823</v>
      </c>
      <c r="P30" s="79">
        <v>71473</v>
      </c>
      <c r="Q30" s="79">
        <v>83552</v>
      </c>
      <c r="R30" s="81">
        <v>-14.4568651857526</v>
      </c>
      <c r="S30" s="79">
        <v>15.224307279672001</v>
      </c>
      <c r="T30" s="79">
        <v>15.410401211221799</v>
      </c>
      <c r="U30" s="82">
        <v>-1.22234744826905</v>
      </c>
    </row>
    <row r="31" spans="1:21" ht="12" thickBot="1" x14ac:dyDescent="0.25">
      <c r="A31" s="76"/>
      <c r="B31" s="77" t="s">
        <v>29</v>
      </c>
      <c r="C31" s="78"/>
      <c r="D31" s="79">
        <v>3065103.9643999999</v>
      </c>
      <c r="E31" s="80"/>
      <c r="F31" s="80"/>
      <c r="G31" s="79">
        <v>654378.33640000003</v>
      </c>
      <c r="H31" s="81">
        <v>368.39936377820499</v>
      </c>
      <c r="I31" s="79">
        <v>-184300.17569999999</v>
      </c>
      <c r="J31" s="81">
        <v>-6.0128523482588303</v>
      </c>
      <c r="K31" s="79">
        <v>47156.975599999998</v>
      </c>
      <c r="L31" s="81">
        <v>7.2063778668819598</v>
      </c>
      <c r="M31" s="81">
        <v>-4.9082272210009998</v>
      </c>
      <c r="N31" s="79">
        <v>14824635.885399999</v>
      </c>
      <c r="O31" s="79">
        <v>111036997.28919999</v>
      </c>
      <c r="P31" s="79">
        <v>48255</v>
      </c>
      <c r="Q31" s="79">
        <v>28306</v>
      </c>
      <c r="R31" s="81">
        <v>70.476224122094294</v>
      </c>
      <c r="S31" s="79">
        <v>63.518888496528902</v>
      </c>
      <c r="T31" s="79">
        <v>25.426630205610099</v>
      </c>
      <c r="U31" s="82">
        <v>59.969969866523101</v>
      </c>
    </row>
    <row r="32" spans="1:21" ht="12" thickBot="1" x14ac:dyDescent="0.25">
      <c r="A32" s="76"/>
      <c r="B32" s="77" t="s">
        <v>30</v>
      </c>
      <c r="C32" s="78"/>
      <c r="D32" s="79">
        <v>158315.2083</v>
      </c>
      <c r="E32" s="80"/>
      <c r="F32" s="80"/>
      <c r="G32" s="79">
        <v>105153.6358</v>
      </c>
      <c r="H32" s="81">
        <v>50.556095465031902</v>
      </c>
      <c r="I32" s="79">
        <v>43880.270900000003</v>
      </c>
      <c r="J32" s="81">
        <v>27.717028181429601</v>
      </c>
      <c r="K32" s="79">
        <v>30534.266500000002</v>
      </c>
      <c r="L32" s="81">
        <v>29.037765805906599</v>
      </c>
      <c r="M32" s="81">
        <v>0.43708285574831202</v>
      </c>
      <c r="N32" s="79">
        <v>2562982.4210999999</v>
      </c>
      <c r="O32" s="79">
        <v>14334694.748600001</v>
      </c>
      <c r="P32" s="79">
        <v>27554</v>
      </c>
      <c r="Q32" s="79">
        <v>30917</v>
      </c>
      <c r="R32" s="81">
        <v>-10.877510754600999</v>
      </c>
      <c r="S32" s="79">
        <v>5.7456343289540497</v>
      </c>
      <c r="T32" s="79">
        <v>5.7228247857166004</v>
      </c>
      <c r="U32" s="82">
        <v>0.39698912133189102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79">
        <v>45.476900000000001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144683.61610000001</v>
      </c>
      <c r="E34" s="80"/>
      <c r="F34" s="80"/>
      <c r="G34" s="79">
        <v>93603.283200000005</v>
      </c>
      <c r="H34" s="81">
        <v>54.571091049079797</v>
      </c>
      <c r="I34" s="79">
        <v>13485.4889</v>
      </c>
      <c r="J34" s="81">
        <v>9.3206744920443008</v>
      </c>
      <c r="K34" s="79">
        <v>18243.5713</v>
      </c>
      <c r="L34" s="81">
        <v>19.490311318481599</v>
      </c>
      <c r="M34" s="81">
        <v>-0.26080871567070901</v>
      </c>
      <c r="N34" s="79">
        <v>2398298.6954000001</v>
      </c>
      <c r="O34" s="79">
        <v>22536309.010699999</v>
      </c>
      <c r="P34" s="79">
        <v>9689</v>
      </c>
      <c r="Q34" s="79">
        <v>7753</v>
      </c>
      <c r="R34" s="81">
        <v>24.9709789758803</v>
      </c>
      <c r="S34" s="79">
        <v>14.9327707812984</v>
      </c>
      <c r="T34" s="79">
        <v>15.981768889462099</v>
      </c>
      <c r="U34" s="82">
        <v>-7.0248055335953898</v>
      </c>
    </row>
    <row r="35" spans="1:21" ht="12" customHeight="1" thickBot="1" x14ac:dyDescent="0.25">
      <c r="A35" s="76"/>
      <c r="B35" s="77" t="s">
        <v>76</v>
      </c>
      <c r="C35" s="78"/>
      <c r="D35" s="79">
        <v>5.0427</v>
      </c>
      <c r="E35" s="80"/>
      <c r="F35" s="80"/>
      <c r="G35" s="80"/>
      <c r="H35" s="80"/>
      <c r="I35" s="79">
        <v>0.50019999999999998</v>
      </c>
      <c r="J35" s="81">
        <v>9.9192892696373001</v>
      </c>
      <c r="K35" s="80"/>
      <c r="L35" s="80"/>
      <c r="M35" s="80"/>
      <c r="N35" s="79">
        <v>14.700799999999999</v>
      </c>
      <c r="O35" s="79">
        <v>26.666599999999999</v>
      </c>
      <c r="P35" s="79">
        <v>1</v>
      </c>
      <c r="Q35" s="80"/>
      <c r="R35" s="80"/>
      <c r="S35" s="79">
        <v>5.0427</v>
      </c>
      <c r="T35" s="80"/>
      <c r="U35" s="83"/>
    </row>
    <row r="36" spans="1:21" ht="12" customHeight="1" thickBot="1" x14ac:dyDescent="0.25">
      <c r="A36" s="76"/>
      <c r="B36" s="77" t="s">
        <v>61</v>
      </c>
      <c r="C36" s="78"/>
      <c r="D36" s="79">
        <v>138636.43</v>
      </c>
      <c r="E36" s="80"/>
      <c r="F36" s="80"/>
      <c r="G36" s="79">
        <v>128926.54</v>
      </c>
      <c r="H36" s="81">
        <v>7.5313352859698099</v>
      </c>
      <c r="I36" s="79">
        <v>17615.82</v>
      </c>
      <c r="J36" s="81">
        <v>12.706487032304601</v>
      </c>
      <c r="K36" s="79">
        <v>-1867.73</v>
      </c>
      <c r="L36" s="81">
        <v>-1.4486776733479401</v>
      </c>
      <c r="M36" s="81">
        <v>-10.4316737429928</v>
      </c>
      <c r="N36" s="79">
        <v>2586593.9900000002</v>
      </c>
      <c r="O36" s="79">
        <v>36902523.109999999</v>
      </c>
      <c r="P36" s="79">
        <v>122</v>
      </c>
      <c r="Q36" s="79">
        <v>80</v>
      </c>
      <c r="R36" s="81">
        <v>52.5</v>
      </c>
      <c r="S36" s="79">
        <v>1136.3641803278699</v>
      </c>
      <c r="T36" s="79">
        <v>1633.942875</v>
      </c>
      <c r="U36" s="82">
        <v>-43.786904170859003</v>
      </c>
    </row>
    <row r="37" spans="1:21" ht="12" customHeight="1" thickBot="1" x14ac:dyDescent="0.25">
      <c r="A37" s="76"/>
      <c r="B37" s="77" t="s">
        <v>35</v>
      </c>
      <c r="C37" s="78"/>
      <c r="D37" s="79">
        <v>422047.65</v>
      </c>
      <c r="E37" s="80"/>
      <c r="F37" s="80"/>
      <c r="G37" s="79">
        <v>1187559.01</v>
      </c>
      <c r="H37" s="81">
        <v>-64.460911293999601</v>
      </c>
      <c r="I37" s="79">
        <v>-67729.06</v>
      </c>
      <c r="J37" s="81">
        <v>-16.047728260067299</v>
      </c>
      <c r="K37" s="79">
        <v>-183199.49</v>
      </c>
      <c r="L37" s="81">
        <v>-15.426558887376901</v>
      </c>
      <c r="M37" s="81">
        <v>-0.63029886163984405</v>
      </c>
      <c r="N37" s="79">
        <v>4965816.4400000004</v>
      </c>
      <c r="O37" s="79">
        <v>33345624.93</v>
      </c>
      <c r="P37" s="79">
        <v>176</v>
      </c>
      <c r="Q37" s="79">
        <v>135</v>
      </c>
      <c r="R37" s="81">
        <v>30.370370370370399</v>
      </c>
      <c r="S37" s="79">
        <v>2397.9980113636402</v>
      </c>
      <c r="T37" s="79">
        <v>2563.68962962963</v>
      </c>
      <c r="U37" s="82">
        <v>-6.9095811372992504</v>
      </c>
    </row>
    <row r="38" spans="1:21" ht="12" customHeight="1" thickBot="1" x14ac:dyDescent="0.25">
      <c r="A38" s="76"/>
      <c r="B38" s="77" t="s">
        <v>36</v>
      </c>
      <c r="C38" s="78"/>
      <c r="D38" s="79">
        <v>411848.76</v>
      </c>
      <c r="E38" s="80"/>
      <c r="F38" s="80"/>
      <c r="G38" s="79">
        <v>1594927.34</v>
      </c>
      <c r="H38" s="81">
        <v>-74.177584792044499</v>
      </c>
      <c r="I38" s="79">
        <v>-15706.61</v>
      </c>
      <c r="J38" s="81">
        <v>-3.8136839358214898</v>
      </c>
      <c r="K38" s="79">
        <v>-136736.93</v>
      </c>
      <c r="L38" s="81">
        <v>-8.5732388285475096</v>
      </c>
      <c r="M38" s="81">
        <v>-0.88513264119649304</v>
      </c>
      <c r="N38" s="79">
        <v>22674037.059999999</v>
      </c>
      <c r="O38" s="79">
        <v>30084787.710000001</v>
      </c>
      <c r="P38" s="79">
        <v>156</v>
      </c>
      <c r="Q38" s="79">
        <v>93</v>
      </c>
      <c r="R38" s="81">
        <v>67.741935483871003</v>
      </c>
      <c r="S38" s="79">
        <v>2640.0561538461502</v>
      </c>
      <c r="T38" s="79">
        <v>2123.24397849462</v>
      </c>
      <c r="U38" s="82">
        <v>19.575802378241601</v>
      </c>
    </row>
    <row r="39" spans="1:21" ht="12" customHeight="1" thickBot="1" x14ac:dyDescent="0.25">
      <c r="A39" s="76"/>
      <c r="B39" s="77" t="s">
        <v>37</v>
      </c>
      <c r="C39" s="78"/>
      <c r="D39" s="79">
        <v>365707.38</v>
      </c>
      <c r="E39" s="80"/>
      <c r="F39" s="80"/>
      <c r="G39" s="79">
        <v>824941.07</v>
      </c>
      <c r="H39" s="81">
        <v>-55.668666126660398</v>
      </c>
      <c r="I39" s="79">
        <v>-44650.48</v>
      </c>
      <c r="J39" s="81">
        <v>-12.2093461717945</v>
      </c>
      <c r="K39" s="79">
        <v>-166747.26999999999</v>
      </c>
      <c r="L39" s="81">
        <v>-20.213234140470199</v>
      </c>
      <c r="M39" s="81">
        <v>-0.73222662056176402</v>
      </c>
      <c r="N39" s="79">
        <v>4277821.93</v>
      </c>
      <c r="O39" s="79">
        <v>22869793.510000002</v>
      </c>
      <c r="P39" s="79">
        <v>185</v>
      </c>
      <c r="Q39" s="79">
        <v>99</v>
      </c>
      <c r="R39" s="81">
        <v>86.868686868686893</v>
      </c>
      <c r="S39" s="79">
        <v>1976.79664864865</v>
      </c>
      <c r="T39" s="79">
        <v>1873.3107070707099</v>
      </c>
      <c r="U39" s="82">
        <v>5.23503222492233</v>
      </c>
    </row>
    <row r="40" spans="1:21" ht="12" customHeight="1" thickBot="1" x14ac:dyDescent="0.25">
      <c r="A40" s="76"/>
      <c r="B40" s="77" t="s">
        <v>74</v>
      </c>
      <c r="C40" s="78"/>
      <c r="D40" s="79">
        <v>8.8800000000000008</v>
      </c>
      <c r="E40" s="80"/>
      <c r="F40" s="80"/>
      <c r="G40" s="80"/>
      <c r="H40" s="80"/>
      <c r="I40" s="79">
        <v>-380.01</v>
      </c>
      <c r="J40" s="81">
        <v>-4279.3918918918898</v>
      </c>
      <c r="K40" s="80"/>
      <c r="L40" s="80"/>
      <c r="M40" s="80"/>
      <c r="N40" s="79">
        <v>38.83</v>
      </c>
      <c r="O40" s="79">
        <v>49.29</v>
      </c>
      <c r="P40" s="79">
        <v>12</v>
      </c>
      <c r="Q40" s="79">
        <v>7</v>
      </c>
      <c r="R40" s="81">
        <v>71.428571428571402</v>
      </c>
      <c r="S40" s="79">
        <v>0.74</v>
      </c>
      <c r="T40" s="79">
        <v>1.03857142857143</v>
      </c>
      <c r="U40" s="82">
        <v>-40.3474903474903</v>
      </c>
    </row>
    <row r="41" spans="1:21" ht="12" customHeight="1" thickBot="1" x14ac:dyDescent="0.25">
      <c r="A41" s="76"/>
      <c r="B41" s="77" t="s">
        <v>32</v>
      </c>
      <c r="C41" s="78"/>
      <c r="D41" s="79">
        <v>11515.384400000001</v>
      </c>
      <c r="E41" s="80"/>
      <c r="F41" s="80"/>
      <c r="G41" s="79">
        <v>84471.794099999999</v>
      </c>
      <c r="H41" s="81">
        <v>-86.367775749657</v>
      </c>
      <c r="I41" s="79">
        <v>1089.7348999999999</v>
      </c>
      <c r="J41" s="81">
        <v>9.4632959017851004</v>
      </c>
      <c r="K41" s="79">
        <v>5785.9731000000002</v>
      </c>
      <c r="L41" s="81">
        <v>6.8495918213248901</v>
      </c>
      <c r="M41" s="81">
        <v>-0.81165918313723195</v>
      </c>
      <c r="N41" s="79">
        <v>221074.6121</v>
      </c>
      <c r="O41" s="79">
        <v>2072394.253</v>
      </c>
      <c r="P41" s="79">
        <v>45</v>
      </c>
      <c r="Q41" s="79">
        <v>43</v>
      </c>
      <c r="R41" s="81">
        <v>4.65116279069768</v>
      </c>
      <c r="S41" s="79">
        <v>255.89743111111099</v>
      </c>
      <c r="T41" s="79">
        <v>276.64479767441901</v>
      </c>
      <c r="U41" s="82">
        <v>-8.1076884880094795</v>
      </c>
    </row>
    <row r="42" spans="1:21" ht="12" customHeight="1" thickBot="1" x14ac:dyDescent="0.25">
      <c r="A42" s="76"/>
      <c r="B42" s="77" t="s">
        <v>33</v>
      </c>
      <c r="C42" s="78"/>
      <c r="D42" s="79">
        <v>341123.85369999998</v>
      </c>
      <c r="E42" s="80"/>
      <c r="F42" s="80"/>
      <c r="G42" s="79">
        <v>484564.6679</v>
      </c>
      <c r="H42" s="81">
        <v>-29.601996121929801</v>
      </c>
      <c r="I42" s="79">
        <v>10024.4321</v>
      </c>
      <c r="J42" s="81">
        <v>2.9386488195621601</v>
      </c>
      <c r="K42" s="79">
        <v>11370.142900000001</v>
      </c>
      <c r="L42" s="81">
        <v>2.3464655294154602</v>
      </c>
      <c r="M42" s="81">
        <v>-0.118354783386232</v>
      </c>
      <c r="N42" s="79">
        <v>5345441.6103999997</v>
      </c>
      <c r="O42" s="79">
        <v>45787849.371200003</v>
      </c>
      <c r="P42" s="79">
        <v>1546</v>
      </c>
      <c r="Q42" s="79">
        <v>1619</v>
      </c>
      <c r="R42" s="81">
        <v>-4.5089561457689999</v>
      </c>
      <c r="S42" s="79">
        <v>220.64932322121601</v>
      </c>
      <c r="T42" s="79">
        <v>217.15610469425599</v>
      </c>
      <c r="U42" s="82">
        <v>1.5831539729936599</v>
      </c>
    </row>
    <row r="43" spans="1:21" ht="12" thickBot="1" x14ac:dyDescent="0.25">
      <c r="A43" s="76"/>
      <c r="B43" s="77" t="s">
        <v>38</v>
      </c>
      <c r="C43" s="78"/>
      <c r="D43" s="79">
        <v>268636.77</v>
      </c>
      <c r="E43" s="80"/>
      <c r="F43" s="80"/>
      <c r="G43" s="79">
        <v>707691.59</v>
      </c>
      <c r="H43" s="81">
        <v>-62.040417917075999</v>
      </c>
      <c r="I43" s="79">
        <v>-45024.04</v>
      </c>
      <c r="J43" s="81">
        <v>-16.760192582720499</v>
      </c>
      <c r="K43" s="79">
        <v>-160836.19</v>
      </c>
      <c r="L43" s="81">
        <v>-22.7268759827992</v>
      </c>
      <c r="M43" s="81">
        <v>-0.72006275453304402</v>
      </c>
      <c r="N43" s="79">
        <v>3099081.49</v>
      </c>
      <c r="O43" s="79">
        <v>16633214.300000001</v>
      </c>
      <c r="P43" s="79">
        <v>175</v>
      </c>
      <c r="Q43" s="79">
        <v>89</v>
      </c>
      <c r="R43" s="81">
        <v>96.629213483146103</v>
      </c>
      <c r="S43" s="79">
        <v>1535.0672571428599</v>
      </c>
      <c r="T43" s="79">
        <v>1529.33348314607</v>
      </c>
      <c r="U43" s="82">
        <v>0.37351939923869898</v>
      </c>
    </row>
    <row r="44" spans="1:21" ht="12" thickBot="1" x14ac:dyDescent="0.25">
      <c r="A44" s="76"/>
      <c r="B44" s="77" t="s">
        <v>39</v>
      </c>
      <c r="C44" s="78"/>
      <c r="D44" s="79">
        <v>203344.72</v>
      </c>
      <c r="E44" s="80"/>
      <c r="F44" s="80"/>
      <c r="G44" s="79">
        <v>289089.74</v>
      </c>
      <c r="H44" s="81">
        <v>-29.660346991214599</v>
      </c>
      <c r="I44" s="79">
        <v>23838.86</v>
      </c>
      <c r="J44" s="81">
        <v>11.723372999308801</v>
      </c>
      <c r="K44" s="79">
        <v>31088.23</v>
      </c>
      <c r="L44" s="81">
        <v>10.753833740346501</v>
      </c>
      <c r="M44" s="81">
        <v>-0.233186964970344</v>
      </c>
      <c r="N44" s="79">
        <v>1525487.8</v>
      </c>
      <c r="O44" s="79">
        <v>7644445.6600000001</v>
      </c>
      <c r="P44" s="79">
        <v>167</v>
      </c>
      <c r="Q44" s="79">
        <v>91</v>
      </c>
      <c r="R44" s="81">
        <v>83.516483516483504</v>
      </c>
      <c r="S44" s="79">
        <v>1217.63305389222</v>
      </c>
      <c r="T44" s="79">
        <v>1202.21692307692</v>
      </c>
      <c r="U44" s="82">
        <v>1.2660736143794999</v>
      </c>
    </row>
    <row r="45" spans="1:21" ht="12" thickBot="1" x14ac:dyDescent="0.25">
      <c r="A45" s="75"/>
      <c r="B45" s="77" t="s">
        <v>34</v>
      </c>
      <c r="C45" s="78"/>
      <c r="D45" s="84">
        <v>237.5427</v>
      </c>
      <c r="E45" s="85"/>
      <c r="F45" s="85"/>
      <c r="G45" s="84">
        <v>5540.1862000000001</v>
      </c>
      <c r="H45" s="86">
        <v>-95.712369739486405</v>
      </c>
      <c r="I45" s="84">
        <v>41.988500000000002</v>
      </c>
      <c r="J45" s="86">
        <v>17.676190428078801</v>
      </c>
      <c r="K45" s="84">
        <v>235.1737</v>
      </c>
      <c r="L45" s="86">
        <v>4.2448699648398103</v>
      </c>
      <c r="M45" s="86">
        <v>-0.82145750141278595</v>
      </c>
      <c r="N45" s="84">
        <v>89828.487699999998</v>
      </c>
      <c r="O45" s="84">
        <v>1409259.2449</v>
      </c>
      <c r="P45" s="84">
        <v>5</v>
      </c>
      <c r="Q45" s="84">
        <v>7</v>
      </c>
      <c r="R45" s="86">
        <v>-28.571428571428601</v>
      </c>
      <c r="S45" s="84">
        <v>47.508540000000004</v>
      </c>
      <c r="T45" s="84">
        <v>3105.4169000000002</v>
      </c>
      <c r="U45" s="87">
        <v>-6436.5445875625701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sqref="A1:F38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42809</v>
      </c>
      <c r="C2" s="43">
        <v>12</v>
      </c>
      <c r="D2" s="43">
        <v>38473</v>
      </c>
      <c r="E2" s="43">
        <v>535102.54383162397</v>
      </c>
      <c r="F2" s="43">
        <v>388406.08167179499</v>
      </c>
      <c r="G2" s="37"/>
      <c r="H2" s="37"/>
    </row>
    <row r="3" spans="1:8" x14ac:dyDescent="0.2">
      <c r="A3" s="43">
        <v>2</v>
      </c>
      <c r="B3" s="44">
        <v>42809</v>
      </c>
      <c r="C3" s="43">
        <v>13</v>
      </c>
      <c r="D3" s="43">
        <v>6499</v>
      </c>
      <c r="E3" s="43">
        <v>58088.101718803402</v>
      </c>
      <c r="F3" s="43">
        <v>44278.405732478597</v>
      </c>
      <c r="G3" s="37"/>
      <c r="H3" s="37"/>
    </row>
    <row r="4" spans="1:8" x14ac:dyDescent="0.2">
      <c r="A4" s="43">
        <v>3</v>
      </c>
      <c r="B4" s="44">
        <v>42809</v>
      </c>
      <c r="C4" s="43">
        <v>14</v>
      </c>
      <c r="D4" s="43">
        <v>99995</v>
      </c>
      <c r="E4" s="43">
        <v>82184.203651077798</v>
      </c>
      <c r="F4" s="43">
        <v>58059.535308405502</v>
      </c>
      <c r="G4" s="37"/>
      <c r="H4" s="37"/>
    </row>
    <row r="5" spans="1:8" x14ac:dyDescent="0.2">
      <c r="A5" s="43">
        <v>4</v>
      </c>
      <c r="B5" s="44">
        <v>42809</v>
      </c>
      <c r="C5" s="43">
        <v>15</v>
      </c>
      <c r="D5" s="43">
        <v>2422</v>
      </c>
      <c r="E5" s="43">
        <v>42132.163414643401</v>
      </c>
      <c r="F5" s="43">
        <v>31625.423018894198</v>
      </c>
      <c r="G5" s="37"/>
      <c r="H5" s="37"/>
    </row>
    <row r="6" spans="1:8" x14ac:dyDescent="0.2">
      <c r="A6" s="43">
        <v>5</v>
      </c>
      <c r="B6" s="44">
        <v>42809</v>
      </c>
      <c r="C6" s="43">
        <v>16</v>
      </c>
      <c r="D6" s="43">
        <v>6185</v>
      </c>
      <c r="E6" s="43">
        <v>125485.301703419</v>
      </c>
      <c r="F6" s="43">
        <v>102262.300803419</v>
      </c>
      <c r="G6" s="37"/>
      <c r="H6" s="37"/>
    </row>
    <row r="7" spans="1:8" x14ac:dyDescent="0.2">
      <c r="A7" s="43">
        <v>6</v>
      </c>
      <c r="B7" s="44">
        <v>42809</v>
      </c>
      <c r="C7" s="43">
        <v>17</v>
      </c>
      <c r="D7" s="43">
        <v>9742</v>
      </c>
      <c r="E7" s="43">
        <v>142956.25968803401</v>
      </c>
      <c r="F7" s="43">
        <v>95395.571219658101</v>
      </c>
      <c r="G7" s="37"/>
      <c r="H7" s="37"/>
    </row>
    <row r="8" spans="1:8" x14ac:dyDescent="0.2">
      <c r="A8" s="43">
        <v>7</v>
      </c>
      <c r="B8" s="44">
        <v>42809</v>
      </c>
      <c r="C8" s="43">
        <v>18</v>
      </c>
      <c r="D8" s="43">
        <v>39987</v>
      </c>
      <c r="E8" s="43">
        <v>95607.568285470101</v>
      </c>
      <c r="F8" s="43">
        <v>90061.799123076897</v>
      </c>
      <c r="G8" s="37"/>
      <c r="H8" s="37"/>
    </row>
    <row r="9" spans="1:8" x14ac:dyDescent="0.2">
      <c r="A9" s="43">
        <v>8</v>
      </c>
      <c r="B9" s="44">
        <v>42809</v>
      </c>
      <c r="C9" s="43">
        <v>19</v>
      </c>
      <c r="D9" s="43">
        <v>17255</v>
      </c>
      <c r="E9" s="43">
        <v>73219.774381196607</v>
      </c>
      <c r="F9" s="43">
        <v>80772.184362393207</v>
      </c>
      <c r="G9" s="37"/>
      <c r="H9" s="37"/>
    </row>
    <row r="10" spans="1:8" x14ac:dyDescent="0.2">
      <c r="A10" s="43">
        <v>9</v>
      </c>
      <c r="B10" s="44">
        <v>42809</v>
      </c>
      <c r="C10" s="43">
        <v>21</v>
      </c>
      <c r="D10" s="43">
        <v>157136</v>
      </c>
      <c r="E10" s="43">
        <v>683336.88692424202</v>
      </c>
      <c r="F10" s="43">
        <v>689222.29549059796</v>
      </c>
      <c r="G10" s="37"/>
      <c r="H10" s="37"/>
    </row>
    <row r="11" spans="1:8" x14ac:dyDescent="0.2">
      <c r="A11" s="43">
        <v>10</v>
      </c>
      <c r="B11" s="44">
        <v>42809</v>
      </c>
      <c r="C11" s="43">
        <v>22</v>
      </c>
      <c r="D11" s="43">
        <v>59923</v>
      </c>
      <c r="E11" s="43">
        <v>883167.86192735005</v>
      </c>
      <c r="F11" s="43">
        <v>817296.04546752095</v>
      </c>
      <c r="G11" s="37"/>
      <c r="H11" s="37"/>
    </row>
    <row r="12" spans="1:8" x14ac:dyDescent="0.2">
      <c r="A12" s="43">
        <v>11</v>
      </c>
      <c r="B12" s="44">
        <v>42809</v>
      </c>
      <c r="C12" s="43">
        <v>23</v>
      </c>
      <c r="D12" s="43">
        <v>133372.535</v>
      </c>
      <c r="E12" s="43">
        <v>1459684.55327076</v>
      </c>
      <c r="F12" s="43">
        <v>1255524.06801795</v>
      </c>
      <c r="G12" s="37"/>
      <c r="H12" s="37"/>
    </row>
    <row r="13" spans="1:8" x14ac:dyDescent="0.2">
      <c r="A13" s="43">
        <v>12</v>
      </c>
      <c r="B13" s="44">
        <v>42809</v>
      </c>
      <c r="C13" s="43">
        <v>24</v>
      </c>
      <c r="D13" s="43">
        <v>22685.200000000001</v>
      </c>
      <c r="E13" s="43">
        <v>1092291.4917641</v>
      </c>
      <c r="F13" s="43">
        <v>1025612.01492051</v>
      </c>
      <c r="G13" s="37"/>
      <c r="H13" s="37"/>
    </row>
    <row r="14" spans="1:8" x14ac:dyDescent="0.2">
      <c r="A14" s="43">
        <v>13</v>
      </c>
      <c r="B14" s="44">
        <v>42809</v>
      </c>
      <c r="C14" s="43">
        <v>25</v>
      </c>
      <c r="D14" s="43">
        <v>92523</v>
      </c>
      <c r="E14" s="43">
        <v>1247272.7848115601</v>
      </c>
      <c r="F14" s="43">
        <v>1109751.2456</v>
      </c>
      <c r="G14" s="37"/>
      <c r="H14" s="37"/>
    </row>
    <row r="15" spans="1:8" x14ac:dyDescent="0.2">
      <c r="A15" s="43">
        <v>14</v>
      </c>
      <c r="B15" s="44">
        <v>42809</v>
      </c>
      <c r="C15" s="43">
        <v>26</v>
      </c>
      <c r="D15" s="43">
        <v>69754</v>
      </c>
      <c r="E15" s="43">
        <v>471706.94387412397</v>
      </c>
      <c r="F15" s="43">
        <v>402769.13344218303</v>
      </c>
      <c r="G15" s="37"/>
      <c r="H15" s="37"/>
    </row>
    <row r="16" spans="1:8" x14ac:dyDescent="0.2">
      <c r="A16" s="43">
        <v>15</v>
      </c>
      <c r="B16" s="44">
        <v>42809</v>
      </c>
      <c r="C16" s="43">
        <v>27</v>
      </c>
      <c r="D16" s="43">
        <v>134413.45300000001</v>
      </c>
      <c r="E16" s="43">
        <v>1065187.5537562601</v>
      </c>
      <c r="F16" s="43">
        <v>1071159.2976774699</v>
      </c>
      <c r="G16" s="37"/>
      <c r="H16" s="37"/>
    </row>
    <row r="17" spans="1:9" x14ac:dyDescent="0.2">
      <c r="A17" s="43">
        <v>16</v>
      </c>
      <c r="B17" s="44">
        <v>42809</v>
      </c>
      <c r="C17" s="43">
        <v>29</v>
      </c>
      <c r="D17" s="43">
        <v>145641</v>
      </c>
      <c r="E17" s="43">
        <v>2261067.1255478598</v>
      </c>
      <c r="F17" s="43">
        <v>2038572.0357743599</v>
      </c>
      <c r="G17" s="37"/>
      <c r="H17" s="37"/>
    </row>
    <row r="18" spans="1:9" x14ac:dyDescent="0.2">
      <c r="A18" s="43">
        <v>17</v>
      </c>
      <c r="B18" s="44">
        <v>42809</v>
      </c>
      <c r="C18" s="43">
        <v>31</v>
      </c>
      <c r="D18" s="43">
        <v>25558.886999999999</v>
      </c>
      <c r="E18" s="43">
        <v>244819.01960790399</v>
      </c>
      <c r="F18" s="43">
        <v>206380.59345259401</v>
      </c>
      <c r="G18" s="37"/>
      <c r="H18" s="37"/>
    </row>
    <row r="19" spans="1:9" x14ac:dyDescent="0.2">
      <c r="A19" s="43">
        <v>18</v>
      </c>
      <c r="B19" s="44">
        <v>42809</v>
      </c>
      <c r="C19" s="43">
        <v>32</v>
      </c>
      <c r="D19" s="43">
        <v>16844.798999999999</v>
      </c>
      <c r="E19" s="43">
        <v>313032.32965331699</v>
      </c>
      <c r="F19" s="43">
        <v>293299.85842173302</v>
      </c>
      <c r="G19" s="37"/>
      <c r="H19" s="37"/>
    </row>
    <row r="20" spans="1:9" x14ac:dyDescent="0.2">
      <c r="A20" s="43">
        <v>19</v>
      </c>
      <c r="B20" s="44">
        <v>42809</v>
      </c>
      <c r="C20" s="43">
        <v>33</v>
      </c>
      <c r="D20" s="43">
        <v>39993.084999999999</v>
      </c>
      <c r="E20" s="43">
        <v>603993.04656622803</v>
      </c>
      <c r="F20" s="43">
        <v>467160.78295397398</v>
      </c>
      <c r="G20" s="37"/>
      <c r="H20" s="37"/>
    </row>
    <row r="21" spans="1:9" x14ac:dyDescent="0.2">
      <c r="A21" s="43">
        <v>20</v>
      </c>
      <c r="B21" s="44">
        <v>42809</v>
      </c>
      <c r="C21" s="43">
        <v>34</v>
      </c>
      <c r="D21" s="43">
        <v>41931.099000000002</v>
      </c>
      <c r="E21" s="43">
        <v>264592.54854743998</v>
      </c>
      <c r="F21" s="43">
        <v>199664.09615892899</v>
      </c>
      <c r="G21" s="37"/>
      <c r="H21" s="37"/>
    </row>
    <row r="22" spans="1:9" x14ac:dyDescent="0.2">
      <c r="A22" s="43">
        <v>21</v>
      </c>
      <c r="B22" s="44">
        <v>42809</v>
      </c>
      <c r="C22" s="43">
        <v>35</v>
      </c>
      <c r="D22" s="43">
        <v>31594.168000000001</v>
      </c>
      <c r="E22" s="43">
        <v>884482.64829114999</v>
      </c>
      <c r="F22" s="43">
        <v>862799.23264159297</v>
      </c>
      <c r="G22" s="37"/>
      <c r="H22" s="37"/>
    </row>
    <row r="23" spans="1:9" x14ac:dyDescent="0.2">
      <c r="A23" s="43">
        <v>22</v>
      </c>
      <c r="B23" s="44">
        <v>42809</v>
      </c>
      <c r="C23" s="43">
        <v>36</v>
      </c>
      <c r="D23" s="43">
        <v>195970.03599999999</v>
      </c>
      <c r="E23" s="43">
        <v>868852.74641150399</v>
      </c>
      <c r="F23" s="43">
        <v>767161.27097395202</v>
      </c>
      <c r="G23" s="37"/>
      <c r="H23" s="37"/>
    </row>
    <row r="24" spans="1:9" x14ac:dyDescent="0.2">
      <c r="A24" s="43">
        <v>23</v>
      </c>
      <c r="B24" s="44">
        <v>42809</v>
      </c>
      <c r="C24" s="43">
        <v>37</v>
      </c>
      <c r="D24" s="43">
        <v>118089.19899999999</v>
      </c>
      <c r="E24" s="43">
        <v>1088126.85668938</v>
      </c>
      <c r="F24" s="43">
        <v>965786.79548049101</v>
      </c>
      <c r="G24" s="37"/>
      <c r="H24" s="37"/>
    </row>
    <row r="25" spans="1:9" x14ac:dyDescent="0.2">
      <c r="A25" s="43">
        <v>24</v>
      </c>
      <c r="B25" s="44">
        <v>42809</v>
      </c>
      <c r="C25" s="43">
        <v>38</v>
      </c>
      <c r="D25" s="43">
        <v>788767.37699999998</v>
      </c>
      <c r="E25" s="43">
        <v>3065104.3437389401</v>
      </c>
      <c r="F25" s="43">
        <v>3249403.65710265</v>
      </c>
      <c r="G25" s="37"/>
      <c r="H25" s="37"/>
    </row>
    <row r="26" spans="1:9" x14ac:dyDescent="0.2">
      <c r="A26" s="43">
        <v>25</v>
      </c>
      <c r="B26" s="44">
        <v>42809</v>
      </c>
      <c r="C26" s="43">
        <v>39</v>
      </c>
      <c r="D26" s="43">
        <v>88747.274999999994</v>
      </c>
      <c r="E26" s="43">
        <v>158315.102536177</v>
      </c>
      <c r="F26" s="43">
        <v>114434.94919429399</v>
      </c>
      <c r="G26" s="37"/>
      <c r="H26" s="37"/>
    </row>
    <row r="27" spans="1:9" x14ac:dyDescent="0.2">
      <c r="A27" s="43">
        <v>26</v>
      </c>
      <c r="B27" s="44">
        <v>42809</v>
      </c>
      <c r="C27" s="43">
        <v>42</v>
      </c>
      <c r="D27" s="43">
        <v>8492.634</v>
      </c>
      <c r="E27" s="43">
        <v>144683.61619999999</v>
      </c>
      <c r="F27" s="43">
        <v>131198.1404</v>
      </c>
      <c r="G27" s="37"/>
      <c r="H27" s="37"/>
    </row>
    <row r="28" spans="1:9" x14ac:dyDescent="0.2">
      <c r="A28" s="43">
        <v>27</v>
      </c>
      <c r="B28" s="44">
        <v>42809</v>
      </c>
      <c r="C28" s="43">
        <v>43</v>
      </c>
      <c r="D28" s="43">
        <v>1</v>
      </c>
      <c r="E28" s="43">
        <v>5.0427</v>
      </c>
      <c r="F28" s="43">
        <v>4.5425000000000004</v>
      </c>
      <c r="G28" s="37"/>
      <c r="H28" s="37"/>
    </row>
    <row r="29" spans="1:9" x14ac:dyDescent="0.2">
      <c r="A29" s="43">
        <v>28</v>
      </c>
      <c r="B29" s="44">
        <v>42809</v>
      </c>
      <c r="C29" s="43">
        <v>70</v>
      </c>
      <c r="D29" s="43">
        <v>82</v>
      </c>
      <c r="E29" s="43">
        <v>138636.43</v>
      </c>
      <c r="F29" s="43">
        <v>121020.61</v>
      </c>
      <c r="G29" s="37"/>
      <c r="H29" s="37"/>
    </row>
    <row r="30" spans="1:9" x14ac:dyDescent="0.2">
      <c r="A30" s="43">
        <v>29</v>
      </c>
      <c r="B30" s="44">
        <v>42809</v>
      </c>
      <c r="C30" s="43">
        <v>71</v>
      </c>
      <c r="D30" s="43">
        <v>160</v>
      </c>
      <c r="E30" s="43">
        <v>422047.65</v>
      </c>
      <c r="F30" s="43">
        <v>489776.71</v>
      </c>
      <c r="G30" s="37"/>
      <c r="H30" s="37"/>
    </row>
    <row r="31" spans="1:9" x14ac:dyDescent="0.2">
      <c r="A31" s="39">
        <v>30</v>
      </c>
      <c r="B31" s="44">
        <v>42809</v>
      </c>
      <c r="C31" s="39">
        <v>72</v>
      </c>
      <c r="D31" s="39">
        <v>143</v>
      </c>
      <c r="E31" s="39">
        <v>411848.76</v>
      </c>
      <c r="F31" s="39">
        <v>427555.37</v>
      </c>
      <c r="G31" s="39"/>
      <c r="H31" s="39"/>
      <c r="I31" s="39"/>
    </row>
    <row r="32" spans="1:9" x14ac:dyDescent="0.2">
      <c r="A32" s="39">
        <v>31</v>
      </c>
      <c r="B32" s="44">
        <v>42809</v>
      </c>
      <c r="C32" s="39">
        <v>73</v>
      </c>
      <c r="D32" s="39">
        <v>169</v>
      </c>
      <c r="E32" s="39">
        <v>365707.38</v>
      </c>
      <c r="F32" s="39">
        <v>410357.86</v>
      </c>
      <c r="G32" s="39"/>
      <c r="H32" s="39"/>
    </row>
    <row r="33" spans="1:8" x14ac:dyDescent="0.2">
      <c r="A33" s="39">
        <v>32</v>
      </c>
      <c r="B33" s="44">
        <v>42809</v>
      </c>
      <c r="C33" s="39">
        <v>74</v>
      </c>
      <c r="D33" s="39">
        <v>110</v>
      </c>
      <c r="E33" s="39">
        <v>8.8800000000000008</v>
      </c>
      <c r="F33" s="39">
        <v>388.89</v>
      </c>
      <c r="G33" s="39"/>
      <c r="H33" s="39"/>
    </row>
    <row r="34" spans="1:8" x14ac:dyDescent="0.2">
      <c r="A34" s="39">
        <v>33</v>
      </c>
      <c r="B34" s="44">
        <v>42809</v>
      </c>
      <c r="C34" s="39">
        <v>75</v>
      </c>
      <c r="D34" s="39">
        <v>51</v>
      </c>
      <c r="E34" s="39">
        <v>11515.384615384601</v>
      </c>
      <c r="F34" s="39">
        <v>10425.6495726496</v>
      </c>
      <c r="G34" s="30"/>
      <c r="H34" s="30"/>
    </row>
    <row r="35" spans="1:8" x14ac:dyDescent="0.2">
      <c r="A35" s="39">
        <v>34</v>
      </c>
      <c r="B35" s="44">
        <v>42809</v>
      </c>
      <c r="C35" s="39">
        <v>76</v>
      </c>
      <c r="D35" s="39">
        <v>1692</v>
      </c>
      <c r="E35" s="39">
        <v>341123.84970683802</v>
      </c>
      <c r="F35" s="39">
        <v>331099.42007350398</v>
      </c>
      <c r="G35" s="30"/>
      <c r="H35" s="30"/>
    </row>
    <row r="36" spans="1:8" x14ac:dyDescent="0.2">
      <c r="A36" s="39">
        <v>35</v>
      </c>
      <c r="B36" s="44">
        <v>42809</v>
      </c>
      <c r="C36" s="39">
        <v>77</v>
      </c>
      <c r="D36" s="39">
        <v>161</v>
      </c>
      <c r="E36" s="39">
        <v>268636.77</v>
      </c>
      <c r="F36" s="39">
        <v>313660.81</v>
      </c>
      <c r="G36" s="30"/>
      <c r="H36" s="30"/>
    </row>
    <row r="37" spans="1:8" x14ac:dyDescent="0.2">
      <c r="A37" s="39">
        <v>36</v>
      </c>
      <c r="B37" s="44">
        <v>42809</v>
      </c>
      <c r="C37" s="39">
        <v>78</v>
      </c>
      <c r="D37" s="39">
        <v>153</v>
      </c>
      <c r="E37" s="39">
        <v>203344.72</v>
      </c>
      <c r="F37" s="39">
        <v>179505.86</v>
      </c>
      <c r="G37" s="30"/>
      <c r="H37" s="30"/>
    </row>
    <row r="38" spans="1:8" x14ac:dyDescent="0.2">
      <c r="A38" s="30">
        <v>37</v>
      </c>
      <c r="B38" s="44">
        <v>42809</v>
      </c>
      <c r="C38" s="39">
        <v>99</v>
      </c>
      <c r="D38" s="39">
        <v>5</v>
      </c>
      <c r="E38" s="39">
        <v>237.542545949626</v>
      </c>
      <c r="F38" s="30">
        <v>195.554118447924</v>
      </c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2017-03-16T00:51:56Z</dcterms:modified>
</cp:coreProperties>
</file>