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<sst xmlns="http://schemas.openxmlformats.org/spreadsheetml/2006/main" count="117" uniqueCount="77">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</sst>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6" fillId="0" borderId="19" xfId="0" applyFont="1" applyBorder="1" applyAlignment="1">
      <alignment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14" fontId="47" fillId="33" borderId="12" xfId="0" applyNumberFormat="1" applyFont="1" applyFill="1" applyBorder="1" applyAlignment="1">
      <alignment vertical="center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14" fontId="47" fillId="33" borderId="16" xfId="0" applyNumberFormat="1" applyFont="1" applyFill="1" applyBorder="1" applyAlignment="1">
      <alignment vertical="center" wrapText="1"/>
    </xf>
    <xf numFmtId="0" fontId="47" fillId="35" borderId="12" xfId="0" applyFont="1" applyFill="1" applyBorder="1" applyAlignment="1">
      <alignment horizontal="right" vertical="top" wrapText="1"/>
    </xf>
    <xf numFmtId="14" fontId="47" fillId="33" borderId="17" xfId="0" applyNumberFormat="1" applyFont="1" applyFill="1" applyBorder="1" applyAlignment="1">
      <alignment vertical="center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>
      <c r="A3" s="49" t="s">
        <v>5</v>
      </c>
      <c r="B3" s="49"/>
      <c r="C3" s="49"/>
      <c r="D3" s="49"/>
      <c r="E3" s="15">
        <f>SUM(E4:E42)</f>
        <v>18332294.676599998</v>
      </c>
      <c r="F3" s="25">
        <f>RA!I7</f>
        <v>1658776.7816000001</v>
      </c>
      <c r="G3" s="16">
        <f>SUM(G4:G42)</f>
        <v>16673517.894999998</v>
      </c>
      <c r="H3" s="27">
        <f>RA!J7</f>
        <v>9.0483859814741106</v>
      </c>
      <c r="I3" s="20">
        <f>SUM(I4:I42)</f>
        <v>18332300.195451245</v>
      </c>
      <c r="J3" s="21">
        <f>SUM(J4:J42)</f>
        <v>16673517.978409279</v>
      </c>
      <c r="K3" s="22">
        <f>E3-I3</f>
        <v>-5.5188512466847897</v>
      </c>
      <c r="L3" s="22">
        <f>G3-J3</f>
        <v>-8.3409281447529793E-2</v>
      </c>
    </row>
    <row r="4" spans="1:13">
      <c r="A4" s="50">
        <f>RA!A8</f>
        <v>42810</v>
      </c>
      <c r="B4" s="12">
        <v>12</v>
      </c>
      <c r="C4" s="45" t="s">
        <v>6</v>
      </c>
      <c r="D4" s="45"/>
      <c r="E4" s="15">
        <f>IFERROR(VLOOKUP(C4,RA!B:D,3,0),0)</f>
        <v>568105.51159999997</v>
      </c>
      <c r="F4" s="25">
        <f>IFERROR(VLOOKUP(C4,RA!B:I,8,0),0)</f>
        <v>160341.71660000001</v>
      </c>
      <c r="G4" s="16">
        <f t="shared" ref="G4:G42" si="0">E4-F4</f>
        <v>407763.79499999993</v>
      </c>
      <c r="H4" s="27">
        <f>RA!J8</f>
        <v>28.223932584004899</v>
      </c>
      <c r="I4" s="20">
        <f>IFERROR(VLOOKUP(B4,RMS!C:E,3,FALSE),0)</f>
        <v>568106.057452137</v>
      </c>
      <c r="J4" s="21">
        <f>IFERROR(VLOOKUP(B4,RMS!C:F,4,FALSE),0)</f>
        <v>407763.78819829097</v>
      </c>
      <c r="K4" s="22">
        <f t="shared" ref="K4:K42" si="1">E4-I4</f>
        <v>-0.54585213703103364</v>
      </c>
      <c r="L4" s="22">
        <f t="shared" ref="L4:L42" si="2">G4-J4</f>
        <v>6.8017089506611228E-3</v>
      </c>
    </row>
    <row r="5" spans="1:13">
      <c r="A5" s="50"/>
      <c r="B5" s="12">
        <v>13</v>
      </c>
      <c r="C5" s="45" t="s">
        <v>7</v>
      </c>
      <c r="D5" s="45"/>
      <c r="E5" s="15">
        <f>IFERROR(VLOOKUP(C5,RA!B:D,3,0),0)</f>
        <v>64892.436699999998</v>
      </c>
      <c r="F5" s="25">
        <f>IFERROR(VLOOKUP(C5,RA!B:I,8,0),0)</f>
        <v>15316.576499999999</v>
      </c>
      <c r="G5" s="16">
        <f t="shared" si="0"/>
        <v>49575.860199999996</v>
      </c>
      <c r="H5" s="27">
        <f>RA!J9</f>
        <v>23.6030226000128</v>
      </c>
      <c r="I5" s="20">
        <f>IFERROR(VLOOKUP(B5,RMS!C:E,3,FALSE),0)</f>
        <v>64892.4702162393</v>
      </c>
      <c r="J5" s="21">
        <f>IFERROR(VLOOKUP(B5,RMS!C:F,4,FALSE),0)</f>
        <v>49575.854084615399</v>
      </c>
      <c r="K5" s="22">
        <f t="shared" si="1"/>
        <v>-3.3516239302116446E-2</v>
      </c>
      <c r="L5" s="22">
        <f t="shared" si="2"/>
        <v>6.1153845963417552E-3</v>
      </c>
      <c r="M5" s="32"/>
    </row>
    <row r="6" spans="1:13">
      <c r="A6" s="50"/>
      <c r="B6" s="12">
        <v>14</v>
      </c>
      <c r="C6" s="45" t="s">
        <v>8</v>
      </c>
      <c r="D6" s="45"/>
      <c r="E6" s="15">
        <f>IFERROR(VLOOKUP(C6,RA!B:D,3,0),0)</f>
        <v>93897.175199999998</v>
      </c>
      <c r="F6" s="25">
        <f>IFERROR(VLOOKUP(C6,RA!B:I,8,0),0)</f>
        <v>28128.8642</v>
      </c>
      <c r="G6" s="16">
        <f t="shared" si="0"/>
        <v>65768.311000000002</v>
      </c>
      <c r="H6" s="27">
        <f>RA!J10</f>
        <v>29.9570931075251</v>
      </c>
      <c r="I6" s="20">
        <f>IFERROR(VLOOKUP(B6,RMS!C:E,3,FALSE),0)</f>
        <v>93899.274122736606</v>
      </c>
      <c r="J6" s="21">
        <f>IFERROR(VLOOKUP(B6,RMS!C:F,4,FALSE),0)</f>
        <v>65768.310948775805</v>
      </c>
      <c r="K6" s="22">
        <f>E6-I6</f>
        <v>-2.098922736608074</v>
      </c>
      <c r="L6" s="22">
        <f t="shared" si="2"/>
        <v>5.1224196795374155E-5</v>
      </c>
      <c r="M6" s="32"/>
    </row>
    <row r="7" spans="1:13">
      <c r="A7" s="50"/>
      <c r="B7" s="12">
        <v>15</v>
      </c>
      <c r="C7" s="45" t="s">
        <v>9</v>
      </c>
      <c r="D7" s="45"/>
      <c r="E7" s="15">
        <f>IFERROR(VLOOKUP(C7,RA!B:D,3,0),0)</f>
        <v>45515.057000000001</v>
      </c>
      <c r="F7" s="25">
        <f>IFERROR(VLOOKUP(C7,RA!B:I,8,0),0)</f>
        <v>11295.561900000001</v>
      </c>
      <c r="G7" s="16">
        <f t="shared" si="0"/>
        <v>34219.4951</v>
      </c>
      <c r="H7" s="27">
        <f>RA!J11</f>
        <v>24.8171981856466</v>
      </c>
      <c r="I7" s="20">
        <f>IFERROR(VLOOKUP(B7,RMS!C:E,3,FALSE),0)</f>
        <v>45515.084129029601</v>
      </c>
      <c r="J7" s="21">
        <f>IFERROR(VLOOKUP(B7,RMS!C:F,4,FALSE),0)</f>
        <v>34219.496087497202</v>
      </c>
      <c r="K7" s="22">
        <f t="shared" si="1"/>
        <v>-2.7129029600473586E-2</v>
      </c>
      <c r="L7" s="22">
        <f t="shared" si="2"/>
        <v>-9.8749720200430602E-4</v>
      </c>
      <c r="M7" s="32"/>
    </row>
    <row r="8" spans="1:13">
      <c r="A8" s="50"/>
      <c r="B8" s="12">
        <v>16</v>
      </c>
      <c r="C8" s="45" t="s">
        <v>10</v>
      </c>
      <c r="D8" s="45"/>
      <c r="E8" s="15">
        <f>IFERROR(VLOOKUP(C8,RA!B:D,3,0),0)</f>
        <v>126899.83409999999</v>
      </c>
      <c r="F8" s="25">
        <f>IFERROR(VLOOKUP(C8,RA!B:I,8,0),0)</f>
        <v>19367.425299999999</v>
      </c>
      <c r="G8" s="16">
        <f t="shared" si="0"/>
        <v>107532.40879999999</v>
      </c>
      <c r="H8" s="27">
        <f>RA!J12</f>
        <v>15.261978423658199</v>
      </c>
      <c r="I8" s="20">
        <f>IFERROR(VLOOKUP(B8,RMS!C:E,3,FALSE),0)</f>
        <v>126899.831852991</v>
      </c>
      <c r="J8" s="21">
        <f>IFERROR(VLOOKUP(B8,RMS!C:F,4,FALSE),0)</f>
        <v>107532.406661538</v>
      </c>
      <c r="K8" s="22">
        <f t="shared" si="1"/>
        <v>2.2470089897979051E-3</v>
      </c>
      <c r="L8" s="22">
        <f t="shared" si="2"/>
        <v>2.1384619903983548E-3</v>
      </c>
      <c r="M8" s="32"/>
    </row>
    <row r="9" spans="1:13">
      <c r="A9" s="50"/>
      <c r="B9" s="12">
        <v>17</v>
      </c>
      <c r="C9" s="45" t="s">
        <v>11</v>
      </c>
      <c r="D9" s="45"/>
      <c r="E9" s="15">
        <f>IFERROR(VLOOKUP(C9,RA!B:D,3,0),0)</f>
        <v>169326.0944</v>
      </c>
      <c r="F9" s="25">
        <f>IFERROR(VLOOKUP(C9,RA!B:I,8,0),0)</f>
        <v>47572.067499999997</v>
      </c>
      <c r="G9" s="16">
        <f t="shared" si="0"/>
        <v>121754.0269</v>
      </c>
      <c r="H9" s="27">
        <f>RA!J13</f>
        <v>28.0949416973029</v>
      </c>
      <c r="I9" s="20">
        <f>IFERROR(VLOOKUP(B9,RMS!C:E,3,FALSE),0)</f>
        <v>169326.19741025599</v>
      </c>
      <c r="J9" s="21">
        <f>IFERROR(VLOOKUP(B9,RMS!C:F,4,FALSE),0)</f>
        <v>121754.027641026</v>
      </c>
      <c r="K9" s="22">
        <f t="shared" si="1"/>
        <v>-0.10301025598892011</v>
      </c>
      <c r="L9" s="22">
        <f t="shared" si="2"/>
        <v>-7.410260004689917E-4</v>
      </c>
      <c r="M9" s="32"/>
    </row>
    <row r="10" spans="1:13">
      <c r="A10" s="50"/>
      <c r="B10" s="12">
        <v>18</v>
      </c>
      <c r="C10" s="45" t="s">
        <v>12</v>
      </c>
      <c r="D10" s="45"/>
      <c r="E10" s="15">
        <f>IFERROR(VLOOKUP(C10,RA!B:D,3,0),0)</f>
        <v>110902.27340000001</v>
      </c>
      <c r="F10" s="25">
        <f>IFERROR(VLOOKUP(C10,RA!B:I,8,0),0)</f>
        <v>8287.2031999999999</v>
      </c>
      <c r="G10" s="16">
        <f t="shared" si="0"/>
        <v>102615.0702</v>
      </c>
      <c r="H10" s="27">
        <f>RA!J14</f>
        <v>7.4725277903996501</v>
      </c>
      <c r="I10" s="20">
        <f>IFERROR(VLOOKUP(B10,RMS!C:E,3,FALSE),0)</f>
        <v>110902.29711196601</v>
      </c>
      <c r="J10" s="21">
        <f>IFERROR(VLOOKUP(B10,RMS!C:F,4,FALSE),0)</f>
        <v>102615.067805983</v>
      </c>
      <c r="K10" s="22">
        <f t="shared" si="1"/>
        <v>-2.3711966001428664E-2</v>
      </c>
      <c r="L10" s="22">
        <f t="shared" si="2"/>
        <v>2.3940170067362487E-3</v>
      </c>
      <c r="M10" s="32"/>
    </row>
    <row r="11" spans="1:13">
      <c r="A11" s="50"/>
      <c r="B11" s="12">
        <v>19</v>
      </c>
      <c r="C11" s="45" t="s">
        <v>13</v>
      </c>
      <c r="D11" s="45"/>
      <c r="E11" s="15">
        <f>IFERROR(VLOOKUP(C11,RA!B:D,3,0),0)</f>
        <v>83113.096000000005</v>
      </c>
      <c r="F11" s="25">
        <f>IFERROR(VLOOKUP(C11,RA!B:I,8,0),0)</f>
        <v>-6775.5906999999997</v>
      </c>
      <c r="G11" s="16">
        <f t="shared" si="0"/>
        <v>89888.686700000006</v>
      </c>
      <c r="H11" s="27">
        <f>RA!J15</f>
        <v>-8.1522540082010693</v>
      </c>
      <c r="I11" s="20">
        <f>IFERROR(VLOOKUP(B11,RMS!C:E,3,FALSE),0)</f>
        <v>83113.141622222203</v>
      </c>
      <c r="J11" s="21">
        <f>IFERROR(VLOOKUP(B11,RMS!C:F,4,FALSE),0)</f>
        <v>89888.687588034198</v>
      </c>
      <c r="K11" s="22">
        <f t="shared" si="1"/>
        <v>-4.5622222198289819E-2</v>
      </c>
      <c r="L11" s="22">
        <f t="shared" si="2"/>
        <v>-8.8803419203031808E-4</v>
      </c>
      <c r="M11" s="32"/>
    </row>
    <row r="12" spans="1:13">
      <c r="A12" s="50"/>
      <c r="B12" s="12">
        <v>21</v>
      </c>
      <c r="C12" s="45" t="s">
        <v>14</v>
      </c>
      <c r="D12" s="45"/>
      <c r="E12" s="15">
        <f>IFERROR(VLOOKUP(C12,RA!B:D,3,0),0)</f>
        <v>666134.64899999998</v>
      </c>
      <c r="F12" s="25">
        <f>IFERROR(VLOOKUP(C12,RA!B:I,8,0),0)</f>
        <v>-9205.0871000000006</v>
      </c>
      <c r="G12" s="16">
        <f t="shared" si="0"/>
        <v>675339.73609999998</v>
      </c>
      <c r="H12" s="27">
        <f>RA!J16</f>
        <v>-1.38186583055223</v>
      </c>
      <c r="I12" s="20">
        <f>IFERROR(VLOOKUP(B12,RMS!C:E,3,FALSE),0)</f>
        <v>666134.164520566</v>
      </c>
      <c r="J12" s="21">
        <f>IFERROR(VLOOKUP(B12,RMS!C:F,4,FALSE),0)</f>
        <v>675339.73617692303</v>
      </c>
      <c r="K12" s="22">
        <f t="shared" si="1"/>
        <v>0.48447943397331983</v>
      </c>
      <c r="L12" s="22">
        <f t="shared" si="2"/>
        <v>-7.6923053711652756E-5</v>
      </c>
      <c r="M12" s="32"/>
    </row>
    <row r="13" spans="1:13">
      <c r="A13" s="50"/>
      <c r="B13" s="12">
        <v>22</v>
      </c>
      <c r="C13" s="45" t="s">
        <v>15</v>
      </c>
      <c r="D13" s="45"/>
      <c r="E13" s="15">
        <f>IFERROR(VLOOKUP(C13,RA!B:D,3,0),0)</f>
        <v>567301.26119999995</v>
      </c>
      <c r="F13" s="25">
        <f>IFERROR(VLOOKUP(C13,RA!B:I,8,0),0)</f>
        <v>74103.230800000005</v>
      </c>
      <c r="G13" s="16">
        <f t="shared" si="0"/>
        <v>493198.03039999993</v>
      </c>
      <c r="H13" s="27">
        <f>RA!J17</f>
        <v>13.062412490191001</v>
      </c>
      <c r="I13" s="20">
        <f>IFERROR(VLOOKUP(B13,RMS!C:E,3,FALSE),0)</f>
        <v>567301.27190170903</v>
      </c>
      <c r="J13" s="21">
        <f>IFERROR(VLOOKUP(B13,RMS!C:F,4,FALSE),0)</f>
        <v>493198.02495812002</v>
      </c>
      <c r="K13" s="22">
        <f t="shared" si="1"/>
        <v>-1.0701709077693522E-2</v>
      </c>
      <c r="L13" s="22">
        <f t="shared" si="2"/>
        <v>5.441879911813885E-3</v>
      </c>
      <c r="M13" s="32"/>
    </row>
    <row r="14" spans="1:13">
      <c r="A14" s="50"/>
      <c r="B14" s="12">
        <v>23</v>
      </c>
      <c r="C14" s="45" t="s">
        <v>16</v>
      </c>
      <c r="D14" s="45"/>
      <c r="E14" s="15">
        <f>IFERROR(VLOOKUP(C14,RA!B:D,3,0),0)</f>
        <v>1582715.3463999999</v>
      </c>
      <c r="F14" s="25">
        <f>IFERROR(VLOOKUP(C14,RA!B:I,8,0),0)</f>
        <v>203243.7555</v>
      </c>
      <c r="G14" s="16">
        <f t="shared" si="0"/>
        <v>1379471.5909</v>
      </c>
      <c r="H14" s="27">
        <f>RA!J18</f>
        <v>12.8414598343469</v>
      </c>
      <c r="I14" s="20">
        <f>IFERROR(VLOOKUP(B14,RMS!C:E,3,FALSE),0)</f>
        <v>1582715.87129089</v>
      </c>
      <c r="J14" s="21">
        <f>IFERROR(VLOOKUP(B14,RMS!C:F,4,FALSE),0)</f>
        <v>1379471.55048974</v>
      </c>
      <c r="K14" s="22">
        <f t="shared" si="1"/>
        <v>-0.52489089011214674</v>
      </c>
      <c r="L14" s="22">
        <f t="shared" si="2"/>
        <v>4.0410259971395135E-2</v>
      </c>
      <c r="M14" s="32"/>
    </row>
    <row r="15" spans="1:13">
      <c r="A15" s="50"/>
      <c r="B15" s="12">
        <v>24</v>
      </c>
      <c r="C15" s="45" t="s">
        <v>17</v>
      </c>
      <c r="D15" s="45"/>
      <c r="E15" s="15">
        <f>IFERROR(VLOOKUP(C15,RA!B:D,3,0),0)</f>
        <v>578369.37080000003</v>
      </c>
      <c r="F15" s="25">
        <f>IFERROR(VLOOKUP(C15,RA!B:I,8,0),0)</f>
        <v>76642.779599999994</v>
      </c>
      <c r="G15" s="16">
        <f t="shared" si="0"/>
        <v>501726.59120000002</v>
      </c>
      <c r="H15" s="27">
        <f>RA!J19</f>
        <v>13.251528083858901</v>
      </c>
      <c r="I15" s="20">
        <f>IFERROR(VLOOKUP(B15,RMS!C:E,3,FALSE),0)</f>
        <v>578369.26714786305</v>
      </c>
      <c r="J15" s="21">
        <f>IFERROR(VLOOKUP(B15,RMS!C:F,4,FALSE),0)</f>
        <v>501726.592051282</v>
      </c>
      <c r="K15" s="22">
        <f t="shared" si="1"/>
        <v>0.1036521369824186</v>
      </c>
      <c r="L15" s="22">
        <f t="shared" si="2"/>
        <v>-8.5128197679296136E-4</v>
      </c>
      <c r="M15" s="32"/>
    </row>
    <row r="16" spans="1:13">
      <c r="A16" s="50"/>
      <c r="B16" s="12">
        <v>25</v>
      </c>
      <c r="C16" s="45" t="s">
        <v>18</v>
      </c>
      <c r="D16" s="45"/>
      <c r="E16" s="15">
        <f>IFERROR(VLOOKUP(C16,RA!B:D,3,0),0)</f>
        <v>1261144.4591999999</v>
      </c>
      <c r="F16" s="25">
        <f>IFERROR(VLOOKUP(C16,RA!B:I,8,0),0)</f>
        <v>152463.27069999999</v>
      </c>
      <c r="G16" s="16">
        <f t="shared" si="0"/>
        <v>1108681.1884999999</v>
      </c>
      <c r="H16" s="27">
        <f>RA!J20</f>
        <v>12.0892788758485</v>
      </c>
      <c r="I16" s="20">
        <f>IFERROR(VLOOKUP(B16,RMS!C:E,3,FALSE),0)</f>
        <v>1261144.7444322701</v>
      </c>
      <c r="J16" s="21">
        <f>IFERROR(VLOOKUP(B16,RMS!C:F,4,FALSE),0)</f>
        <v>1108681.1884999999</v>
      </c>
      <c r="K16" s="22">
        <f t="shared" si="1"/>
        <v>-0.28523227013647556</v>
      </c>
      <c r="L16" s="22">
        <f t="shared" si="2"/>
        <v>0</v>
      </c>
      <c r="M16" s="32"/>
    </row>
    <row r="17" spans="1:13">
      <c r="A17" s="50"/>
      <c r="B17" s="12">
        <v>26</v>
      </c>
      <c r="C17" s="45" t="s">
        <v>19</v>
      </c>
      <c r="D17" s="45"/>
      <c r="E17" s="15">
        <f>IFERROR(VLOOKUP(C17,RA!B:D,3,0),0)</f>
        <v>500256.88400000002</v>
      </c>
      <c r="F17" s="25">
        <f>IFERROR(VLOOKUP(C17,RA!B:I,8,0),0)</f>
        <v>95996.026400000002</v>
      </c>
      <c r="G17" s="16">
        <f t="shared" si="0"/>
        <v>404260.85759999999</v>
      </c>
      <c r="H17" s="27">
        <f>RA!J21</f>
        <v>19.189346407874702</v>
      </c>
      <c r="I17" s="20">
        <f>IFERROR(VLOOKUP(B17,RMS!C:E,3,FALSE),0)</f>
        <v>500256.59809523501</v>
      </c>
      <c r="J17" s="21">
        <f>IFERROR(VLOOKUP(B17,RMS!C:F,4,FALSE),0)</f>
        <v>404260.85748112103</v>
      </c>
      <c r="K17" s="22">
        <f t="shared" si="1"/>
        <v>0.28590476501267403</v>
      </c>
      <c r="L17" s="22">
        <f t="shared" si="2"/>
        <v>1.1887896107509732E-4</v>
      </c>
      <c r="M17" s="32"/>
    </row>
    <row r="18" spans="1:13">
      <c r="A18" s="50"/>
      <c r="B18" s="12">
        <v>27</v>
      </c>
      <c r="C18" s="45" t="s">
        <v>20</v>
      </c>
      <c r="D18" s="45"/>
      <c r="E18" s="15">
        <f>IFERROR(VLOOKUP(C18,RA!B:D,3,0),0)</f>
        <v>1126142.4539999999</v>
      </c>
      <c r="F18" s="25">
        <f>IFERROR(VLOOKUP(C18,RA!B:I,8,0),0)</f>
        <v>3159.1145000000001</v>
      </c>
      <c r="G18" s="16">
        <f t="shared" si="0"/>
        <v>1122983.3395</v>
      </c>
      <c r="H18" s="27">
        <f>RA!J22</f>
        <v>0.280525300221032</v>
      </c>
      <c r="I18" s="20">
        <f>IFERROR(VLOOKUP(B18,RMS!C:E,3,FALSE),0)</f>
        <v>1126143.6793816399</v>
      </c>
      <c r="J18" s="21">
        <f>IFERROR(VLOOKUP(B18,RMS!C:F,4,FALSE),0)</f>
        <v>1122983.34014936</v>
      </c>
      <c r="K18" s="22">
        <f t="shared" si="1"/>
        <v>-1.2253816400188953</v>
      </c>
      <c r="L18" s="22">
        <f t="shared" si="2"/>
        <v>-6.4936000853776932E-4</v>
      </c>
      <c r="M18" s="32"/>
    </row>
    <row r="19" spans="1:13">
      <c r="A19" s="50"/>
      <c r="B19" s="12">
        <v>29</v>
      </c>
      <c r="C19" s="45" t="s">
        <v>21</v>
      </c>
      <c r="D19" s="45"/>
      <c r="E19" s="15">
        <f>IFERROR(VLOOKUP(C19,RA!B:D,3,0),0)</f>
        <v>2374208.5534000001</v>
      </c>
      <c r="F19" s="25">
        <f>IFERROR(VLOOKUP(C19,RA!B:I,8,0),0)</f>
        <v>269469.67680000002</v>
      </c>
      <c r="G19" s="16">
        <f t="shared" si="0"/>
        <v>2104738.8766000001</v>
      </c>
      <c r="H19" s="27">
        <f>RA!J23</f>
        <v>11.3498738943596</v>
      </c>
      <c r="I19" s="20">
        <f>IFERROR(VLOOKUP(B19,RMS!C:E,3,FALSE),0)</f>
        <v>2374209.8239717898</v>
      </c>
      <c r="J19" s="21">
        <f>IFERROR(VLOOKUP(B19,RMS!C:F,4,FALSE),0)</f>
        <v>2104738.8962239302</v>
      </c>
      <c r="K19" s="22">
        <f t="shared" si="1"/>
        <v>-1.2705717897042632</v>
      </c>
      <c r="L19" s="22">
        <f t="shared" si="2"/>
        <v>-1.9623930100351572E-2</v>
      </c>
      <c r="M19" s="32"/>
    </row>
    <row r="20" spans="1:13">
      <c r="A20" s="50"/>
      <c r="B20" s="12">
        <v>31</v>
      </c>
      <c r="C20" s="45" t="s">
        <v>22</v>
      </c>
      <c r="D20" s="45"/>
      <c r="E20" s="15">
        <f>IFERROR(VLOOKUP(C20,RA!B:D,3,0),0)</f>
        <v>283031.6972</v>
      </c>
      <c r="F20" s="25">
        <f>IFERROR(VLOOKUP(C20,RA!B:I,8,0),0)</f>
        <v>41550.142999999996</v>
      </c>
      <c r="G20" s="16">
        <f t="shared" si="0"/>
        <v>241481.55420000001</v>
      </c>
      <c r="H20" s="27">
        <f>RA!J24</f>
        <v>14.680385063245801</v>
      </c>
      <c r="I20" s="20">
        <f>IFERROR(VLOOKUP(B20,RMS!C:E,3,FALSE),0)</f>
        <v>283031.684036911</v>
      </c>
      <c r="J20" s="21">
        <f>IFERROR(VLOOKUP(B20,RMS!C:F,4,FALSE),0)</f>
        <v>241481.54699840501</v>
      </c>
      <c r="K20" s="22">
        <f t="shared" si="1"/>
        <v>1.3163088995497674E-2</v>
      </c>
      <c r="L20" s="22">
        <f t="shared" si="2"/>
        <v>7.2015949990600348E-3</v>
      </c>
      <c r="M20" s="32"/>
    </row>
    <row r="21" spans="1:13">
      <c r="A21" s="50"/>
      <c r="B21" s="12">
        <v>32</v>
      </c>
      <c r="C21" s="45" t="s">
        <v>23</v>
      </c>
      <c r="D21" s="45"/>
      <c r="E21" s="15">
        <f>IFERROR(VLOOKUP(C21,RA!B:D,3,0),0)</f>
        <v>305817.72279999999</v>
      </c>
      <c r="F21" s="25">
        <f>IFERROR(VLOOKUP(C21,RA!B:I,8,0),0)</f>
        <v>23550.425200000001</v>
      </c>
      <c r="G21" s="16">
        <f t="shared" si="0"/>
        <v>282267.29759999999</v>
      </c>
      <c r="H21" s="27">
        <f>RA!J25</f>
        <v>7.70080457874628</v>
      </c>
      <c r="I21" s="20">
        <f>IFERROR(VLOOKUP(B21,RMS!C:E,3,FALSE),0)</f>
        <v>305817.71657308802</v>
      </c>
      <c r="J21" s="21">
        <f>IFERROR(VLOOKUP(B21,RMS!C:F,4,FALSE),0)</f>
        <v>282267.29223087803</v>
      </c>
      <c r="K21" s="22">
        <f t="shared" si="1"/>
        <v>6.2269119662232697E-3</v>
      </c>
      <c r="L21" s="22">
        <f t="shared" si="2"/>
        <v>5.3691219654865563E-3</v>
      </c>
      <c r="M21" s="32"/>
    </row>
    <row r="22" spans="1:13">
      <c r="A22" s="50"/>
      <c r="B22" s="12">
        <v>33</v>
      </c>
      <c r="C22" s="45" t="s">
        <v>24</v>
      </c>
      <c r="D22" s="45"/>
      <c r="E22" s="15">
        <f>IFERROR(VLOOKUP(C22,RA!B:D,3,0),0)</f>
        <v>694753.02029999997</v>
      </c>
      <c r="F22" s="25">
        <f>IFERROR(VLOOKUP(C22,RA!B:I,8,0),0)</f>
        <v>151387.79139999999</v>
      </c>
      <c r="G22" s="16">
        <f t="shared" si="0"/>
        <v>543365.22889999999</v>
      </c>
      <c r="H22" s="27">
        <f>RA!J26</f>
        <v>21.790159520951701</v>
      </c>
      <c r="I22" s="20">
        <f>IFERROR(VLOOKUP(B22,RMS!C:E,3,FALSE),0)</f>
        <v>694753.00194675894</v>
      </c>
      <c r="J22" s="21">
        <f>IFERROR(VLOOKUP(B22,RMS!C:F,4,FALSE),0)</f>
        <v>543365.20757942903</v>
      </c>
      <c r="K22" s="22">
        <f t="shared" si="1"/>
        <v>1.835324103012681E-2</v>
      </c>
      <c r="L22" s="22">
        <f t="shared" si="2"/>
        <v>2.1320570958778262E-2</v>
      </c>
      <c r="M22" s="32"/>
    </row>
    <row r="23" spans="1:13">
      <c r="A23" s="50"/>
      <c r="B23" s="12">
        <v>34</v>
      </c>
      <c r="C23" s="45" t="s">
        <v>25</v>
      </c>
      <c r="D23" s="45"/>
      <c r="E23" s="15">
        <f>IFERROR(VLOOKUP(C23,RA!B:D,3,0),0)</f>
        <v>286288.6618</v>
      </c>
      <c r="F23" s="25">
        <f>IFERROR(VLOOKUP(C23,RA!B:I,8,0),0)</f>
        <v>71775.355599999995</v>
      </c>
      <c r="G23" s="16">
        <f t="shared" si="0"/>
        <v>214513.30619999999</v>
      </c>
      <c r="H23" s="27">
        <f>RA!J27</f>
        <v>25.070973872567102</v>
      </c>
      <c r="I23" s="20">
        <f>IFERROR(VLOOKUP(B23,RMS!C:E,3,FALSE),0)</f>
        <v>286288.66069000802</v>
      </c>
      <c r="J23" s="21">
        <f>IFERROR(VLOOKUP(B23,RMS!C:F,4,FALSE),0)</f>
        <v>214513.322802874</v>
      </c>
      <c r="K23" s="22">
        <f t="shared" si="1"/>
        <v>1.1099919793196023E-3</v>
      </c>
      <c r="L23" s="22">
        <f t="shared" si="2"/>
        <v>-1.6602874005911872E-2</v>
      </c>
      <c r="M23" s="32"/>
    </row>
    <row r="24" spans="1:13">
      <c r="A24" s="50"/>
      <c r="B24" s="12">
        <v>35</v>
      </c>
      <c r="C24" s="45" t="s">
        <v>26</v>
      </c>
      <c r="D24" s="45"/>
      <c r="E24" s="15">
        <f>IFERROR(VLOOKUP(C24,RA!B:D,3,0),0)</f>
        <v>904888.66159999999</v>
      </c>
      <c r="F24" s="25">
        <f>IFERROR(VLOOKUP(C24,RA!B:I,8,0),0)</f>
        <v>33500.6351</v>
      </c>
      <c r="G24" s="16">
        <f t="shared" si="0"/>
        <v>871388.02650000004</v>
      </c>
      <c r="H24" s="27">
        <f>RA!J28</f>
        <v>3.7021830996053202</v>
      </c>
      <c r="I24" s="20">
        <f>IFERROR(VLOOKUP(B24,RMS!C:E,3,FALSE),0)</f>
        <v>904888.66169026506</v>
      </c>
      <c r="J24" s="21">
        <f>IFERROR(VLOOKUP(B24,RMS!C:F,4,FALSE),0)</f>
        <v>871388.028355752</v>
      </c>
      <c r="K24" s="22">
        <f t="shared" si="1"/>
        <v>-9.0265064500272274E-5</v>
      </c>
      <c r="L24" s="22">
        <f t="shared" si="2"/>
        <v>-1.8557519651949406E-3</v>
      </c>
      <c r="M24" s="32"/>
    </row>
    <row r="25" spans="1:13">
      <c r="A25" s="50"/>
      <c r="B25" s="12">
        <v>36</v>
      </c>
      <c r="C25" s="45" t="s">
        <v>27</v>
      </c>
      <c r="D25" s="45"/>
      <c r="E25" s="15">
        <f>IFERROR(VLOOKUP(C25,RA!B:D,3,0),0)</f>
        <v>865063.75040000002</v>
      </c>
      <c r="F25" s="25">
        <f>IFERROR(VLOOKUP(C25,RA!B:I,8,0),0)</f>
        <v>120737.8928</v>
      </c>
      <c r="G25" s="16">
        <f t="shared" si="0"/>
        <v>744325.85759999999</v>
      </c>
      <c r="H25" s="27">
        <f>RA!J29</f>
        <v>13.957109258614899</v>
      </c>
      <c r="I25" s="20">
        <f>IFERROR(VLOOKUP(B25,RMS!C:E,3,FALSE),0)</f>
        <v>865063.75445398199</v>
      </c>
      <c r="J25" s="21">
        <f>IFERROR(VLOOKUP(B25,RMS!C:F,4,FALSE),0)</f>
        <v>744325.83128233894</v>
      </c>
      <c r="K25" s="22">
        <f t="shared" si="1"/>
        <v>-4.0539819747209549E-3</v>
      </c>
      <c r="L25" s="22">
        <f t="shared" si="2"/>
        <v>2.6317661046050489E-2</v>
      </c>
      <c r="M25" s="32"/>
    </row>
    <row r="26" spans="1:13">
      <c r="A26" s="50"/>
      <c r="B26" s="12">
        <v>37</v>
      </c>
      <c r="C26" s="45" t="s">
        <v>63</v>
      </c>
      <c r="D26" s="45"/>
      <c r="E26" s="15">
        <f>IFERROR(VLOOKUP(C26,RA!B:D,3,0),0)</f>
        <v>1372215.25</v>
      </c>
      <c r="F26" s="25">
        <f>IFERROR(VLOOKUP(C26,RA!B:I,8,0),0)</f>
        <v>134341.12229999999</v>
      </c>
      <c r="G26" s="16">
        <f t="shared" si="0"/>
        <v>1237874.1277000001</v>
      </c>
      <c r="H26" s="27">
        <f>RA!J30</f>
        <v>9.7900910443897207</v>
      </c>
      <c r="I26" s="20">
        <f>IFERROR(VLOOKUP(B26,RMS!C:E,3,FALSE),0)</f>
        <v>1372215.2517428901</v>
      </c>
      <c r="J26" s="21">
        <f>IFERROR(VLOOKUP(B26,RMS!C:F,4,FALSE),0)</f>
        <v>1237874.10170632</v>
      </c>
      <c r="K26" s="22">
        <f t="shared" si="1"/>
        <v>-1.7428901046514511E-3</v>
      </c>
      <c r="L26" s="22">
        <f t="shared" si="2"/>
        <v>2.5993680115789175E-2</v>
      </c>
      <c r="M26" s="32"/>
    </row>
    <row r="27" spans="1:13">
      <c r="A27" s="50"/>
      <c r="B27" s="12">
        <v>38</v>
      </c>
      <c r="C27" s="45" t="s">
        <v>29</v>
      </c>
      <c r="D27" s="45"/>
      <c r="E27" s="15">
        <f>IFERROR(VLOOKUP(C27,RA!B:D,3,0),0)</f>
        <v>2695733.6806000001</v>
      </c>
      <c r="F27" s="25">
        <f>IFERROR(VLOOKUP(C27,RA!B:I,8,0),0)</f>
        <v>-154182.7225</v>
      </c>
      <c r="G27" s="16">
        <f t="shared" si="0"/>
        <v>2849916.4031000002</v>
      </c>
      <c r="H27" s="27">
        <f>RA!J31</f>
        <v>-5.7195087040528003</v>
      </c>
      <c r="I27" s="20">
        <f>IFERROR(VLOOKUP(B27,RMS!C:E,3,FALSE),0)</f>
        <v>2695734.0214584102</v>
      </c>
      <c r="J27" s="21">
        <f>IFERROR(VLOOKUP(B27,RMS!C:F,4,FALSE),0)</f>
        <v>2849916.5618592901</v>
      </c>
      <c r="K27" s="22">
        <f t="shared" si="1"/>
        <v>-0.3408584101125598</v>
      </c>
      <c r="L27" s="22">
        <f t="shared" si="2"/>
        <v>-0.15875928988680243</v>
      </c>
      <c r="M27" s="32"/>
    </row>
    <row r="28" spans="1:13">
      <c r="A28" s="50"/>
      <c r="B28" s="12">
        <v>39</v>
      </c>
      <c r="C28" s="45" t="s">
        <v>30</v>
      </c>
      <c r="D28" s="45"/>
      <c r="E28" s="15">
        <f>IFERROR(VLOOKUP(C28,RA!B:D,3,0),0)</f>
        <v>170471.12820000001</v>
      </c>
      <c r="F28" s="25">
        <f>IFERROR(VLOOKUP(C28,RA!B:I,8,0),0)</f>
        <v>48092.927600000003</v>
      </c>
      <c r="G28" s="16">
        <f t="shared" si="0"/>
        <v>122378.20060000001</v>
      </c>
      <c r="H28" s="27">
        <f>RA!J32</f>
        <v>28.211772930590602</v>
      </c>
      <c r="I28" s="20">
        <f>IFERROR(VLOOKUP(B28,RMS!C:E,3,FALSE),0)</f>
        <v>170471.02253449801</v>
      </c>
      <c r="J28" s="21">
        <f>IFERROR(VLOOKUP(B28,RMS!C:F,4,FALSE),0)</f>
        <v>122378.218334028</v>
      </c>
      <c r="K28" s="22">
        <f t="shared" si="1"/>
        <v>0.10566550199291669</v>
      </c>
      <c r="L28" s="22">
        <f t="shared" si="2"/>
        <v>-1.7734027991537005E-2</v>
      </c>
      <c r="M28" s="32"/>
    </row>
    <row r="29" spans="1:13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50"/>
      <c r="B30" s="12">
        <v>42</v>
      </c>
      <c r="C30" s="45" t="s">
        <v>31</v>
      </c>
      <c r="D30" s="45"/>
      <c r="E30" s="15">
        <f>IFERROR(VLOOKUP(C30,RA!B:D,3,0),0)</f>
        <v>151792.1318</v>
      </c>
      <c r="F30" s="25">
        <f>IFERROR(VLOOKUP(C30,RA!B:I,8,0),0)</f>
        <v>15784.507600000001</v>
      </c>
      <c r="G30" s="16">
        <f t="shared" si="0"/>
        <v>136007.62419999999</v>
      </c>
      <c r="H30" s="27">
        <f>RA!J34</f>
        <v>10.3987653462813</v>
      </c>
      <c r="I30" s="20">
        <f>IFERROR(VLOOKUP(B30,RMS!C:E,3,FALSE),0)</f>
        <v>151792.13219999999</v>
      </c>
      <c r="J30" s="21">
        <f>IFERROR(VLOOKUP(B30,RMS!C:F,4,FALSE),0)</f>
        <v>136007.6366</v>
      </c>
      <c r="K30" s="22">
        <f t="shared" si="1"/>
        <v>-3.9999998989515007E-4</v>
      </c>
      <c r="L30" s="22">
        <f t="shared" si="2"/>
        <v>-1.2400000006891787E-2</v>
      </c>
      <c r="M30" s="32"/>
    </row>
    <row r="31" spans="1:13" s="36" customFormat="1" ht="12" thickBot="1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50"/>
      <c r="B32" s="12">
        <v>70</v>
      </c>
      <c r="C32" s="51" t="s">
        <v>61</v>
      </c>
      <c r="D32" s="52"/>
      <c r="E32" s="15">
        <f>IFERROR(VLOOKUP(C32,RA!B:D,3,0),0)</f>
        <v>121042.76</v>
      </c>
      <c r="F32" s="25">
        <f>IFERROR(VLOOKUP(C32,RA!B:I,8,0),0)</f>
        <v>14017.66</v>
      </c>
      <c r="G32" s="16">
        <f t="shared" si="0"/>
        <v>107025.09999999999</v>
      </c>
      <c r="H32" s="27">
        <f>RA!J34</f>
        <v>10.3987653462813</v>
      </c>
      <c r="I32" s="20">
        <f>IFERROR(VLOOKUP(B32,RMS!C:E,3,FALSE),0)</f>
        <v>121042.76</v>
      </c>
      <c r="J32" s="21">
        <f>IFERROR(VLOOKUP(B32,RMS!C:F,4,FALSE),0)</f>
        <v>107025.1</v>
      </c>
      <c r="K32" s="22">
        <f t="shared" si="1"/>
        <v>0</v>
      </c>
      <c r="L32" s="22">
        <f t="shared" si="2"/>
        <v>0</v>
      </c>
    </row>
    <row r="33" spans="1:13">
      <c r="A33" s="50"/>
      <c r="B33" s="12">
        <v>71</v>
      </c>
      <c r="C33" s="45" t="s">
        <v>35</v>
      </c>
      <c r="D33" s="45"/>
      <c r="E33" s="15">
        <f>IFERROR(VLOOKUP(C33,RA!B:D,3,0),0)</f>
        <v>71595.360000000001</v>
      </c>
      <c r="F33" s="25">
        <f>IFERROR(VLOOKUP(C33,RA!B:I,8,0),0)</f>
        <v>-8905.35</v>
      </c>
      <c r="G33" s="16">
        <f t="shared" si="0"/>
        <v>80500.710000000006</v>
      </c>
      <c r="H33" s="27">
        <f>RA!J34</f>
        <v>10.3987653462813</v>
      </c>
      <c r="I33" s="20">
        <f>IFERROR(VLOOKUP(B33,RMS!C:E,3,FALSE),0)</f>
        <v>71595.360000000001</v>
      </c>
      <c r="J33" s="21">
        <f>IFERROR(VLOOKUP(B33,RMS!C:F,4,FALSE),0)</f>
        <v>80500.710000000006</v>
      </c>
      <c r="K33" s="22">
        <f t="shared" si="1"/>
        <v>0</v>
      </c>
      <c r="L33" s="22">
        <f t="shared" si="2"/>
        <v>0</v>
      </c>
      <c r="M33" s="32"/>
    </row>
    <row r="34" spans="1:13">
      <c r="A34" s="50"/>
      <c r="B34" s="12">
        <v>72</v>
      </c>
      <c r="C34" s="45" t="s">
        <v>36</v>
      </c>
      <c r="D34" s="45"/>
      <c r="E34" s="15">
        <f>IFERROR(VLOOKUP(C34,RA!B:D,3,0),0)</f>
        <v>13242.75</v>
      </c>
      <c r="F34" s="25">
        <f>IFERROR(VLOOKUP(C34,RA!B:I,8,0),0)</f>
        <v>-275.20999999999998</v>
      </c>
      <c r="G34" s="16">
        <f t="shared" si="0"/>
        <v>13517.96</v>
      </c>
      <c r="H34" s="27">
        <f>RA!J35</f>
        <v>0</v>
      </c>
      <c r="I34" s="20">
        <f>IFERROR(VLOOKUP(B34,RMS!C:E,3,FALSE),0)</f>
        <v>13242.75</v>
      </c>
      <c r="J34" s="21">
        <f>IFERROR(VLOOKUP(B34,RMS!C:F,4,FALSE),0)</f>
        <v>13517.96</v>
      </c>
      <c r="K34" s="22">
        <f t="shared" si="1"/>
        <v>0</v>
      </c>
      <c r="L34" s="22">
        <f t="shared" si="2"/>
        <v>0</v>
      </c>
      <c r="M34" s="32"/>
    </row>
    <row r="35" spans="1:13">
      <c r="A35" s="50"/>
      <c r="B35" s="12">
        <v>73</v>
      </c>
      <c r="C35" s="45" t="s">
        <v>37</v>
      </c>
      <c r="D35" s="45"/>
      <c r="E35" s="15">
        <f>IFERROR(VLOOKUP(C35,RA!B:D,3,0),0)</f>
        <v>74380.210000000006</v>
      </c>
      <c r="F35" s="25">
        <f>IFERROR(VLOOKUP(C35,RA!B:I,8,0),0)</f>
        <v>-6151.93</v>
      </c>
      <c r="G35" s="16">
        <f t="shared" si="0"/>
        <v>80532.140000000014</v>
      </c>
      <c r="H35" s="27">
        <f>RA!J34</f>
        <v>10.3987653462813</v>
      </c>
      <c r="I35" s="20">
        <f>IFERROR(VLOOKUP(B35,RMS!C:E,3,FALSE),0)</f>
        <v>74380.210000000006</v>
      </c>
      <c r="J35" s="21">
        <f>IFERROR(VLOOKUP(B35,RMS!C:F,4,FALSE),0)</f>
        <v>80532.14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50"/>
      <c r="B36" s="12">
        <v>74</v>
      </c>
      <c r="C36" s="45" t="s">
        <v>62</v>
      </c>
      <c r="D36" s="45"/>
      <c r="E36" s="15">
        <f>IFERROR(VLOOKUP(C36,RA!B:D,3,0),0)</f>
        <v>5.34</v>
      </c>
      <c r="F36" s="25">
        <f>IFERROR(VLOOKUP(C36,RA!B:I,8,0),0)</f>
        <v>-1195.51</v>
      </c>
      <c r="G36" s="16">
        <f t="shared" si="0"/>
        <v>1200.8499999999999</v>
      </c>
      <c r="H36" s="27">
        <f>RA!J35</f>
        <v>0</v>
      </c>
      <c r="I36" s="20">
        <f>IFERROR(VLOOKUP(B36,RMS!C:E,3,FALSE),0)</f>
        <v>5.34</v>
      </c>
      <c r="J36" s="21">
        <f>IFERROR(VLOOKUP(B36,RMS!C:F,4,FALSE),0)</f>
        <v>1200.8499999999999</v>
      </c>
      <c r="K36" s="22">
        <f t="shared" si="1"/>
        <v>0</v>
      </c>
      <c r="L36" s="22">
        <f t="shared" si="2"/>
        <v>0</v>
      </c>
    </row>
    <row r="37" spans="1:13" ht="11.25" customHeight="1">
      <c r="A37" s="50"/>
      <c r="B37" s="12">
        <v>75</v>
      </c>
      <c r="C37" s="45" t="s">
        <v>32</v>
      </c>
      <c r="D37" s="45"/>
      <c r="E37" s="15">
        <f>IFERROR(VLOOKUP(C37,RA!B:D,3,0),0)</f>
        <v>10794.444299999999</v>
      </c>
      <c r="F37" s="25">
        <f>IFERROR(VLOOKUP(C37,RA!B:I,8,0),0)</f>
        <v>793.74620000000004</v>
      </c>
      <c r="G37" s="16">
        <f t="shared" si="0"/>
        <v>10000.6981</v>
      </c>
      <c r="H37" s="27">
        <f>RA!J35</f>
        <v>0</v>
      </c>
      <c r="I37" s="20">
        <f>IFERROR(VLOOKUP(B37,RMS!C:E,3,FALSE),0)</f>
        <v>10794.4444444444</v>
      </c>
      <c r="J37" s="21">
        <f>IFERROR(VLOOKUP(B37,RMS!C:F,4,FALSE),0)</f>
        <v>10000.698717948701</v>
      </c>
      <c r="K37" s="22">
        <f t="shared" si="1"/>
        <v>-1.4444440057559405E-4</v>
      </c>
      <c r="L37" s="22">
        <f t="shared" si="2"/>
        <v>-6.1794870089215692E-4</v>
      </c>
      <c r="M37" s="32"/>
    </row>
    <row r="38" spans="1:13">
      <c r="A38" s="50"/>
      <c r="B38" s="12">
        <v>76</v>
      </c>
      <c r="C38" s="45" t="s">
        <v>33</v>
      </c>
      <c r="D38" s="45"/>
      <c r="E38" s="15">
        <f>IFERROR(VLOOKUP(C38,RA!B:D,3,0),0)</f>
        <v>248702.47949999999</v>
      </c>
      <c r="F38" s="25">
        <f>IFERROR(VLOOKUP(C38,RA!B:I,8,0),0)</f>
        <v>16701.609</v>
      </c>
      <c r="G38" s="16">
        <f t="shared" si="0"/>
        <v>232000.87049999999</v>
      </c>
      <c r="H38" s="27">
        <f>RA!J36</f>
        <v>11.580750471982</v>
      </c>
      <c r="I38" s="20">
        <f>IFERROR(VLOOKUP(B38,RMS!C:E,3,FALSE),0)</f>
        <v>248702.47738290601</v>
      </c>
      <c r="J38" s="21">
        <f>IFERROR(VLOOKUP(B38,RMS!C:F,4,FALSE),0)</f>
        <v>232000.87188632501</v>
      </c>
      <c r="K38" s="22">
        <f t="shared" si="1"/>
        <v>2.1170939726289362E-3</v>
      </c>
      <c r="L38" s="22">
        <f t="shared" si="2"/>
        <v>-1.3863250205758959E-3</v>
      </c>
      <c r="M38" s="32"/>
    </row>
    <row r="39" spans="1:13">
      <c r="A39" s="50"/>
      <c r="B39" s="12">
        <v>77</v>
      </c>
      <c r="C39" s="45" t="s">
        <v>38</v>
      </c>
      <c r="D39" s="45"/>
      <c r="E39" s="15">
        <f>IFERROR(VLOOKUP(C39,RA!B:D,3,0),0)</f>
        <v>42533.03</v>
      </c>
      <c r="F39" s="25">
        <f>IFERROR(VLOOKUP(C39,RA!B:I,8,0),0)</f>
        <v>-4831</v>
      </c>
      <c r="G39" s="16">
        <f t="shared" si="0"/>
        <v>47364.03</v>
      </c>
      <c r="H39" s="27">
        <f>RA!J37</f>
        <v>-12.4384457316787</v>
      </c>
      <c r="I39" s="20">
        <f>IFERROR(VLOOKUP(B39,RMS!C:E,3,FALSE),0)</f>
        <v>42533.03</v>
      </c>
      <c r="J39" s="21">
        <f>IFERROR(VLOOKUP(B39,RMS!C:F,4,FALSE),0)</f>
        <v>47364.03</v>
      </c>
      <c r="K39" s="22">
        <f t="shared" si="1"/>
        <v>0</v>
      </c>
      <c r="L39" s="22">
        <f t="shared" si="2"/>
        <v>0</v>
      </c>
      <c r="M39" s="32"/>
    </row>
    <row r="40" spans="1:13">
      <c r="A40" s="50"/>
      <c r="B40" s="12">
        <v>78</v>
      </c>
      <c r="C40" s="45" t="s">
        <v>39</v>
      </c>
      <c r="D40" s="45"/>
      <c r="E40" s="15">
        <f>IFERROR(VLOOKUP(C40,RA!B:D,3,0),0)</f>
        <v>99886.79</v>
      </c>
      <c r="F40" s="25">
        <f>IFERROR(VLOOKUP(C40,RA!B:I,8,0),0)</f>
        <v>12477.12</v>
      </c>
      <c r="G40" s="16">
        <f t="shared" si="0"/>
        <v>87409.67</v>
      </c>
      <c r="H40" s="27">
        <f>RA!J38</f>
        <v>-2.0781937286439698</v>
      </c>
      <c r="I40" s="20">
        <f>IFERROR(VLOOKUP(B40,RMS!C:E,3,FALSE),0)</f>
        <v>99886.79</v>
      </c>
      <c r="J40" s="21">
        <f>IFERROR(VLOOKUP(B40,RMS!C:F,4,FALSE),0)</f>
        <v>87409.67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-8.2709231393673104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50"/>
      <c r="B42" s="12">
        <v>99</v>
      </c>
      <c r="C42" s="45" t="s">
        <v>34</v>
      </c>
      <c r="D42" s="45"/>
      <c r="E42" s="15">
        <f>IFERROR(VLOOKUP(C42,RA!B:D,3,0),0)</f>
        <v>1131.3516999999999</v>
      </c>
      <c r="F42" s="25">
        <f>IFERROR(VLOOKUP(C42,RA!B:I,8,0),0)</f>
        <v>200.97659999999999</v>
      </c>
      <c r="G42" s="16">
        <f t="shared" si="0"/>
        <v>930.37509999999997</v>
      </c>
      <c r="H42" s="27">
        <f>RA!J39</f>
        <v>-8.2709231393673104</v>
      </c>
      <c r="I42" s="20">
        <f>VLOOKUP(B42,RMS!C:E,3,FALSE)</f>
        <v>1131.35163754633</v>
      </c>
      <c r="J42" s="21">
        <f>IFERROR(VLOOKUP(B42,RMS!C:F,4,FALSE),0)</f>
        <v>930.37500945465501</v>
      </c>
      <c r="K42" s="22">
        <f t="shared" si="1"/>
        <v>6.2453669897877262E-5</v>
      </c>
      <c r="L42" s="22">
        <f t="shared" si="2"/>
        <v>9.0545344960446528E-5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56" customWidth="1"/>
    <col min="2" max="3" width="9.140625" style="56"/>
    <col min="4" max="4" width="13.140625" style="56" bestFit="1" customWidth="1"/>
    <col min="5" max="5" width="12" style="56" bestFit="1" customWidth="1"/>
    <col min="6" max="7" width="14" style="56" bestFit="1" customWidth="1"/>
    <col min="8" max="8" width="9.140625" style="56"/>
    <col min="9" max="9" width="14" style="56" bestFit="1" customWidth="1"/>
    <col min="10" max="10" width="11" style="56" bestFit="1" customWidth="1"/>
    <col min="11" max="11" width="14" style="56" bestFit="1" customWidth="1"/>
    <col min="12" max="12" width="12" style="56" bestFit="1" customWidth="1"/>
    <col min="13" max="13" width="14" style="56" bestFit="1" customWidth="1"/>
    <col min="14" max="15" width="15.85546875" style="56" bestFit="1" customWidth="1"/>
    <col min="16" max="17" width="10.5703125" style="56" bestFit="1" customWidth="1"/>
    <col min="18" max="18" width="12" style="56" bestFit="1" customWidth="1"/>
    <col min="19" max="20" width="9.140625" style="56"/>
    <col min="21" max="21" width="12" style="56" bestFit="1" customWidth="1"/>
    <col min="22" max="22" width="41.140625" style="56" bestFit="1" customWidth="1"/>
    <col min="23" max="16384" width="9.140625" style="56"/>
  </cols>
  <sheetData>
    <row r="1" spans="1:23" ht="12.7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 t="s">
        <v>45</v>
      </c>
      <c r="W1" s="55"/>
    </row>
    <row r="2" spans="1:23" ht="12.7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4"/>
      <c r="W2" s="55"/>
    </row>
    <row r="3" spans="1:23" ht="23.25" thickBot="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7" t="s">
        <v>46</v>
      </c>
      <c r="W3" s="55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5"/>
    </row>
    <row r="5" spans="1:23" ht="22.5" thickTop="1" thickBot="1">
      <c r="A5" s="59"/>
      <c r="B5" s="60"/>
      <c r="C5" s="61"/>
      <c r="D5" s="62" t="s">
        <v>0</v>
      </c>
      <c r="E5" s="62" t="s">
        <v>66</v>
      </c>
      <c r="F5" s="62" t="s">
        <v>67</v>
      </c>
      <c r="G5" s="62" t="s">
        <v>47</v>
      </c>
      <c r="H5" s="62" t="s">
        <v>48</v>
      </c>
      <c r="I5" s="62" t="s">
        <v>1</v>
      </c>
      <c r="J5" s="62" t="s">
        <v>2</v>
      </c>
      <c r="K5" s="62" t="s">
        <v>49</v>
      </c>
      <c r="L5" s="62" t="s">
        <v>50</v>
      </c>
      <c r="M5" s="62" t="s">
        <v>51</v>
      </c>
      <c r="N5" s="62" t="s">
        <v>52</v>
      </c>
      <c r="O5" s="62" t="s">
        <v>53</v>
      </c>
      <c r="P5" s="62" t="s">
        <v>68</v>
      </c>
      <c r="Q5" s="62" t="s">
        <v>69</v>
      </c>
      <c r="R5" s="62" t="s">
        <v>54</v>
      </c>
      <c r="S5" s="62" t="s">
        <v>55</v>
      </c>
      <c r="T5" s="62" t="s">
        <v>56</v>
      </c>
      <c r="U5" s="63" t="s">
        <v>57</v>
      </c>
    </row>
    <row r="6" spans="1:23" ht="12" thickBot="1">
      <c r="A6" s="64" t="s">
        <v>3</v>
      </c>
      <c r="B6" s="65" t="s">
        <v>4</v>
      </c>
      <c r="C6" s="66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7"/>
    </row>
    <row r="7" spans="1:23" ht="12" thickBot="1">
      <c r="A7" s="68" t="s">
        <v>5</v>
      </c>
      <c r="B7" s="69"/>
      <c r="C7" s="70"/>
      <c r="D7" s="71">
        <v>18332294.676600002</v>
      </c>
      <c r="E7" s="72"/>
      <c r="F7" s="72"/>
      <c r="G7" s="71">
        <v>12595465.5153</v>
      </c>
      <c r="H7" s="73">
        <v>45.546781532856798</v>
      </c>
      <c r="I7" s="71">
        <v>1658776.7816000001</v>
      </c>
      <c r="J7" s="73">
        <v>9.0483859814741106</v>
      </c>
      <c r="K7" s="71">
        <v>1513175.4750000001</v>
      </c>
      <c r="L7" s="73">
        <v>12.0136526368312</v>
      </c>
      <c r="M7" s="73">
        <v>9.6222354251411998E-2</v>
      </c>
      <c r="N7" s="71">
        <v>415910565.95840001</v>
      </c>
      <c r="O7" s="71">
        <v>2347291908.5503998</v>
      </c>
      <c r="P7" s="71">
        <v>949271</v>
      </c>
      <c r="Q7" s="71">
        <v>870923</v>
      </c>
      <c r="R7" s="73">
        <v>8.99597323758816</v>
      </c>
      <c r="S7" s="71">
        <v>19.311971688379799</v>
      </c>
      <c r="T7" s="71">
        <v>23.099172481608601</v>
      </c>
      <c r="U7" s="74">
        <v>-19.610637662168699</v>
      </c>
    </row>
    <row r="8" spans="1:23" ht="12" thickBot="1">
      <c r="A8" s="75">
        <v>42810</v>
      </c>
      <c r="B8" s="51" t="s">
        <v>6</v>
      </c>
      <c r="C8" s="52"/>
      <c r="D8" s="76">
        <v>568105.51159999997</v>
      </c>
      <c r="E8" s="77"/>
      <c r="F8" s="77"/>
      <c r="G8" s="76">
        <v>465502.93709999998</v>
      </c>
      <c r="H8" s="78">
        <v>22.041230317298499</v>
      </c>
      <c r="I8" s="76">
        <v>160341.71660000001</v>
      </c>
      <c r="J8" s="78">
        <v>28.223932584004899</v>
      </c>
      <c r="K8" s="76">
        <v>133821.24919999999</v>
      </c>
      <c r="L8" s="78">
        <v>28.7476702152907</v>
      </c>
      <c r="M8" s="78">
        <v>0.1981782979799</v>
      </c>
      <c r="N8" s="76">
        <v>20323720.5328</v>
      </c>
      <c r="O8" s="76">
        <v>100065898.14929999</v>
      </c>
      <c r="P8" s="76">
        <v>20931</v>
      </c>
      <c r="Q8" s="76">
        <v>19199</v>
      </c>
      <c r="R8" s="78">
        <v>9.0213031928746208</v>
      </c>
      <c r="S8" s="76">
        <v>27.1418236873537</v>
      </c>
      <c r="T8" s="76">
        <v>27.871350330746399</v>
      </c>
      <c r="U8" s="79">
        <v>-2.6878320771519202</v>
      </c>
    </row>
    <row r="9" spans="1:23" ht="12" thickBot="1">
      <c r="A9" s="80"/>
      <c r="B9" s="51" t="s">
        <v>7</v>
      </c>
      <c r="C9" s="52"/>
      <c r="D9" s="76">
        <v>64892.436699999998</v>
      </c>
      <c r="E9" s="77"/>
      <c r="F9" s="77"/>
      <c r="G9" s="76">
        <v>61389.027099999999</v>
      </c>
      <c r="H9" s="78">
        <v>5.7068987170836101</v>
      </c>
      <c r="I9" s="76">
        <v>15316.576499999999</v>
      </c>
      <c r="J9" s="78">
        <v>23.6030226000128</v>
      </c>
      <c r="K9" s="76">
        <v>14260.356400000001</v>
      </c>
      <c r="L9" s="78">
        <v>23.229487538172801</v>
      </c>
      <c r="M9" s="78">
        <v>7.4066879562701998E-2</v>
      </c>
      <c r="N9" s="76">
        <v>1366192.8828</v>
      </c>
      <c r="O9" s="76">
        <v>12619090.691400001</v>
      </c>
      <c r="P9" s="76">
        <v>4066</v>
      </c>
      <c r="Q9" s="76">
        <v>3645</v>
      </c>
      <c r="R9" s="78">
        <v>11.550068587105599</v>
      </c>
      <c r="S9" s="76">
        <v>15.959772921790499</v>
      </c>
      <c r="T9" s="76">
        <v>15.9363690534979</v>
      </c>
      <c r="U9" s="79">
        <v>0.14664286520369499</v>
      </c>
    </row>
    <row r="10" spans="1:23" ht="12" thickBot="1">
      <c r="A10" s="80"/>
      <c r="B10" s="51" t="s">
        <v>8</v>
      </c>
      <c r="C10" s="52"/>
      <c r="D10" s="76">
        <v>93897.175199999998</v>
      </c>
      <c r="E10" s="77"/>
      <c r="F10" s="77"/>
      <c r="G10" s="76">
        <v>104163.3349</v>
      </c>
      <c r="H10" s="78">
        <v>-9.8558285502819505</v>
      </c>
      <c r="I10" s="76">
        <v>28128.8642</v>
      </c>
      <c r="J10" s="78">
        <v>29.9570931075251</v>
      </c>
      <c r="K10" s="76">
        <v>26437.945800000001</v>
      </c>
      <c r="L10" s="78">
        <v>25.3812397859393</v>
      </c>
      <c r="M10" s="78">
        <v>6.3958009929802995E-2</v>
      </c>
      <c r="N10" s="76">
        <v>2557419.8742</v>
      </c>
      <c r="O10" s="76">
        <v>20042439.401099999</v>
      </c>
      <c r="P10" s="76">
        <v>98048</v>
      </c>
      <c r="Q10" s="76">
        <v>87573</v>
      </c>
      <c r="R10" s="78">
        <v>11.961449305151101</v>
      </c>
      <c r="S10" s="76">
        <v>0.95766538022193204</v>
      </c>
      <c r="T10" s="76">
        <v>0.93844307492035195</v>
      </c>
      <c r="U10" s="79">
        <v>2.0072047813950702</v>
      </c>
    </row>
    <row r="11" spans="1:23" ht="12" thickBot="1">
      <c r="A11" s="80"/>
      <c r="B11" s="51" t="s">
        <v>9</v>
      </c>
      <c r="C11" s="52"/>
      <c r="D11" s="76">
        <v>45515.057000000001</v>
      </c>
      <c r="E11" s="77"/>
      <c r="F11" s="77"/>
      <c r="G11" s="76">
        <v>39241.1728</v>
      </c>
      <c r="H11" s="78">
        <v>15.988013997379801</v>
      </c>
      <c r="I11" s="76">
        <v>11295.561900000001</v>
      </c>
      <c r="J11" s="78">
        <v>24.8171981856466</v>
      </c>
      <c r="K11" s="76">
        <v>8590.4771000000001</v>
      </c>
      <c r="L11" s="78">
        <v>21.891489186072398</v>
      </c>
      <c r="M11" s="78">
        <v>0.31489343007503101</v>
      </c>
      <c r="N11" s="76">
        <v>1063716.7268999999</v>
      </c>
      <c r="O11" s="76">
        <v>6583120.0192</v>
      </c>
      <c r="P11" s="76">
        <v>2030</v>
      </c>
      <c r="Q11" s="76">
        <v>1892</v>
      </c>
      <c r="R11" s="78">
        <v>7.2938689217758998</v>
      </c>
      <c r="S11" s="76">
        <v>22.4212103448276</v>
      </c>
      <c r="T11" s="76">
        <v>22.268571405919701</v>
      </c>
      <c r="U11" s="79">
        <v>0.68077921111487305</v>
      </c>
    </row>
    <row r="12" spans="1:23" ht="12" thickBot="1">
      <c r="A12" s="80"/>
      <c r="B12" s="51" t="s">
        <v>10</v>
      </c>
      <c r="C12" s="52"/>
      <c r="D12" s="76">
        <v>126899.83409999999</v>
      </c>
      <c r="E12" s="77"/>
      <c r="F12" s="77"/>
      <c r="G12" s="76">
        <v>94691.110799999995</v>
      </c>
      <c r="H12" s="78">
        <v>34.014516281289602</v>
      </c>
      <c r="I12" s="76">
        <v>19367.425299999999</v>
      </c>
      <c r="J12" s="78">
        <v>15.261978423658199</v>
      </c>
      <c r="K12" s="76">
        <v>19597.567800000001</v>
      </c>
      <c r="L12" s="78">
        <v>20.696312076634801</v>
      </c>
      <c r="M12" s="78">
        <v>-1.1743421548464E-2</v>
      </c>
      <c r="N12" s="76">
        <v>3283712.2642000001</v>
      </c>
      <c r="O12" s="76">
        <v>23550806.6741</v>
      </c>
      <c r="P12" s="76">
        <v>780</v>
      </c>
      <c r="Q12" s="76">
        <v>816</v>
      </c>
      <c r="R12" s="78">
        <v>-4.4117647058823497</v>
      </c>
      <c r="S12" s="76">
        <v>162.69209499999999</v>
      </c>
      <c r="T12" s="76">
        <v>153.78101164215701</v>
      </c>
      <c r="U12" s="79">
        <v>5.47726879898077</v>
      </c>
    </row>
    <row r="13" spans="1:23" ht="12" thickBot="1">
      <c r="A13" s="80"/>
      <c r="B13" s="51" t="s">
        <v>11</v>
      </c>
      <c r="C13" s="52"/>
      <c r="D13" s="76">
        <v>169326.0944</v>
      </c>
      <c r="E13" s="77"/>
      <c r="F13" s="77"/>
      <c r="G13" s="76">
        <v>153732.59280000001</v>
      </c>
      <c r="H13" s="78">
        <v>10.143263257314899</v>
      </c>
      <c r="I13" s="76">
        <v>47572.067499999997</v>
      </c>
      <c r="J13" s="78">
        <v>28.0949416973029</v>
      </c>
      <c r="K13" s="76">
        <v>52831.797299999998</v>
      </c>
      <c r="L13" s="78">
        <v>34.366035424076998</v>
      </c>
      <c r="M13" s="78">
        <v>-9.9556139840051003E-2</v>
      </c>
      <c r="N13" s="76">
        <v>7557822.5104</v>
      </c>
      <c r="O13" s="76">
        <v>33821274.685000002</v>
      </c>
      <c r="P13" s="76">
        <v>6674</v>
      </c>
      <c r="Q13" s="76">
        <v>6183</v>
      </c>
      <c r="R13" s="78">
        <v>7.9411289018275903</v>
      </c>
      <c r="S13" s="76">
        <v>25.371006053341301</v>
      </c>
      <c r="T13" s="76">
        <v>23.120842616852698</v>
      </c>
      <c r="U13" s="79">
        <v>8.8690351173217508</v>
      </c>
    </row>
    <row r="14" spans="1:23" ht="12" thickBot="1">
      <c r="A14" s="80"/>
      <c r="B14" s="51" t="s">
        <v>12</v>
      </c>
      <c r="C14" s="52"/>
      <c r="D14" s="76">
        <v>110902.27340000001</v>
      </c>
      <c r="E14" s="77"/>
      <c r="F14" s="77"/>
      <c r="G14" s="76">
        <v>113055.2294</v>
      </c>
      <c r="H14" s="78">
        <v>-1.90434003931179</v>
      </c>
      <c r="I14" s="76">
        <v>8287.2031999999999</v>
      </c>
      <c r="J14" s="78">
        <v>7.4725277903996501</v>
      </c>
      <c r="K14" s="76">
        <v>19667.817200000001</v>
      </c>
      <c r="L14" s="78">
        <v>17.3966452541646</v>
      </c>
      <c r="M14" s="78">
        <v>-0.57864143663080203</v>
      </c>
      <c r="N14" s="76">
        <v>1704879.2664999999</v>
      </c>
      <c r="O14" s="76">
        <v>10316357.329700001</v>
      </c>
      <c r="P14" s="76">
        <v>2334</v>
      </c>
      <c r="Q14" s="76">
        <v>2155</v>
      </c>
      <c r="R14" s="78">
        <v>8.3062645011601006</v>
      </c>
      <c r="S14" s="76">
        <v>47.515969751499597</v>
      </c>
      <c r="T14" s="76">
        <v>44.365452853828302</v>
      </c>
      <c r="U14" s="79">
        <v>6.6304379646420601</v>
      </c>
    </row>
    <row r="15" spans="1:23" ht="12" thickBot="1">
      <c r="A15" s="80"/>
      <c r="B15" s="51" t="s">
        <v>13</v>
      </c>
      <c r="C15" s="52"/>
      <c r="D15" s="76">
        <v>83113.096000000005</v>
      </c>
      <c r="E15" s="77"/>
      <c r="F15" s="77"/>
      <c r="G15" s="76">
        <v>66835.388999999996</v>
      </c>
      <c r="H15" s="78">
        <v>24.354922210447501</v>
      </c>
      <c r="I15" s="76">
        <v>-6775.5906999999997</v>
      </c>
      <c r="J15" s="78">
        <v>-8.1522540082010693</v>
      </c>
      <c r="K15" s="76">
        <v>3402.7869999999998</v>
      </c>
      <c r="L15" s="78">
        <v>5.0912952717309699</v>
      </c>
      <c r="M15" s="78">
        <v>-2.9911886051051702</v>
      </c>
      <c r="N15" s="76">
        <v>1778637.3625</v>
      </c>
      <c r="O15" s="76">
        <v>11716784.077099999</v>
      </c>
      <c r="P15" s="76">
        <v>3094</v>
      </c>
      <c r="Q15" s="76">
        <v>3050</v>
      </c>
      <c r="R15" s="78">
        <v>1.44262295081967</v>
      </c>
      <c r="S15" s="76">
        <v>26.8626683904331</v>
      </c>
      <c r="T15" s="76">
        <v>24.0064684590164</v>
      </c>
      <c r="U15" s="79">
        <v>10.632599449554</v>
      </c>
    </row>
    <row r="16" spans="1:23" ht="12" thickBot="1">
      <c r="A16" s="80"/>
      <c r="B16" s="51" t="s">
        <v>14</v>
      </c>
      <c r="C16" s="52"/>
      <c r="D16" s="76">
        <v>666134.64899999998</v>
      </c>
      <c r="E16" s="77"/>
      <c r="F16" s="77"/>
      <c r="G16" s="76">
        <v>566350.03729999997</v>
      </c>
      <c r="H16" s="78">
        <v>17.618893816218399</v>
      </c>
      <c r="I16" s="76">
        <v>-9205.0871000000006</v>
      </c>
      <c r="J16" s="78">
        <v>-1.38186583055223</v>
      </c>
      <c r="K16" s="76">
        <v>35126.261200000001</v>
      </c>
      <c r="L16" s="78">
        <v>6.2022175132996997</v>
      </c>
      <c r="M16" s="78">
        <v>-1.2620571272185399</v>
      </c>
      <c r="N16" s="76">
        <v>22629715.175700001</v>
      </c>
      <c r="O16" s="76">
        <v>140491306.16780001</v>
      </c>
      <c r="P16" s="76">
        <v>31651</v>
      </c>
      <c r="Q16" s="76">
        <v>29105</v>
      </c>
      <c r="R16" s="78">
        <v>8.7476378629101497</v>
      </c>
      <c r="S16" s="76">
        <v>21.0462433730372</v>
      </c>
      <c r="T16" s="76">
        <v>23.478347572581999</v>
      </c>
      <c r="U16" s="79">
        <v>-11.5560014983988</v>
      </c>
    </row>
    <row r="17" spans="1:21" ht="12" thickBot="1">
      <c r="A17" s="80"/>
      <c r="B17" s="51" t="s">
        <v>15</v>
      </c>
      <c r="C17" s="52"/>
      <c r="D17" s="76">
        <v>567301.26119999995</v>
      </c>
      <c r="E17" s="77"/>
      <c r="F17" s="77"/>
      <c r="G17" s="76">
        <v>502832.81679999997</v>
      </c>
      <c r="H17" s="78">
        <v>12.821049511102601</v>
      </c>
      <c r="I17" s="76">
        <v>74103.230800000005</v>
      </c>
      <c r="J17" s="78">
        <v>13.062412490191001</v>
      </c>
      <c r="K17" s="76">
        <v>61139.464999999997</v>
      </c>
      <c r="L17" s="78">
        <v>12.1590045353619</v>
      </c>
      <c r="M17" s="78">
        <v>0.21203597054701101</v>
      </c>
      <c r="N17" s="76">
        <v>9870941.7073999997</v>
      </c>
      <c r="O17" s="76">
        <v>163272236.85910001</v>
      </c>
      <c r="P17" s="76">
        <v>9760</v>
      </c>
      <c r="Q17" s="76">
        <v>9691</v>
      </c>
      <c r="R17" s="78">
        <v>0.71200082550819699</v>
      </c>
      <c r="S17" s="76">
        <v>58.125129221311497</v>
      </c>
      <c r="T17" s="76">
        <v>91.132787968217897</v>
      </c>
      <c r="U17" s="79">
        <v>-56.787243639888999</v>
      </c>
    </row>
    <row r="18" spans="1:21" ht="12" customHeight="1" thickBot="1">
      <c r="A18" s="80"/>
      <c r="B18" s="51" t="s">
        <v>16</v>
      </c>
      <c r="C18" s="52"/>
      <c r="D18" s="76">
        <v>1582715.3463999999</v>
      </c>
      <c r="E18" s="77"/>
      <c r="F18" s="77"/>
      <c r="G18" s="76">
        <v>1188496.6965999999</v>
      </c>
      <c r="H18" s="78">
        <v>33.169520027086598</v>
      </c>
      <c r="I18" s="76">
        <v>203243.7555</v>
      </c>
      <c r="J18" s="78">
        <v>12.8414598343469</v>
      </c>
      <c r="K18" s="76">
        <v>152020.57550000001</v>
      </c>
      <c r="L18" s="78">
        <v>12.7909968900119</v>
      </c>
      <c r="M18" s="78">
        <v>0.33694899411823398</v>
      </c>
      <c r="N18" s="76">
        <v>33747905.500500001</v>
      </c>
      <c r="O18" s="76">
        <v>301652372.50269997</v>
      </c>
      <c r="P18" s="76">
        <v>70377</v>
      </c>
      <c r="Q18" s="76">
        <v>64064</v>
      </c>
      <c r="R18" s="78">
        <v>9.8542082917082894</v>
      </c>
      <c r="S18" s="76">
        <v>22.489099370533001</v>
      </c>
      <c r="T18" s="76">
        <v>22.784778017295199</v>
      </c>
      <c r="U18" s="79">
        <v>-1.3147642859795501</v>
      </c>
    </row>
    <row r="19" spans="1:21" ht="12" customHeight="1" thickBot="1">
      <c r="A19" s="80"/>
      <c r="B19" s="51" t="s">
        <v>17</v>
      </c>
      <c r="C19" s="52"/>
      <c r="D19" s="76">
        <v>578369.37080000003</v>
      </c>
      <c r="E19" s="77"/>
      <c r="F19" s="77"/>
      <c r="G19" s="76">
        <v>582226.98459999997</v>
      </c>
      <c r="H19" s="78">
        <v>-0.66256183619699505</v>
      </c>
      <c r="I19" s="76">
        <v>76642.779599999994</v>
      </c>
      <c r="J19" s="78">
        <v>13.251528083858901</v>
      </c>
      <c r="K19" s="76">
        <v>41624.793400000002</v>
      </c>
      <c r="L19" s="78">
        <v>7.1492380980240799</v>
      </c>
      <c r="M19" s="78">
        <v>0.84127711730576404</v>
      </c>
      <c r="N19" s="76">
        <v>11284596.015699999</v>
      </c>
      <c r="O19" s="76">
        <v>72444673.763999999</v>
      </c>
      <c r="P19" s="76">
        <v>12045</v>
      </c>
      <c r="Q19" s="76">
        <v>12615</v>
      </c>
      <c r="R19" s="78">
        <v>-4.5184304399524402</v>
      </c>
      <c r="S19" s="76">
        <v>48.017382382731398</v>
      </c>
      <c r="T19" s="76">
        <v>86.586728910027702</v>
      </c>
      <c r="U19" s="79">
        <v>-80.323717398570807</v>
      </c>
    </row>
    <row r="20" spans="1:21" ht="12" thickBot="1">
      <c r="A20" s="80"/>
      <c r="B20" s="51" t="s">
        <v>18</v>
      </c>
      <c r="C20" s="52"/>
      <c r="D20" s="76">
        <v>1261144.4591999999</v>
      </c>
      <c r="E20" s="77"/>
      <c r="F20" s="77"/>
      <c r="G20" s="76">
        <v>758217.85759999999</v>
      </c>
      <c r="H20" s="78">
        <v>66.330091880442097</v>
      </c>
      <c r="I20" s="76">
        <v>152463.27069999999</v>
      </c>
      <c r="J20" s="78">
        <v>12.0892788758485</v>
      </c>
      <c r="K20" s="76">
        <v>83554.459700000007</v>
      </c>
      <c r="L20" s="78">
        <v>11.019848564959499</v>
      </c>
      <c r="M20" s="78">
        <v>0.82471733103672995</v>
      </c>
      <c r="N20" s="76">
        <v>20415758.335999999</v>
      </c>
      <c r="O20" s="76">
        <v>130199753.78489999</v>
      </c>
      <c r="P20" s="76">
        <v>45073</v>
      </c>
      <c r="Q20" s="76">
        <v>43058</v>
      </c>
      <c r="R20" s="78">
        <v>4.6797343118584198</v>
      </c>
      <c r="S20" s="76">
        <v>27.980042579814999</v>
      </c>
      <c r="T20" s="76">
        <v>28.967266038831301</v>
      </c>
      <c r="U20" s="79">
        <v>-3.52831292590158</v>
      </c>
    </row>
    <row r="21" spans="1:21" ht="12" customHeight="1" thickBot="1">
      <c r="A21" s="80"/>
      <c r="B21" s="51" t="s">
        <v>19</v>
      </c>
      <c r="C21" s="52"/>
      <c r="D21" s="76">
        <v>500256.88400000002</v>
      </c>
      <c r="E21" s="77"/>
      <c r="F21" s="77"/>
      <c r="G21" s="76">
        <v>275984.4216</v>
      </c>
      <c r="H21" s="78">
        <v>81.262725301593605</v>
      </c>
      <c r="I21" s="76">
        <v>95996.026400000002</v>
      </c>
      <c r="J21" s="78">
        <v>19.189346407874702</v>
      </c>
      <c r="K21" s="76">
        <v>44104.606299999999</v>
      </c>
      <c r="L21" s="78">
        <v>15.980831832574699</v>
      </c>
      <c r="M21" s="78">
        <v>1.1765533002841899</v>
      </c>
      <c r="N21" s="76">
        <v>6483368.3618000001</v>
      </c>
      <c r="O21" s="76">
        <v>46925433.579000004</v>
      </c>
      <c r="P21" s="76">
        <v>30624</v>
      </c>
      <c r="Q21" s="76">
        <v>29444</v>
      </c>
      <c r="R21" s="78">
        <v>4.0076076620024601</v>
      </c>
      <c r="S21" s="76">
        <v>16.335452063740899</v>
      </c>
      <c r="T21" s="76">
        <v>16.020489651541901</v>
      </c>
      <c r="U21" s="79">
        <v>1.9280911906812399</v>
      </c>
    </row>
    <row r="22" spans="1:21" ht="12" customHeight="1" thickBot="1">
      <c r="A22" s="80"/>
      <c r="B22" s="51" t="s">
        <v>20</v>
      </c>
      <c r="C22" s="52"/>
      <c r="D22" s="76">
        <v>1126142.4539999999</v>
      </c>
      <c r="E22" s="77"/>
      <c r="F22" s="77"/>
      <c r="G22" s="76">
        <v>928525.40130000003</v>
      </c>
      <c r="H22" s="78">
        <v>21.2828913913742</v>
      </c>
      <c r="I22" s="76">
        <v>3159.1145000000001</v>
      </c>
      <c r="J22" s="78">
        <v>0.280525300221032</v>
      </c>
      <c r="K22" s="76">
        <v>71143.806299999997</v>
      </c>
      <c r="L22" s="78">
        <v>7.6620204681954602</v>
      </c>
      <c r="M22" s="78">
        <v>-0.95559536853175098</v>
      </c>
      <c r="N22" s="76">
        <v>21405650.486299999</v>
      </c>
      <c r="O22" s="76">
        <v>138938277.95829999</v>
      </c>
      <c r="P22" s="76">
        <v>69156</v>
      </c>
      <c r="Q22" s="76">
        <v>63895</v>
      </c>
      <c r="R22" s="78">
        <v>8.2338211127631205</v>
      </c>
      <c r="S22" s="76">
        <v>16.284088929377099</v>
      </c>
      <c r="T22" s="76">
        <v>16.670886865951999</v>
      </c>
      <c r="U22" s="79">
        <v>-2.3753121114261</v>
      </c>
    </row>
    <row r="23" spans="1:21" ht="12" thickBot="1">
      <c r="A23" s="80"/>
      <c r="B23" s="51" t="s">
        <v>21</v>
      </c>
      <c r="C23" s="52"/>
      <c r="D23" s="76">
        <v>2374208.5534000001</v>
      </c>
      <c r="E23" s="77"/>
      <c r="F23" s="77"/>
      <c r="G23" s="76">
        <v>2008676.9598000001</v>
      </c>
      <c r="H23" s="78">
        <v>18.197629629624199</v>
      </c>
      <c r="I23" s="76">
        <v>269469.67680000002</v>
      </c>
      <c r="J23" s="78">
        <v>11.3498738943596</v>
      </c>
      <c r="K23" s="76">
        <v>229119.2573</v>
      </c>
      <c r="L23" s="78">
        <v>11.4064760977202</v>
      </c>
      <c r="M23" s="78">
        <v>0.17611099117332901</v>
      </c>
      <c r="N23" s="76">
        <v>107458815.5328</v>
      </c>
      <c r="O23" s="76">
        <v>330041873.40990001</v>
      </c>
      <c r="P23" s="76">
        <v>68230</v>
      </c>
      <c r="Q23" s="76">
        <v>62675</v>
      </c>
      <c r="R23" s="78">
        <v>8.8631830873554094</v>
      </c>
      <c r="S23" s="76">
        <v>34.797135474131601</v>
      </c>
      <c r="T23" s="76">
        <v>36.076041490227396</v>
      </c>
      <c r="U23" s="79">
        <v>-3.6753198177663</v>
      </c>
    </row>
    <row r="24" spans="1:21" ht="12" thickBot="1">
      <c r="A24" s="80"/>
      <c r="B24" s="51" t="s">
        <v>22</v>
      </c>
      <c r="C24" s="52"/>
      <c r="D24" s="76">
        <v>283031.6972</v>
      </c>
      <c r="E24" s="77"/>
      <c r="F24" s="77"/>
      <c r="G24" s="76">
        <v>195421.0019</v>
      </c>
      <c r="H24" s="78">
        <v>44.831770612265998</v>
      </c>
      <c r="I24" s="76">
        <v>41550.142999999996</v>
      </c>
      <c r="J24" s="78">
        <v>14.680385063245801</v>
      </c>
      <c r="K24" s="76">
        <v>28454.3711</v>
      </c>
      <c r="L24" s="78">
        <v>14.560549185271601</v>
      </c>
      <c r="M24" s="78">
        <v>0.46023761530262702</v>
      </c>
      <c r="N24" s="76">
        <v>4516772.8152000001</v>
      </c>
      <c r="O24" s="76">
        <v>32731782.068399999</v>
      </c>
      <c r="P24" s="76">
        <v>26664</v>
      </c>
      <c r="Q24" s="76">
        <v>24203</v>
      </c>
      <c r="R24" s="78">
        <v>10.168160971780299</v>
      </c>
      <c r="S24" s="76">
        <v>10.614750120011999</v>
      </c>
      <c r="T24" s="76">
        <v>10.115235012188601</v>
      </c>
      <c r="U24" s="79">
        <v>4.7058583779724996</v>
      </c>
    </row>
    <row r="25" spans="1:21" ht="12" thickBot="1">
      <c r="A25" s="80"/>
      <c r="B25" s="51" t="s">
        <v>23</v>
      </c>
      <c r="C25" s="52"/>
      <c r="D25" s="76">
        <v>305817.72279999999</v>
      </c>
      <c r="E25" s="77"/>
      <c r="F25" s="77"/>
      <c r="G25" s="76">
        <v>208634.45610000001</v>
      </c>
      <c r="H25" s="78">
        <v>46.580640857049701</v>
      </c>
      <c r="I25" s="76">
        <v>23550.425200000001</v>
      </c>
      <c r="J25" s="78">
        <v>7.70080457874628</v>
      </c>
      <c r="K25" s="76">
        <v>16876.716400000001</v>
      </c>
      <c r="L25" s="78">
        <v>8.0891319274275908</v>
      </c>
      <c r="M25" s="78">
        <v>0.39543881889251897</v>
      </c>
      <c r="N25" s="76">
        <v>5433418.3236999996</v>
      </c>
      <c r="O25" s="76">
        <v>45430887.035800003</v>
      </c>
      <c r="P25" s="76">
        <v>19443</v>
      </c>
      <c r="Q25" s="76">
        <v>17629</v>
      </c>
      <c r="R25" s="78">
        <v>10.289863293437</v>
      </c>
      <c r="S25" s="76">
        <v>15.7289370364656</v>
      </c>
      <c r="T25" s="76">
        <v>17.756670247887001</v>
      </c>
      <c r="U25" s="79">
        <v>-12.891737100354501</v>
      </c>
    </row>
    <row r="26" spans="1:21" ht="12" thickBot="1">
      <c r="A26" s="80"/>
      <c r="B26" s="51" t="s">
        <v>24</v>
      </c>
      <c r="C26" s="52"/>
      <c r="D26" s="76">
        <v>694753.02029999997</v>
      </c>
      <c r="E26" s="77"/>
      <c r="F26" s="77"/>
      <c r="G26" s="76">
        <v>517647.43689999997</v>
      </c>
      <c r="H26" s="78">
        <v>34.213553622639402</v>
      </c>
      <c r="I26" s="76">
        <v>151387.79139999999</v>
      </c>
      <c r="J26" s="78">
        <v>21.790159520951701</v>
      </c>
      <c r="K26" s="76">
        <v>117979.15730000001</v>
      </c>
      <c r="L26" s="78">
        <v>22.7914114684956</v>
      </c>
      <c r="M26" s="78">
        <v>0.28317403569045502</v>
      </c>
      <c r="N26" s="76">
        <v>10932512.4769</v>
      </c>
      <c r="O26" s="76">
        <v>78845055.664499998</v>
      </c>
      <c r="P26" s="76">
        <v>46473</v>
      </c>
      <c r="Q26" s="76">
        <v>40526</v>
      </c>
      <c r="R26" s="78">
        <v>14.6745299314021</v>
      </c>
      <c r="S26" s="76">
        <v>14.949605583887401</v>
      </c>
      <c r="T26" s="76">
        <v>14.903840796032201</v>
      </c>
      <c r="U26" s="79">
        <v>0.30612705866008899</v>
      </c>
    </row>
    <row r="27" spans="1:21" ht="12" thickBot="1">
      <c r="A27" s="80"/>
      <c r="B27" s="51" t="s">
        <v>25</v>
      </c>
      <c r="C27" s="52"/>
      <c r="D27" s="76">
        <v>286288.6618</v>
      </c>
      <c r="E27" s="77"/>
      <c r="F27" s="77"/>
      <c r="G27" s="76">
        <v>206895.56169999999</v>
      </c>
      <c r="H27" s="78">
        <v>38.373515336747801</v>
      </c>
      <c r="I27" s="76">
        <v>71775.355599999995</v>
      </c>
      <c r="J27" s="78">
        <v>25.070973872567102</v>
      </c>
      <c r="K27" s="76">
        <v>55902.9496</v>
      </c>
      <c r="L27" s="78">
        <v>27.019888266651002</v>
      </c>
      <c r="M27" s="78">
        <v>0.28392788061401297</v>
      </c>
      <c r="N27" s="76">
        <v>4776393.9642000003</v>
      </c>
      <c r="O27" s="76">
        <v>24212906.9857</v>
      </c>
      <c r="P27" s="76">
        <v>33530</v>
      </c>
      <c r="Q27" s="76">
        <v>30957</v>
      </c>
      <c r="R27" s="78">
        <v>8.3115288949187498</v>
      </c>
      <c r="S27" s="76">
        <v>8.5382839785266906</v>
      </c>
      <c r="T27" s="76">
        <v>8.5471007688083507</v>
      </c>
      <c r="U27" s="79">
        <v>-0.103261853363354</v>
      </c>
    </row>
    <row r="28" spans="1:21" ht="12" thickBot="1">
      <c r="A28" s="80"/>
      <c r="B28" s="51" t="s">
        <v>26</v>
      </c>
      <c r="C28" s="52"/>
      <c r="D28" s="76">
        <v>904888.66159999999</v>
      </c>
      <c r="E28" s="77"/>
      <c r="F28" s="77"/>
      <c r="G28" s="76">
        <v>719583.95250000001</v>
      </c>
      <c r="H28" s="78">
        <v>25.751645580228502</v>
      </c>
      <c r="I28" s="76">
        <v>33500.6351</v>
      </c>
      <c r="J28" s="78">
        <v>3.7021830996053202</v>
      </c>
      <c r="K28" s="76">
        <v>32095.4774</v>
      </c>
      <c r="L28" s="78">
        <v>4.4602825408338997</v>
      </c>
      <c r="M28" s="78">
        <v>4.3780551461746003E-2</v>
      </c>
      <c r="N28" s="76">
        <v>14631925.9813</v>
      </c>
      <c r="O28" s="76">
        <v>94220815.327199996</v>
      </c>
      <c r="P28" s="76">
        <v>41583</v>
      </c>
      <c r="Q28" s="76">
        <v>39627</v>
      </c>
      <c r="R28" s="78">
        <v>4.9360284654402298</v>
      </c>
      <c r="S28" s="76">
        <v>21.761024014621398</v>
      </c>
      <c r="T28" s="76">
        <v>22.320201105307</v>
      </c>
      <c r="U28" s="79">
        <v>-2.5696267340632302</v>
      </c>
    </row>
    <row r="29" spans="1:21" ht="12" thickBot="1">
      <c r="A29" s="80"/>
      <c r="B29" s="51" t="s">
        <v>27</v>
      </c>
      <c r="C29" s="52"/>
      <c r="D29" s="76">
        <v>865063.75040000002</v>
      </c>
      <c r="E29" s="77"/>
      <c r="F29" s="77"/>
      <c r="G29" s="76">
        <v>642437.40789999999</v>
      </c>
      <c r="H29" s="78">
        <v>34.653390316687997</v>
      </c>
      <c r="I29" s="76">
        <v>120737.8928</v>
      </c>
      <c r="J29" s="78">
        <v>13.957109258614899</v>
      </c>
      <c r="K29" s="76">
        <v>89030.269700000004</v>
      </c>
      <c r="L29" s="78">
        <v>13.8582013757608</v>
      </c>
      <c r="M29" s="78">
        <v>0.35614430021208798</v>
      </c>
      <c r="N29" s="76">
        <v>13102232.132300001</v>
      </c>
      <c r="O29" s="76">
        <v>65936362.956699997</v>
      </c>
      <c r="P29" s="76">
        <v>127709</v>
      </c>
      <c r="Q29" s="76">
        <v>119360</v>
      </c>
      <c r="R29" s="78">
        <v>6.9948056300268098</v>
      </c>
      <c r="S29" s="76">
        <v>6.7737101566843396</v>
      </c>
      <c r="T29" s="76">
        <v>7.2792622721179603</v>
      </c>
      <c r="U29" s="79">
        <v>-7.4634447553788998</v>
      </c>
    </row>
    <row r="30" spans="1:21" ht="12" thickBot="1">
      <c r="A30" s="80"/>
      <c r="B30" s="51" t="s">
        <v>28</v>
      </c>
      <c r="C30" s="52"/>
      <c r="D30" s="76">
        <v>1372215.25</v>
      </c>
      <c r="E30" s="77"/>
      <c r="F30" s="77"/>
      <c r="G30" s="76">
        <v>760603.15839999996</v>
      </c>
      <c r="H30" s="78">
        <v>80.411458307191793</v>
      </c>
      <c r="I30" s="76">
        <v>134341.12229999999</v>
      </c>
      <c r="J30" s="78">
        <v>9.7900910443897207</v>
      </c>
      <c r="K30" s="76">
        <v>96761.551699999996</v>
      </c>
      <c r="L30" s="78">
        <v>12.7216868128114</v>
      </c>
      <c r="M30" s="78">
        <v>0.38837296363861401</v>
      </c>
      <c r="N30" s="76">
        <v>21311992.3193</v>
      </c>
      <c r="O30" s="76">
        <v>114873073.4323</v>
      </c>
      <c r="P30" s="76">
        <v>89736</v>
      </c>
      <c r="Q30" s="76">
        <v>71473</v>
      </c>
      <c r="R30" s="78">
        <v>25.5523064653785</v>
      </c>
      <c r="S30" s="76">
        <v>15.2916917402157</v>
      </c>
      <c r="T30" s="76">
        <v>15.224307279672001</v>
      </c>
      <c r="U30" s="79">
        <v>0.44066059981111599</v>
      </c>
    </row>
    <row r="31" spans="1:21" ht="12" thickBot="1">
      <c r="A31" s="80"/>
      <c r="B31" s="51" t="s">
        <v>29</v>
      </c>
      <c r="C31" s="52"/>
      <c r="D31" s="76">
        <v>2695733.6806000001</v>
      </c>
      <c r="E31" s="77"/>
      <c r="F31" s="77"/>
      <c r="G31" s="76">
        <v>552684.08680000005</v>
      </c>
      <c r="H31" s="78">
        <v>387.75308444433398</v>
      </c>
      <c r="I31" s="76">
        <v>-154182.7225</v>
      </c>
      <c r="J31" s="78">
        <v>-5.7195087040528003</v>
      </c>
      <c r="K31" s="76">
        <v>38038.322099999998</v>
      </c>
      <c r="L31" s="78">
        <v>6.8824710188851403</v>
      </c>
      <c r="M31" s="78">
        <v>-5.0533523559389604</v>
      </c>
      <c r="N31" s="76">
        <v>17520369.566</v>
      </c>
      <c r="O31" s="76">
        <v>113732730.9698</v>
      </c>
      <c r="P31" s="76">
        <v>47677</v>
      </c>
      <c r="Q31" s="76">
        <v>48255</v>
      </c>
      <c r="R31" s="78">
        <v>-1.1978033364418199</v>
      </c>
      <c r="S31" s="76">
        <v>56.541596170060998</v>
      </c>
      <c r="T31" s="76">
        <v>63.518888496528902</v>
      </c>
      <c r="U31" s="79">
        <v>-12.3401049830325</v>
      </c>
    </row>
    <row r="32" spans="1:21" ht="12" thickBot="1">
      <c r="A32" s="80"/>
      <c r="B32" s="51" t="s">
        <v>30</v>
      </c>
      <c r="C32" s="52"/>
      <c r="D32" s="76">
        <v>170471.12820000001</v>
      </c>
      <c r="E32" s="77"/>
      <c r="F32" s="77"/>
      <c r="G32" s="76">
        <v>100720.5903</v>
      </c>
      <c r="H32" s="78">
        <v>69.251518177410901</v>
      </c>
      <c r="I32" s="76">
        <v>48092.927600000003</v>
      </c>
      <c r="J32" s="78">
        <v>28.211772930590602</v>
      </c>
      <c r="K32" s="76">
        <v>29709.369200000001</v>
      </c>
      <c r="L32" s="78">
        <v>29.496817990749999</v>
      </c>
      <c r="M32" s="78">
        <v>0.61877982922639796</v>
      </c>
      <c r="N32" s="76">
        <v>2733453.5493000001</v>
      </c>
      <c r="O32" s="76">
        <v>14505165.876800001</v>
      </c>
      <c r="P32" s="76">
        <v>29492</v>
      </c>
      <c r="Q32" s="76">
        <v>27554</v>
      </c>
      <c r="R32" s="78">
        <v>7.0334615663787403</v>
      </c>
      <c r="S32" s="76">
        <v>5.7802498372439999</v>
      </c>
      <c r="T32" s="76">
        <v>5.7456343289540497</v>
      </c>
      <c r="U32" s="79">
        <v>0.59885834115518799</v>
      </c>
    </row>
    <row r="33" spans="1:21" ht="12" thickBot="1">
      <c r="A33" s="80"/>
      <c r="B33" s="51" t="s">
        <v>75</v>
      </c>
      <c r="C33" s="52"/>
      <c r="D33" s="77"/>
      <c r="E33" s="77"/>
      <c r="F33" s="77"/>
      <c r="G33" s="76">
        <v>15.6637</v>
      </c>
      <c r="H33" s="77"/>
      <c r="I33" s="77"/>
      <c r="J33" s="77"/>
      <c r="K33" s="76">
        <v>-45.759599999999999</v>
      </c>
      <c r="L33" s="78">
        <v>-292.137872916361</v>
      </c>
      <c r="M33" s="77"/>
      <c r="N33" s="77"/>
      <c r="O33" s="76">
        <v>45.476900000000001</v>
      </c>
      <c r="P33" s="77"/>
      <c r="Q33" s="77"/>
      <c r="R33" s="77"/>
      <c r="S33" s="77"/>
      <c r="T33" s="77"/>
      <c r="U33" s="81"/>
    </row>
    <row r="34" spans="1:21" ht="12" customHeight="1" thickBot="1">
      <c r="A34" s="80"/>
      <c r="B34" s="51" t="s">
        <v>31</v>
      </c>
      <c r="C34" s="52"/>
      <c r="D34" s="76">
        <v>151792.1318</v>
      </c>
      <c r="E34" s="77"/>
      <c r="F34" s="77"/>
      <c r="G34" s="76">
        <v>87851.181500000006</v>
      </c>
      <c r="H34" s="78">
        <v>72.783255965658199</v>
      </c>
      <c r="I34" s="76">
        <v>15784.507600000001</v>
      </c>
      <c r="J34" s="78">
        <v>10.3987653462813</v>
      </c>
      <c r="K34" s="76">
        <v>16453.988600000001</v>
      </c>
      <c r="L34" s="78">
        <v>18.729387947958301</v>
      </c>
      <c r="M34" s="78">
        <v>-4.0688067572867997E-2</v>
      </c>
      <c r="N34" s="76">
        <v>2550090.8272000002</v>
      </c>
      <c r="O34" s="76">
        <v>22688101.142499998</v>
      </c>
      <c r="P34" s="76">
        <v>10378</v>
      </c>
      <c r="Q34" s="76">
        <v>9689</v>
      </c>
      <c r="R34" s="78">
        <v>7.1111569821447098</v>
      </c>
      <c r="S34" s="76">
        <v>14.6263376180382</v>
      </c>
      <c r="T34" s="76">
        <v>14.9327707812984</v>
      </c>
      <c r="U34" s="79">
        <v>-2.0950778743293101</v>
      </c>
    </row>
    <row r="35" spans="1:21" ht="12" customHeight="1" thickBot="1">
      <c r="A35" s="80"/>
      <c r="B35" s="51" t="s">
        <v>76</v>
      </c>
      <c r="C35" s="52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6">
        <v>14.700799999999999</v>
      </c>
      <c r="O35" s="76">
        <v>26.666599999999999</v>
      </c>
      <c r="P35" s="77"/>
      <c r="Q35" s="76">
        <v>1</v>
      </c>
      <c r="R35" s="77"/>
      <c r="S35" s="77"/>
      <c r="T35" s="76">
        <v>5.0427</v>
      </c>
      <c r="U35" s="81"/>
    </row>
    <row r="36" spans="1:21" ht="12" customHeight="1" thickBot="1">
      <c r="A36" s="80"/>
      <c r="B36" s="51" t="s">
        <v>61</v>
      </c>
      <c r="C36" s="52"/>
      <c r="D36" s="76">
        <v>121042.76</v>
      </c>
      <c r="E36" s="77"/>
      <c r="F36" s="77"/>
      <c r="G36" s="76">
        <v>65117.1</v>
      </c>
      <c r="H36" s="78">
        <v>85.884752238659303</v>
      </c>
      <c r="I36" s="76">
        <v>14017.66</v>
      </c>
      <c r="J36" s="78">
        <v>11.580750471982</v>
      </c>
      <c r="K36" s="76">
        <v>567.09</v>
      </c>
      <c r="L36" s="78">
        <v>0.87087723501200098</v>
      </c>
      <c r="M36" s="78">
        <v>23.7185808249132</v>
      </c>
      <c r="N36" s="76">
        <v>2707636.75</v>
      </c>
      <c r="O36" s="76">
        <v>37023565.869999997</v>
      </c>
      <c r="P36" s="76">
        <v>81</v>
      </c>
      <c r="Q36" s="76">
        <v>122</v>
      </c>
      <c r="R36" s="78">
        <v>-33.606557377049199</v>
      </c>
      <c r="S36" s="76">
        <v>1494.3550617284</v>
      </c>
      <c r="T36" s="76">
        <v>1136.3641803278699</v>
      </c>
      <c r="U36" s="79">
        <v>23.956212989064898</v>
      </c>
    </row>
    <row r="37" spans="1:21" ht="12" customHeight="1" thickBot="1">
      <c r="A37" s="80"/>
      <c r="B37" s="51" t="s">
        <v>35</v>
      </c>
      <c r="C37" s="52"/>
      <c r="D37" s="76">
        <v>71595.360000000001</v>
      </c>
      <c r="E37" s="77"/>
      <c r="F37" s="77"/>
      <c r="G37" s="76">
        <v>65570.09</v>
      </c>
      <c r="H37" s="78">
        <v>9.1890525085446697</v>
      </c>
      <c r="I37" s="76">
        <v>-8905.35</v>
      </c>
      <c r="J37" s="78">
        <v>-12.4384457316787</v>
      </c>
      <c r="K37" s="76">
        <v>-9564.17</v>
      </c>
      <c r="L37" s="78">
        <v>-14.5861779357021</v>
      </c>
      <c r="M37" s="78">
        <v>-6.8884179181256999E-2</v>
      </c>
      <c r="N37" s="76">
        <v>5037411.8</v>
      </c>
      <c r="O37" s="76">
        <v>33417220.289999999</v>
      </c>
      <c r="P37" s="76">
        <v>31</v>
      </c>
      <c r="Q37" s="76">
        <v>176</v>
      </c>
      <c r="R37" s="78">
        <v>-82.386363636363598</v>
      </c>
      <c r="S37" s="76">
        <v>2309.5277419354802</v>
      </c>
      <c r="T37" s="76">
        <v>2397.9980113636402</v>
      </c>
      <c r="U37" s="79">
        <v>-3.8306649373265702</v>
      </c>
    </row>
    <row r="38" spans="1:21" ht="12" customHeight="1" thickBot="1">
      <c r="A38" s="80"/>
      <c r="B38" s="51" t="s">
        <v>36</v>
      </c>
      <c r="C38" s="52"/>
      <c r="D38" s="76">
        <v>13242.75</v>
      </c>
      <c r="E38" s="77"/>
      <c r="F38" s="77"/>
      <c r="G38" s="76">
        <v>18640.16</v>
      </c>
      <c r="H38" s="78">
        <v>-28.955813684002699</v>
      </c>
      <c r="I38" s="76">
        <v>-275.20999999999998</v>
      </c>
      <c r="J38" s="78">
        <v>-2.0781937286439698</v>
      </c>
      <c r="K38" s="76">
        <v>612.82000000000005</v>
      </c>
      <c r="L38" s="78">
        <v>3.2876327241826302</v>
      </c>
      <c r="M38" s="78">
        <v>-1.44908782350445</v>
      </c>
      <c r="N38" s="76">
        <v>22687279.809999999</v>
      </c>
      <c r="O38" s="76">
        <v>30098030.460000001</v>
      </c>
      <c r="P38" s="76">
        <v>8</v>
      </c>
      <c r="Q38" s="76">
        <v>156</v>
      </c>
      <c r="R38" s="78">
        <v>-94.871794871794904</v>
      </c>
      <c r="S38" s="76">
        <v>1655.34375</v>
      </c>
      <c r="T38" s="76">
        <v>2640.0561538461502</v>
      </c>
      <c r="U38" s="79">
        <v>-59.486883243806801</v>
      </c>
    </row>
    <row r="39" spans="1:21" ht="12" customHeight="1" thickBot="1">
      <c r="A39" s="80"/>
      <c r="B39" s="51" t="s">
        <v>37</v>
      </c>
      <c r="C39" s="52"/>
      <c r="D39" s="76">
        <v>74380.210000000006</v>
      </c>
      <c r="E39" s="77"/>
      <c r="F39" s="77"/>
      <c r="G39" s="76">
        <v>85971.35</v>
      </c>
      <c r="H39" s="78">
        <v>-13.4825613416563</v>
      </c>
      <c r="I39" s="76">
        <v>-6151.93</v>
      </c>
      <c r="J39" s="78">
        <v>-8.2709231393673104</v>
      </c>
      <c r="K39" s="76">
        <v>-16680.490000000002</v>
      </c>
      <c r="L39" s="78">
        <v>-19.402382305267999</v>
      </c>
      <c r="M39" s="78">
        <v>-0.63119009093857603</v>
      </c>
      <c r="N39" s="76">
        <v>4352202.1399999997</v>
      </c>
      <c r="O39" s="76">
        <v>22944173.719999999</v>
      </c>
      <c r="P39" s="76">
        <v>52</v>
      </c>
      <c r="Q39" s="76">
        <v>185</v>
      </c>
      <c r="R39" s="78">
        <v>-71.891891891891902</v>
      </c>
      <c r="S39" s="76">
        <v>1430.38865384615</v>
      </c>
      <c r="T39" s="76">
        <v>1976.79664864865</v>
      </c>
      <c r="U39" s="79">
        <v>-38.199967074211997</v>
      </c>
    </row>
    <row r="40" spans="1:21" ht="12" customHeight="1" thickBot="1">
      <c r="A40" s="80"/>
      <c r="B40" s="51" t="s">
        <v>74</v>
      </c>
      <c r="C40" s="52"/>
      <c r="D40" s="76">
        <v>5.34</v>
      </c>
      <c r="E40" s="77"/>
      <c r="F40" s="77"/>
      <c r="G40" s="77"/>
      <c r="H40" s="77"/>
      <c r="I40" s="76">
        <v>-1195.51</v>
      </c>
      <c r="J40" s="78">
        <v>-22387.827715355801</v>
      </c>
      <c r="K40" s="77"/>
      <c r="L40" s="77"/>
      <c r="M40" s="77"/>
      <c r="N40" s="76">
        <v>44.17</v>
      </c>
      <c r="O40" s="76">
        <v>54.63</v>
      </c>
      <c r="P40" s="76">
        <v>28</v>
      </c>
      <c r="Q40" s="76">
        <v>12</v>
      </c>
      <c r="R40" s="78">
        <v>133.333333333333</v>
      </c>
      <c r="S40" s="76">
        <v>0.190714285714286</v>
      </c>
      <c r="T40" s="76">
        <v>0.74</v>
      </c>
      <c r="U40" s="79">
        <v>-288.01498127340801</v>
      </c>
    </row>
    <row r="41" spans="1:21" ht="12" customHeight="1" thickBot="1">
      <c r="A41" s="80"/>
      <c r="B41" s="51" t="s">
        <v>32</v>
      </c>
      <c r="C41" s="52"/>
      <c r="D41" s="76">
        <v>10794.444299999999</v>
      </c>
      <c r="E41" s="77"/>
      <c r="F41" s="77"/>
      <c r="G41" s="76">
        <v>60494.017</v>
      </c>
      <c r="H41" s="78">
        <v>-82.1561786845797</v>
      </c>
      <c r="I41" s="76">
        <v>793.74620000000004</v>
      </c>
      <c r="J41" s="78">
        <v>7.3532845039554298</v>
      </c>
      <c r="K41" s="76">
        <v>3253.6876000000002</v>
      </c>
      <c r="L41" s="78">
        <v>5.3785279294645001</v>
      </c>
      <c r="M41" s="78">
        <v>-0.75604720010612003</v>
      </c>
      <c r="N41" s="76">
        <v>231869.0564</v>
      </c>
      <c r="O41" s="76">
        <v>2083188.6973000001</v>
      </c>
      <c r="P41" s="76">
        <v>40</v>
      </c>
      <c r="Q41" s="76">
        <v>45</v>
      </c>
      <c r="R41" s="78">
        <v>-11.1111111111111</v>
      </c>
      <c r="S41" s="76">
        <v>269.8611075</v>
      </c>
      <c r="T41" s="76">
        <v>255.89743111111099</v>
      </c>
      <c r="U41" s="79">
        <v>5.1743937902904102</v>
      </c>
    </row>
    <row r="42" spans="1:21" ht="12" customHeight="1" thickBot="1">
      <c r="A42" s="80"/>
      <c r="B42" s="51" t="s">
        <v>33</v>
      </c>
      <c r="C42" s="52"/>
      <c r="D42" s="76">
        <v>248702.47949999999</v>
      </c>
      <c r="E42" s="77"/>
      <c r="F42" s="77"/>
      <c r="G42" s="76">
        <v>299972.4215</v>
      </c>
      <c r="H42" s="78">
        <v>-17.0915518645437</v>
      </c>
      <c r="I42" s="76">
        <v>16701.609</v>
      </c>
      <c r="J42" s="78">
        <v>6.7154975831272301</v>
      </c>
      <c r="K42" s="76">
        <v>16759.036199999999</v>
      </c>
      <c r="L42" s="78">
        <v>5.5868589906355801</v>
      </c>
      <c r="M42" s="78">
        <v>-3.4266409663819999E-3</v>
      </c>
      <c r="N42" s="76">
        <v>5594144.0899</v>
      </c>
      <c r="O42" s="76">
        <v>46036551.850699998</v>
      </c>
      <c r="P42" s="76">
        <v>1366</v>
      </c>
      <c r="Q42" s="76">
        <v>1546</v>
      </c>
      <c r="R42" s="78">
        <v>-11.642949547218601</v>
      </c>
      <c r="S42" s="76">
        <v>182.06623682284001</v>
      </c>
      <c r="T42" s="76">
        <v>220.64932322121601</v>
      </c>
      <c r="U42" s="79">
        <v>-21.1917855126093</v>
      </c>
    </row>
    <row r="43" spans="1:21" ht="12" thickBot="1">
      <c r="A43" s="80"/>
      <c r="B43" s="51" t="s">
        <v>38</v>
      </c>
      <c r="C43" s="52"/>
      <c r="D43" s="76">
        <v>42533.03</v>
      </c>
      <c r="E43" s="77"/>
      <c r="F43" s="77"/>
      <c r="G43" s="76">
        <v>41390.61</v>
      </c>
      <c r="H43" s="78">
        <v>2.7600946204948502</v>
      </c>
      <c r="I43" s="76">
        <v>-4831</v>
      </c>
      <c r="J43" s="78">
        <v>-11.358231473280901</v>
      </c>
      <c r="K43" s="76">
        <v>-6107.72</v>
      </c>
      <c r="L43" s="78">
        <v>-14.7562937584153</v>
      </c>
      <c r="M43" s="78">
        <v>-0.20903381294492901</v>
      </c>
      <c r="N43" s="76">
        <v>3141614.52</v>
      </c>
      <c r="O43" s="76">
        <v>16675747.33</v>
      </c>
      <c r="P43" s="76">
        <v>46</v>
      </c>
      <c r="Q43" s="76">
        <v>175</v>
      </c>
      <c r="R43" s="78">
        <v>-73.714285714285694</v>
      </c>
      <c r="S43" s="76">
        <v>924.63108695652204</v>
      </c>
      <c r="T43" s="76">
        <v>1535.0672571428599</v>
      </c>
      <c r="U43" s="79">
        <v>-66.0194296728247</v>
      </c>
    </row>
    <row r="44" spans="1:21" ht="12" thickBot="1">
      <c r="A44" s="80"/>
      <c r="B44" s="51" t="s">
        <v>39</v>
      </c>
      <c r="C44" s="52"/>
      <c r="D44" s="76">
        <v>99886.79</v>
      </c>
      <c r="E44" s="77"/>
      <c r="F44" s="77"/>
      <c r="G44" s="76">
        <v>38882.089999999997</v>
      </c>
      <c r="H44" s="78">
        <v>156.896658590112</v>
      </c>
      <c r="I44" s="76">
        <v>12477.12</v>
      </c>
      <c r="J44" s="78">
        <v>12.4912613569822</v>
      </c>
      <c r="K44" s="76">
        <v>4689.3599999999997</v>
      </c>
      <c r="L44" s="78">
        <v>12.0604627991962</v>
      </c>
      <c r="M44" s="78">
        <v>1.6607298224064699</v>
      </c>
      <c r="N44" s="76">
        <v>1625374.59</v>
      </c>
      <c r="O44" s="76">
        <v>7744332.4500000002</v>
      </c>
      <c r="P44" s="76">
        <v>54</v>
      </c>
      <c r="Q44" s="76">
        <v>167</v>
      </c>
      <c r="R44" s="78">
        <v>-67.664670658682596</v>
      </c>
      <c r="S44" s="76">
        <v>1849.75537037037</v>
      </c>
      <c r="T44" s="76">
        <v>1217.63305389222</v>
      </c>
      <c r="U44" s="79">
        <v>34.173292674457102</v>
      </c>
    </row>
    <row r="45" spans="1:21" ht="12" thickBot="1">
      <c r="A45" s="82"/>
      <c r="B45" s="51" t="s">
        <v>34</v>
      </c>
      <c r="C45" s="52"/>
      <c r="D45" s="83">
        <v>1131.3516999999999</v>
      </c>
      <c r="E45" s="84"/>
      <c r="F45" s="84"/>
      <c r="G45" s="83">
        <v>17011.209599999998</v>
      </c>
      <c r="H45" s="85">
        <v>-93.349375343655794</v>
      </c>
      <c r="I45" s="83">
        <v>200.97659999999999</v>
      </c>
      <c r="J45" s="85">
        <v>17.764290273307601</v>
      </c>
      <c r="K45" s="83">
        <v>1946.2252000000001</v>
      </c>
      <c r="L45" s="85">
        <v>11.4408395743945</v>
      </c>
      <c r="M45" s="85">
        <v>-0.89673517740906905</v>
      </c>
      <c r="N45" s="83">
        <v>90959.839399999997</v>
      </c>
      <c r="O45" s="83">
        <v>1410390.5966</v>
      </c>
      <c r="P45" s="83">
        <v>7</v>
      </c>
      <c r="Q45" s="83">
        <v>5</v>
      </c>
      <c r="R45" s="85">
        <v>40</v>
      </c>
      <c r="S45" s="83">
        <v>161.62167142857101</v>
      </c>
      <c r="T45" s="83">
        <v>47.508540000000004</v>
      </c>
      <c r="U45" s="86">
        <v>70.6050930051195</v>
      </c>
    </row>
  </sheetData>
  <mergeCells count="43"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A38" sqref="A38:F38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42810</v>
      </c>
      <c r="C2" s="43">
        <v>12</v>
      </c>
      <c r="D2" s="43">
        <v>41987</v>
      </c>
      <c r="E2" s="43">
        <v>568106.057452137</v>
      </c>
      <c r="F2" s="43">
        <v>407763.78819829097</v>
      </c>
      <c r="G2" s="37"/>
      <c r="H2" s="37"/>
    </row>
    <row r="3" spans="1:8">
      <c r="A3" s="43">
        <v>2</v>
      </c>
      <c r="B3" s="44">
        <v>42810</v>
      </c>
      <c r="C3" s="43">
        <v>13</v>
      </c>
      <c r="D3" s="43">
        <v>7249</v>
      </c>
      <c r="E3" s="43">
        <v>64892.4702162393</v>
      </c>
      <c r="F3" s="43">
        <v>49575.854084615399</v>
      </c>
      <c r="G3" s="37"/>
      <c r="H3" s="37"/>
    </row>
    <row r="4" spans="1:8">
      <c r="A4" s="43">
        <v>3</v>
      </c>
      <c r="B4" s="44">
        <v>42810</v>
      </c>
      <c r="C4" s="43">
        <v>14</v>
      </c>
      <c r="D4" s="43">
        <v>111871</v>
      </c>
      <c r="E4" s="43">
        <v>93899.274122736606</v>
      </c>
      <c r="F4" s="43">
        <v>65768.310948775805</v>
      </c>
      <c r="G4" s="37"/>
      <c r="H4" s="37"/>
    </row>
    <row r="5" spans="1:8">
      <c r="A5" s="43">
        <v>4</v>
      </c>
      <c r="B5" s="44">
        <v>42810</v>
      </c>
      <c r="C5" s="43">
        <v>15</v>
      </c>
      <c r="D5" s="43">
        <v>2560</v>
      </c>
      <c r="E5" s="43">
        <v>45515.084129029601</v>
      </c>
      <c r="F5" s="43">
        <v>34219.496087497202</v>
      </c>
      <c r="G5" s="37"/>
      <c r="H5" s="37"/>
    </row>
    <row r="6" spans="1:8">
      <c r="A6" s="43">
        <v>5</v>
      </c>
      <c r="B6" s="44">
        <v>42810</v>
      </c>
      <c r="C6" s="43">
        <v>16</v>
      </c>
      <c r="D6" s="43">
        <v>4133</v>
      </c>
      <c r="E6" s="43">
        <v>126899.831852991</v>
      </c>
      <c r="F6" s="43">
        <v>107532.406661538</v>
      </c>
      <c r="G6" s="37"/>
      <c r="H6" s="37"/>
    </row>
    <row r="7" spans="1:8">
      <c r="A7" s="43">
        <v>6</v>
      </c>
      <c r="B7" s="44">
        <v>42810</v>
      </c>
      <c r="C7" s="43">
        <v>17</v>
      </c>
      <c r="D7" s="43">
        <v>11010</v>
      </c>
      <c r="E7" s="43">
        <v>169326.19741025599</v>
      </c>
      <c r="F7" s="43">
        <v>121754.027641026</v>
      </c>
      <c r="G7" s="37"/>
      <c r="H7" s="37"/>
    </row>
    <row r="8" spans="1:8">
      <c r="A8" s="43">
        <v>7</v>
      </c>
      <c r="B8" s="44">
        <v>42810</v>
      </c>
      <c r="C8" s="43">
        <v>18</v>
      </c>
      <c r="D8" s="43">
        <v>52639</v>
      </c>
      <c r="E8" s="43">
        <v>110902.29711196601</v>
      </c>
      <c r="F8" s="43">
        <v>102615.067805983</v>
      </c>
      <c r="G8" s="37"/>
      <c r="H8" s="37"/>
    </row>
    <row r="9" spans="1:8">
      <c r="A9" s="43">
        <v>8</v>
      </c>
      <c r="B9" s="44">
        <v>42810</v>
      </c>
      <c r="C9" s="43">
        <v>19</v>
      </c>
      <c r="D9" s="43">
        <v>20643</v>
      </c>
      <c r="E9" s="43">
        <v>83113.141622222203</v>
      </c>
      <c r="F9" s="43">
        <v>89888.687588034198</v>
      </c>
      <c r="G9" s="37"/>
      <c r="H9" s="37"/>
    </row>
    <row r="10" spans="1:8">
      <c r="A10" s="43">
        <v>9</v>
      </c>
      <c r="B10" s="44">
        <v>42810</v>
      </c>
      <c r="C10" s="43">
        <v>21</v>
      </c>
      <c r="D10" s="43">
        <v>154679</v>
      </c>
      <c r="E10" s="43">
        <v>666134.164520566</v>
      </c>
      <c r="F10" s="43">
        <v>675339.73617692303</v>
      </c>
      <c r="G10" s="37"/>
      <c r="H10" s="37"/>
    </row>
    <row r="11" spans="1:8">
      <c r="A11" s="43">
        <v>10</v>
      </c>
      <c r="B11" s="44">
        <v>42810</v>
      </c>
      <c r="C11" s="43">
        <v>22</v>
      </c>
      <c r="D11" s="43">
        <v>30189</v>
      </c>
      <c r="E11" s="43">
        <v>567301.27190170903</v>
      </c>
      <c r="F11" s="43">
        <v>493198.02495812002</v>
      </c>
      <c r="G11" s="37"/>
      <c r="H11" s="37"/>
    </row>
    <row r="12" spans="1:8">
      <c r="A12" s="43">
        <v>11</v>
      </c>
      <c r="B12" s="44">
        <v>42810</v>
      </c>
      <c r="C12" s="43">
        <v>23</v>
      </c>
      <c r="D12" s="43">
        <v>145141.83199999999</v>
      </c>
      <c r="E12" s="43">
        <v>1582715.87129089</v>
      </c>
      <c r="F12" s="43">
        <v>1379471.55048974</v>
      </c>
      <c r="G12" s="37"/>
      <c r="H12" s="37"/>
    </row>
    <row r="13" spans="1:8">
      <c r="A13" s="43">
        <v>12</v>
      </c>
      <c r="B13" s="44">
        <v>42810</v>
      </c>
      <c r="C13" s="43">
        <v>24</v>
      </c>
      <c r="D13" s="43">
        <v>19641.900000000001</v>
      </c>
      <c r="E13" s="43">
        <v>578369.26714786305</v>
      </c>
      <c r="F13" s="43">
        <v>501726.592051282</v>
      </c>
      <c r="G13" s="37"/>
      <c r="H13" s="37"/>
    </row>
    <row r="14" spans="1:8">
      <c r="A14" s="43">
        <v>13</v>
      </c>
      <c r="B14" s="44">
        <v>42810</v>
      </c>
      <c r="C14" s="43">
        <v>25</v>
      </c>
      <c r="D14" s="43">
        <v>95040</v>
      </c>
      <c r="E14" s="43">
        <v>1261144.7444322701</v>
      </c>
      <c r="F14" s="43">
        <v>1108681.1884999999</v>
      </c>
      <c r="G14" s="37"/>
      <c r="H14" s="37"/>
    </row>
    <row r="15" spans="1:8">
      <c r="A15" s="43">
        <v>14</v>
      </c>
      <c r="B15" s="44">
        <v>42810</v>
      </c>
      <c r="C15" s="43">
        <v>26</v>
      </c>
      <c r="D15" s="43">
        <v>73231</v>
      </c>
      <c r="E15" s="43">
        <v>500256.59809523501</v>
      </c>
      <c r="F15" s="43">
        <v>404260.85748112103</v>
      </c>
      <c r="G15" s="37"/>
      <c r="H15" s="37"/>
    </row>
    <row r="16" spans="1:8">
      <c r="A16" s="43">
        <v>15</v>
      </c>
      <c r="B16" s="44">
        <v>42810</v>
      </c>
      <c r="C16" s="43">
        <v>27</v>
      </c>
      <c r="D16" s="43">
        <v>142731.46400000001</v>
      </c>
      <c r="E16" s="43">
        <v>1126143.6793816399</v>
      </c>
      <c r="F16" s="43">
        <v>1122983.34014936</v>
      </c>
      <c r="G16" s="37"/>
      <c r="H16" s="37"/>
    </row>
    <row r="17" spans="1:9">
      <c r="A17" s="43">
        <v>16</v>
      </c>
      <c r="B17" s="44">
        <v>42810</v>
      </c>
      <c r="C17" s="43">
        <v>29</v>
      </c>
      <c r="D17" s="43">
        <v>158404</v>
      </c>
      <c r="E17" s="43">
        <v>2374209.8239717898</v>
      </c>
      <c r="F17" s="43">
        <v>2104738.8962239302</v>
      </c>
      <c r="G17" s="37"/>
      <c r="H17" s="37"/>
    </row>
    <row r="18" spans="1:9">
      <c r="A18" s="43">
        <v>17</v>
      </c>
      <c r="B18" s="44">
        <v>42810</v>
      </c>
      <c r="C18" s="43">
        <v>31</v>
      </c>
      <c r="D18" s="43">
        <v>29151.077000000001</v>
      </c>
      <c r="E18" s="43">
        <v>283031.684036911</v>
      </c>
      <c r="F18" s="43">
        <v>241481.54699840501</v>
      </c>
      <c r="G18" s="37"/>
      <c r="H18" s="37"/>
    </row>
    <row r="19" spans="1:9">
      <c r="A19" s="43">
        <v>18</v>
      </c>
      <c r="B19" s="44">
        <v>42810</v>
      </c>
      <c r="C19" s="43">
        <v>32</v>
      </c>
      <c r="D19" s="43">
        <v>16156.155000000001</v>
      </c>
      <c r="E19" s="43">
        <v>305817.71657308802</v>
      </c>
      <c r="F19" s="43">
        <v>282267.29223087803</v>
      </c>
      <c r="G19" s="37"/>
      <c r="H19" s="37"/>
    </row>
    <row r="20" spans="1:9">
      <c r="A20" s="43">
        <v>19</v>
      </c>
      <c r="B20" s="44">
        <v>42810</v>
      </c>
      <c r="C20" s="43">
        <v>33</v>
      </c>
      <c r="D20" s="43">
        <v>46675.879000000001</v>
      </c>
      <c r="E20" s="43">
        <v>694753.00194675894</v>
      </c>
      <c r="F20" s="43">
        <v>543365.20757942903</v>
      </c>
      <c r="G20" s="37"/>
      <c r="H20" s="37"/>
    </row>
    <row r="21" spans="1:9">
      <c r="A21" s="43">
        <v>20</v>
      </c>
      <c r="B21" s="44">
        <v>42810</v>
      </c>
      <c r="C21" s="43">
        <v>34</v>
      </c>
      <c r="D21" s="43">
        <v>43665.635999999999</v>
      </c>
      <c r="E21" s="43">
        <v>286288.66069000802</v>
      </c>
      <c r="F21" s="43">
        <v>214513.322802874</v>
      </c>
      <c r="G21" s="37"/>
      <c r="H21" s="37"/>
    </row>
    <row r="22" spans="1:9">
      <c r="A22" s="43">
        <v>21</v>
      </c>
      <c r="B22" s="44">
        <v>42810</v>
      </c>
      <c r="C22" s="43">
        <v>35</v>
      </c>
      <c r="D22" s="43">
        <v>31850.852999999999</v>
      </c>
      <c r="E22" s="43">
        <v>904888.66169026506</v>
      </c>
      <c r="F22" s="43">
        <v>871388.028355752</v>
      </c>
      <c r="G22" s="37"/>
      <c r="H22" s="37"/>
    </row>
    <row r="23" spans="1:9">
      <c r="A23" s="43">
        <v>22</v>
      </c>
      <c r="B23" s="44">
        <v>42810</v>
      </c>
      <c r="C23" s="43">
        <v>36</v>
      </c>
      <c r="D23" s="43">
        <v>205295.47700000001</v>
      </c>
      <c r="E23" s="43">
        <v>865063.75445398199</v>
      </c>
      <c r="F23" s="43">
        <v>744325.83128233894</v>
      </c>
      <c r="G23" s="37"/>
      <c r="H23" s="37"/>
    </row>
    <row r="24" spans="1:9">
      <c r="A24" s="43">
        <v>23</v>
      </c>
      <c r="B24" s="44">
        <v>42810</v>
      </c>
      <c r="C24" s="43">
        <v>37</v>
      </c>
      <c r="D24" s="43">
        <v>154377.902</v>
      </c>
      <c r="E24" s="43">
        <v>1372215.2517428901</v>
      </c>
      <c r="F24" s="43">
        <v>1237874.10170632</v>
      </c>
      <c r="G24" s="37"/>
      <c r="H24" s="37"/>
    </row>
    <row r="25" spans="1:9">
      <c r="A25" s="43">
        <v>24</v>
      </c>
      <c r="B25" s="44">
        <v>42810</v>
      </c>
      <c r="C25" s="43">
        <v>38</v>
      </c>
      <c r="D25" s="43">
        <v>687362.66799999995</v>
      </c>
      <c r="E25" s="43">
        <v>2695734.0214584102</v>
      </c>
      <c r="F25" s="43">
        <v>2849916.5618592901</v>
      </c>
      <c r="G25" s="37"/>
      <c r="H25" s="37"/>
    </row>
    <row r="26" spans="1:9">
      <c r="A26" s="43">
        <v>25</v>
      </c>
      <c r="B26" s="44">
        <v>42810</v>
      </c>
      <c r="C26" s="43">
        <v>39</v>
      </c>
      <c r="D26" s="43">
        <v>96955.748000000007</v>
      </c>
      <c r="E26" s="43">
        <v>170471.02253449801</v>
      </c>
      <c r="F26" s="43">
        <v>122378.218334028</v>
      </c>
      <c r="G26" s="37"/>
      <c r="H26" s="37"/>
    </row>
    <row r="27" spans="1:9">
      <c r="A27" s="43">
        <v>26</v>
      </c>
      <c r="B27" s="44">
        <v>42810</v>
      </c>
      <c r="C27" s="43">
        <v>42</v>
      </c>
      <c r="D27" s="43">
        <v>8787.3080000000009</v>
      </c>
      <c r="E27" s="43">
        <v>151792.13219999999</v>
      </c>
      <c r="F27" s="43">
        <v>136007.6366</v>
      </c>
      <c r="G27" s="37"/>
      <c r="H27" s="37"/>
    </row>
    <row r="28" spans="1:9">
      <c r="A28" s="43">
        <v>27</v>
      </c>
      <c r="B28" s="44">
        <v>42810</v>
      </c>
      <c r="C28" s="43">
        <v>70</v>
      </c>
      <c r="D28" s="43">
        <v>79</v>
      </c>
      <c r="E28" s="43">
        <v>121042.76</v>
      </c>
      <c r="F28" s="43">
        <v>107025.1</v>
      </c>
      <c r="G28" s="37"/>
      <c r="H28" s="37"/>
    </row>
    <row r="29" spans="1:9">
      <c r="A29" s="43">
        <v>28</v>
      </c>
      <c r="B29" s="44">
        <v>42810</v>
      </c>
      <c r="C29" s="43">
        <v>71</v>
      </c>
      <c r="D29" s="43">
        <v>29</v>
      </c>
      <c r="E29" s="43">
        <v>71595.360000000001</v>
      </c>
      <c r="F29" s="43">
        <v>80500.710000000006</v>
      </c>
      <c r="G29" s="37"/>
      <c r="H29" s="37"/>
    </row>
    <row r="30" spans="1:9">
      <c r="A30" s="43">
        <v>29</v>
      </c>
      <c r="B30" s="44">
        <v>42810</v>
      </c>
      <c r="C30" s="43">
        <v>72</v>
      </c>
      <c r="D30" s="43">
        <v>6</v>
      </c>
      <c r="E30" s="43">
        <v>13242.75</v>
      </c>
      <c r="F30" s="43">
        <v>13517.96</v>
      </c>
      <c r="G30" s="37"/>
      <c r="H30" s="37"/>
    </row>
    <row r="31" spans="1:9">
      <c r="A31" s="39">
        <v>30</v>
      </c>
      <c r="B31" s="44">
        <v>42810</v>
      </c>
      <c r="C31" s="39">
        <v>73</v>
      </c>
      <c r="D31" s="39">
        <v>48</v>
      </c>
      <c r="E31" s="39">
        <v>74380.210000000006</v>
      </c>
      <c r="F31" s="39">
        <v>80532.14</v>
      </c>
      <c r="G31" s="39"/>
      <c r="H31" s="39"/>
      <c r="I31" s="39"/>
    </row>
    <row r="32" spans="1:9">
      <c r="A32" s="39">
        <v>31</v>
      </c>
      <c r="B32" s="44">
        <v>42810</v>
      </c>
      <c r="C32" s="39">
        <v>74</v>
      </c>
      <c r="D32" s="39">
        <v>68</v>
      </c>
      <c r="E32" s="39">
        <v>5.34</v>
      </c>
      <c r="F32" s="39">
        <v>1200.8499999999999</v>
      </c>
      <c r="G32" s="39"/>
      <c r="H32" s="39"/>
    </row>
    <row r="33" spans="1:8">
      <c r="A33" s="39">
        <v>32</v>
      </c>
      <c r="B33" s="44">
        <v>42810</v>
      </c>
      <c r="C33" s="39">
        <v>75</v>
      </c>
      <c r="D33" s="39">
        <v>42</v>
      </c>
      <c r="E33" s="39">
        <v>10794.4444444444</v>
      </c>
      <c r="F33" s="39">
        <v>10000.698717948701</v>
      </c>
      <c r="G33" s="39"/>
      <c r="H33" s="39"/>
    </row>
    <row r="34" spans="1:8">
      <c r="A34" s="39">
        <v>33</v>
      </c>
      <c r="B34" s="44">
        <v>42810</v>
      </c>
      <c r="C34" s="39">
        <v>76</v>
      </c>
      <c r="D34" s="39">
        <v>1417</v>
      </c>
      <c r="E34" s="39">
        <v>248702.47738290601</v>
      </c>
      <c r="F34" s="39">
        <v>232000.87188632501</v>
      </c>
      <c r="G34" s="30"/>
      <c r="H34" s="30"/>
    </row>
    <row r="35" spans="1:8">
      <c r="A35" s="39">
        <v>34</v>
      </c>
      <c r="B35" s="44">
        <v>42810</v>
      </c>
      <c r="C35" s="39">
        <v>77</v>
      </c>
      <c r="D35" s="39">
        <v>42</v>
      </c>
      <c r="E35" s="39">
        <v>42533.03</v>
      </c>
      <c r="F35" s="39">
        <v>47364.03</v>
      </c>
      <c r="G35" s="30"/>
      <c r="H35" s="30"/>
    </row>
    <row r="36" spans="1:8">
      <c r="A36" s="39">
        <v>35</v>
      </c>
      <c r="B36" s="44">
        <v>42810</v>
      </c>
      <c r="C36" s="39">
        <v>78</v>
      </c>
      <c r="D36" s="39">
        <v>52</v>
      </c>
      <c r="E36" s="39">
        <v>99886.79</v>
      </c>
      <c r="F36" s="39">
        <v>87409.67</v>
      </c>
      <c r="G36" s="30"/>
      <c r="H36" s="30"/>
    </row>
    <row r="37" spans="1:8">
      <c r="A37" s="39">
        <v>36</v>
      </c>
      <c r="B37" s="44">
        <v>42810</v>
      </c>
      <c r="C37" s="39">
        <v>99</v>
      </c>
      <c r="D37" s="39">
        <v>7</v>
      </c>
      <c r="E37" s="39">
        <v>1131.35163754633</v>
      </c>
      <c r="F37" s="39">
        <v>930.37500945465501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2017-03-17T01:05:01Z</dcterms:modified>
</cp:coreProperties>
</file>