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<sst xmlns="http://schemas.openxmlformats.org/spreadsheetml/2006/main" count="117" uniqueCount="77">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</sst>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1243" Type="http://schemas.openxmlformats.org/officeDocument/2006/relationships/hyperlink" Target="cid:e93d11892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1244" Type="http://schemas.openxmlformats.org/officeDocument/2006/relationships/image" Target="cid:e93d11ae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3" name="Picture 2" descr="cid:e93d11ae13">
          <a:hlinkClick xmlns:r="http://schemas.openxmlformats.org/officeDocument/2006/relationships" r:id="rId1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18339250.681700002</v>
      </c>
      <c r="F3" s="25">
        <f>RA!I7</f>
        <v>1617655.8713</v>
      </c>
      <c r="G3" s="16">
        <f>SUM(G4:G42)</f>
        <v>16721594.8104</v>
      </c>
      <c r="H3" s="27">
        <f>RA!J7</f>
        <v>8.8207304615460291</v>
      </c>
      <c r="I3" s="20">
        <f>SUM(I4:I42)</f>
        <v>18339255.878419653</v>
      </c>
      <c r="J3" s="21">
        <f>SUM(J4:J42)</f>
        <v>16721594.571871193</v>
      </c>
      <c r="K3" s="22">
        <f>E3-I3</f>
        <v>-5.1967196501791477</v>
      </c>
      <c r="L3" s="22">
        <f>G3-J3</f>
        <v>0.23852880671620369</v>
      </c>
    </row>
    <row r="4" spans="1:13">
      <c r="A4" s="71">
        <f>RA!A8</f>
        <v>42811</v>
      </c>
      <c r="B4" s="12">
        <v>12</v>
      </c>
      <c r="C4" s="69" t="s">
        <v>6</v>
      </c>
      <c r="D4" s="69"/>
      <c r="E4" s="15">
        <f>IFERROR(VLOOKUP(C4,RA!B:D,3,0),0)</f>
        <v>541886.87109999999</v>
      </c>
      <c r="F4" s="25">
        <f>IFERROR(VLOOKUP(C4,RA!B:I,8,0),0)</f>
        <v>147643.1061</v>
      </c>
      <c r="G4" s="16">
        <f t="shared" ref="G4:G42" si="0">E4-F4</f>
        <v>394243.76500000001</v>
      </c>
      <c r="H4" s="27">
        <f>RA!J8</f>
        <v>27.2461124220066</v>
      </c>
      <c r="I4" s="20">
        <f>IFERROR(VLOOKUP(B4,RMS!C:E,3,FALSE),0)</f>
        <v>541887.36129914504</v>
      </c>
      <c r="J4" s="21">
        <f>IFERROR(VLOOKUP(B4,RMS!C:F,4,FALSE),0)</f>
        <v>394243.75973931601</v>
      </c>
      <c r="K4" s="22">
        <f t="shared" ref="K4:K42" si="1">E4-I4</f>
        <v>-0.49019914504606277</v>
      </c>
      <c r="L4" s="22">
        <f t="shared" ref="L4:L42" si="2">G4-J4</f>
        <v>5.2606840035878122E-3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69886.1636</v>
      </c>
      <c r="F5" s="25">
        <f>IFERROR(VLOOKUP(C5,RA!B:I,8,0),0)</f>
        <v>17054.283899999999</v>
      </c>
      <c r="G5" s="16">
        <f t="shared" si="0"/>
        <v>52831.879700000005</v>
      </c>
      <c r="H5" s="27">
        <f>RA!J9</f>
        <v>24.402947624385</v>
      </c>
      <c r="I5" s="20">
        <f>IFERROR(VLOOKUP(B5,RMS!C:E,3,FALSE),0)</f>
        <v>69886.204556410303</v>
      </c>
      <c r="J5" s="21">
        <f>IFERROR(VLOOKUP(B5,RMS!C:F,4,FALSE),0)</f>
        <v>52831.859011965797</v>
      </c>
      <c r="K5" s="22">
        <f t="shared" si="1"/>
        <v>-4.0956410302896984E-2</v>
      </c>
      <c r="L5" s="22">
        <f t="shared" si="2"/>
        <v>2.0688034208433237E-2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94493.121499999994</v>
      </c>
      <c r="F6" s="25">
        <f>IFERROR(VLOOKUP(C6,RA!B:I,8,0),0)</f>
        <v>28490.536800000002</v>
      </c>
      <c r="G6" s="16">
        <f t="shared" si="0"/>
        <v>66002.584699999992</v>
      </c>
      <c r="H6" s="27">
        <f>RA!J10</f>
        <v>30.150910825821299</v>
      </c>
      <c r="I6" s="20">
        <f>IFERROR(VLOOKUP(B6,RMS!C:E,3,FALSE),0)</f>
        <v>94495.177049776903</v>
      </c>
      <c r="J6" s="21">
        <f>IFERROR(VLOOKUP(B6,RMS!C:F,4,FALSE),0)</f>
        <v>66002.582777067597</v>
      </c>
      <c r="K6" s="22">
        <f>E6-I6</f>
        <v>-2.0555497769091744</v>
      </c>
      <c r="L6" s="22">
        <f t="shared" si="2"/>
        <v>1.9229323952458799E-3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42593.790300000001</v>
      </c>
      <c r="F7" s="25">
        <f>IFERROR(VLOOKUP(C7,RA!B:I,8,0),0)</f>
        <v>10664.9797</v>
      </c>
      <c r="G7" s="16">
        <f t="shared" si="0"/>
        <v>31928.810600000001</v>
      </c>
      <c r="H7" s="27">
        <f>RA!J11</f>
        <v>25.0388134629099</v>
      </c>
      <c r="I7" s="20">
        <f>IFERROR(VLOOKUP(B7,RMS!C:E,3,FALSE),0)</f>
        <v>42593.8153403752</v>
      </c>
      <c r="J7" s="21">
        <f>IFERROR(VLOOKUP(B7,RMS!C:F,4,FALSE),0)</f>
        <v>31928.811019650599</v>
      </c>
      <c r="K7" s="22">
        <f t="shared" si="1"/>
        <v>-2.5040375199750997E-2</v>
      </c>
      <c r="L7" s="22">
        <f t="shared" si="2"/>
        <v>-4.1965059790527448E-4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133667.16690000001</v>
      </c>
      <c r="F8" s="25">
        <f>IFERROR(VLOOKUP(C8,RA!B:I,8,0),0)</f>
        <v>19139.498200000002</v>
      </c>
      <c r="G8" s="16">
        <f t="shared" si="0"/>
        <v>114527.66870000001</v>
      </c>
      <c r="H8" s="27">
        <f>RA!J12</f>
        <v>14.3187729970508</v>
      </c>
      <c r="I8" s="20">
        <f>IFERROR(VLOOKUP(B8,RMS!C:E,3,FALSE),0)</f>
        <v>133667.16243076901</v>
      </c>
      <c r="J8" s="21">
        <f>IFERROR(VLOOKUP(B8,RMS!C:F,4,FALSE),0)</f>
        <v>114527.67025811999</v>
      </c>
      <c r="K8" s="22">
        <f t="shared" si="1"/>
        <v>4.469231003895402E-3</v>
      </c>
      <c r="L8" s="22">
        <f t="shared" si="2"/>
        <v>-1.5581199841108173E-3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201612.4762</v>
      </c>
      <c r="F9" s="25">
        <f>IFERROR(VLOOKUP(C9,RA!B:I,8,0),0)</f>
        <v>37538.860699999997</v>
      </c>
      <c r="G9" s="16">
        <f t="shared" si="0"/>
        <v>164073.61550000001</v>
      </c>
      <c r="H9" s="27">
        <f>RA!J13</f>
        <v>18.619314343801499</v>
      </c>
      <c r="I9" s="20">
        <f>IFERROR(VLOOKUP(B9,RMS!C:E,3,FALSE),0)</f>
        <v>201612.61590085499</v>
      </c>
      <c r="J9" s="21">
        <f>IFERROR(VLOOKUP(B9,RMS!C:F,4,FALSE),0)</f>
        <v>164073.61586495701</v>
      </c>
      <c r="K9" s="22">
        <f t="shared" si="1"/>
        <v>-0.13970085498294793</v>
      </c>
      <c r="L9" s="22">
        <f t="shared" si="2"/>
        <v>-3.6495699896477163E-4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95450.837100000004</v>
      </c>
      <c r="F10" s="25">
        <f>IFERROR(VLOOKUP(C10,RA!B:I,8,0),0)</f>
        <v>5766.6008000000002</v>
      </c>
      <c r="G10" s="16">
        <f t="shared" si="0"/>
        <v>89684.236300000004</v>
      </c>
      <c r="H10" s="27">
        <f>RA!J14</f>
        <v>6.0414355444138899</v>
      </c>
      <c r="I10" s="20">
        <f>IFERROR(VLOOKUP(B10,RMS!C:E,3,FALSE),0)</f>
        <v>95450.848003418796</v>
      </c>
      <c r="J10" s="21">
        <f>IFERROR(VLOOKUP(B10,RMS!C:F,4,FALSE),0)</f>
        <v>89684.236442734997</v>
      </c>
      <c r="K10" s="22">
        <f t="shared" si="1"/>
        <v>-1.0903418791713193E-2</v>
      </c>
      <c r="L10" s="22">
        <f t="shared" si="2"/>
        <v>-1.42734992550686E-4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77773.363899999997</v>
      </c>
      <c r="F11" s="25">
        <f>IFERROR(VLOOKUP(C11,RA!B:I,8,0),0)</f>
        <v>-7575.7115999999996</v>
      </c>
      <c r="G11" s="16">
        <f t="shared" si="0"/>
        <v>85349.075499999992</v>
      </c>
      <c r="H11" s="27">
        <f>RA!J15</f>
        <v>-9.7407534149361901</v>
      </c>
      <c r="I11" s="20">
        <f>IFERROR(VLOOKUP(B11,RMS!C:E,3,FALSE),0)</f>
        <v>77773.398435042705</v>
      </c>
      <c r="J11" s="21">
        <f>IFERROR(VLOOKUP(B11,RMS!C:F,4,FALSE),0)</f>
        <v>85349.075841880302</v>
      </c>
      <c r="K11" s="22">
        <f t="shared" si="1"/>
        <v>-3.4535042708739638E-2</v>
      </c>
      <c r="L11" s="22">
        <f t="shared" si="2"/>
        <v>-3.4188030986115336E-4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713386.27500000002</v>
      </c>
      <c r="F12" s="25">
        <f>IFERROR(VLOOKUP(C12,RA!B:I,8,0),0)</f>
        <v>-6473.5491000000002</v>
      </c>
      <c r="G12" s="16">
        <f t="shared" si="0"/>
        <v>719859.82409999997</v>
      </c>
      <c r="H12" s="27">
        <f>RA!J16</f>
        <v>-0.90743953547466305</v>
      </c>
      <c r="I12" s="20">
        <f>IFERROR(VLOOKUP(B12,RMS!C:E,3,FALSE),0)</f>
        <v>713385.75469377497</v>
      </c>
      <c r="J12" s="21">
        <f>IFERROR(VLOOKUP(B12,RMS!C:F,4,FALSE),0)</f>
        <v>719859.824072649</v>
      </c>
      <c r="K12" s="22">
        <f t="shared" si="1"/>
        <v>0.52030622505117208</v>
      </c>
      <c r="L12" s="22">
        <f t="shared" si="2"/>
        <v>2.7350964955985546E-5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932115.18570000003</v>
      </c>
      <c r="F13" s="25">
        <f>IFERROR(VLOOKUP(C13,RA!B:I,8,0),0)</f>
        <v>82409.4139</v>
      </c>
      <c r="G13" s="16">
        <f t="shared" si="0"/>
        <v>849705.77179999999</v>
      </c>
      <c r="H13" s="27">
        <f>RA!J17</f>
        <v>8.8411191196410108</v>
      </c>
      <c r="I13" s="20">
        <f>IFERROR(VLOOKUP(B13,RMS!C:E,3,FALSE),0)</f>
        <v>932115.18558888906</v>
      </c>
      <c r="J13" s="21">
        <f>IFERROR(VLOOKUP(B13,RMS!C:F,4,FALSE),0)</f>
        <v>849705.77295128198</v>
      </c>
      <c r="K13" s="22">
        <f t="shared" si="1"/>
        <v>1.1111097410321236E-4</v>
      </c>
      <c r="L13" s="22">
        <f t="shared" si="2"/>
        <v>-1.1512819910421968E-3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1709222.6405</v>
      </c>
      <c r="F14" s="25">
        <f>IFERROR(VLOOKUP(C14,RA!B:I,8,0),0)</f>
        <v>212001.86379999999</v>
      </c>
      <c r="G14" s="16">
        <f t="shared" si="0"/>
        <v>1497220.7767</v>
      </c>
      <c r="H14" s="27">
        <f>RA!J18</f>
        <v>12.4034083551563</v>
      </c>
      <c r="I14" s="20">
        <f>IFERROR(VLOOKUP(B14,RMS!C:E,3,FALSE),0)</f>
        <v>1709223.2695452799</v>
      </c>
      <c r="J14" s="21">
        <f>IFERROR(VLOOKUP(B14,RMS!C:F,4,FALSE),0)</f>
        <v>1497220.76571795</v>
      </c>
      <c r="K14" s="22">
        <f t="shared" si="1"/>
        <v>-0.62904527992941439</v>
      </c>
      <c r="L14" s="22">
        <f t="shared" si="2"/>
        <v>1.0982050094753504E-2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538776.92960000003</v>
      </c>
      <c r="F15" s="25">
        <f>IFERROR(VLOOKUP(C15,RA!B:I,8,0),0)</f>
        <v>76082.916500000007</v>
      </c>
      <c r="G15" s="16">
        <f t="shared" si="0"/>
        <v>462694.01310000004</v>
      </c>
      <c r="H15" s="27">
        <f>RA!J19</f>
        <v>14.121413208335699</v>
      </c>
      <c r="I15" s="20">
        <f>IFERROR(VLOOKUP(B15,RMS!C:E,3,FALSE),0)</f>
        <v>538776.84097863198</v>
      </c>
      <c r="J15" s="21">
        <f>IFERROR(VLOOKUP(B15,RMS!C:F,4,FALSE),0)</f>
        <v>462694.01192136703</v>
      </c>
      <c r="K15" s="22">
        <f t="shared" si="1"/>
        <v>8.8621368049643934E-2</v>
      </c>
      <c r="L15" s="22">
        <f t="shared" si="2"/>
        <v>1.1786330142058432E-3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1184347.6438</v>
      </c>
      <c r="F16" s="25">
        <f>IFERROR(VLOOKUP(C16,RA!B:I,8,0),0)</f>
        <v>143164.8547</v>
      </c>
      <c r="G16" s="16">
        <f t="shared" si="0"/>
        <v>1041182.7890999999</v>
      </c>
      <c r="H16" s="27">
        <f>RA!J20</f>
        <v>12.0880769636737</v>
      </c>
      <c r="I16" s="20">
        <f>IFERROR(VLOOKUP(B16,RMS!C:E,3,FALSE),0)</f>
        <v>1184347.8483970701</v>
      </c>
      <c r="J16" s="21">
        <f>IFERROR(VLOOKUP(B16,RMS!C:F,4,FALSE),0)</f>
        <v>1041182.7891000001</v>
      </c>
      <c r="K16" s="22">
        <f t="shared" si="1"/>
        <v>-0.20459707011468709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497803.90740000003</v>
      </c>
      <c r="F17" s="25">
        <f>IFERROR(VLOOKUP(C17,RA!B:I,8,0),0)</f>
        <v>93357.327600000004</v>
      </c>
      <c r="G17" s="16">
        <f t="shared" si="0"/>
        <v>404446.57980000001</v>
      </c>
      <c r="H17" s="27">
        <f>RA!J21</f>
        <v>18.753835840220599</v>
      </c>
      <c r="I17" s="20">
        <f>IFERROR(VLOOKUP(B17,RMS!C:E,3,FALSE),0)</f>
        <v>497803.65169350302</v>
      </c>
      <c r="J17" s="21">
        <f>IFERROR(VLOOKUP(B17,RMS!C:F,4,FALSE),0)</f>
        <v>404446.57989403198</v>
      </c>
      <c r="K17" s="22">
        <f t="shared" si="1"/>
        <v>0.25570649700239301</v>
      </c>
      <c r="L17" s="22">
        <f t="shared" si="2"/>
        <v>-9.4031973276287317E-5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1149993.5493999999</v>
      </c>
      <c r="F18" s="25">
        <f>IFERROR(VLOOKUP(C18,RA!B:I,8,0),0)</f>
        <v>2364.8537999999999</v>
      </c>
      <c r="G18" s="16">
        <f t="shared" si="0"/>
        <v>1147628.6956</v>
      </c>
      <c r="H18" s="27">
        <f>RA!J22</f>
        <v>0.20564061435247599</v>
      </c>
      <c r="I18" s="20">
        <f>IFERROR(VLOOKUP(B18,RMS!C:E,3,FALSE),0)</f>
        <v>1149994.6547051501</v>
      </c>
      <c r="J18" s="21">
        <f>IFERROR(VLOOKUP(B18,RMS!C:F,4,FALSE),0)</f>
        <v>1147628.6964859001</v>
      </c>
      <c r="K18" s="22">
        <f t="shared" si="1"/>
        <v>-1.1053051501512527</v>
      </c>
      <c r="L18" s="22">
        <f t="shared" si="2"/>
        <v>-8.859001100063324E-4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2155392.1546</v>
      </c>
      <c r="F19" s="25">
        <f>IFERROR(VLOOKUP(C19,RA!B:I,8,0),0)</f>
        <v>243114.4817</v>
      </c>
      <c r="G19" s="16">
        <f t="shared" si="0"/>
        <v>1912277.6729000001</v>
      </c>
      <c r="H19" s="27">
        <f>RA!J23</f>
        <v>11.2793619101354</v>
      </c>
      <c r="I19" s="20">
        <f>IFERROR(VLOOKUP(B19,RMS!C:E,3,FALSE),0)</f>
        <v>2155393.3644632502</v>
      </c>
      <c r="J19" s="21">
        <f>IFERROR(VLOOKUP(B19,RMS!C:F,4,FALSE),0)</f>
        <v>1912277.6899367501</v>
      </c>
      <c r="K19" s="22">
        <f t="shared" si="1"/>
        <v>-1.209863250143826</v>
      </c>
      <c r="L19" s="22">
        <f t="shared" si="2"/>
        <v>-1.7036749981343746E-2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281833.50060000003</v>
      </c>
      <c r="F20" s="25">
        <f>IFERROR(VLOOKUP(C20,RA!B:I,8,0),0)</f>
        <v>43032.416799999999</v>
      </c>
      <c r="G20" s="16">
        <f t="shared" si="0"/>
        <v>238801.08380000002</v>
      </c>
      <c r="H20" s="27">
        <f>RA!J24</f>
        <v>15.2687372893526</v>
      </c>
      <c r="I20" s="20">
        <f>IFERROR(VLOOKUP(B20,RMS!C:E,3,FALSE),0)</f>
        <v>281833.48118149198</v>
      </c>
      <c r="J20" s="21">
        <f>IFERROR(VLOOKUP(B20,RMS!C:F,4,FALSE),0)</f>
        <v>238801.08125156199</v>
      </c>
      <c r="K20" s="22">
        <f t="shared" si="1"/>
        <v>1.9418508047237992E-2</v>
      </c>
      <c r="L20" s="22">
        <f t="shared" si="2"/>
        <v>2.5484380312263966E-3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342253.14569999999</v>
      </c>
      <c r="F21" s="25">
        <f>IFERROR(VLOOKUP(C21,RA!B:I,8,0),0)</f>
        <v>24587.554800000002</v>
      </c>
      <c r="G21" s="16">
        <f t="shared" si="0"/>
        <v>317665.59090000001</v>
      </c>
      <c r="H21" s="27">
        <f>RA!J25</f>
        <v>7.1840259494801204</v>
      </c>
      <c r="I21" s="20">
        <f>IFERROR(VLOOKUP(B21,RMS!C:E,3,FALSE),0)</f>
        <v>342253.14306611498</v>
      </c>
      <c r="J21" s="21">
        <f>IFERROR(VLOOKUP(B21,RMS!C:F,4,FALSE),0)</f>
        <v>317665.59653638501</v>
      </c>
      <c r="K21" s="22">
        <f t="shared" si="1"/>
        <v>2.6338850148022175E-3</v>
      </c>
      <c r="L21" s="22">
        <f t="shared" si="2"/>
        <v>-5.6363850017078221E-3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682160.00280000002</v>
      </c>
      <c r="F22" s="25">
        <f>IFERROR(VLOOKUP(C22,RA!B:I,8,0),0)</f>
        <v>139116.77559999999</v>
      </c>
      <c r="G22" s="16">
        <f t="shared" si="0"/>
        <v>543043.22720000008</v>
      </c>
      <c r="H22" s="27">
        <f>RA!J26</f>
        <v>20.393569694643499</v>
      </c>
      <c r="I22" s="20">
        <f>IFERROR(VLOOKUP(B22,RMS!C:E,3,FALSE),0)</f>
        <v>682159.98828298203</v>
      </c>
      <c r="J22" s="21">
        <f>IFERROR(VLOOKUP(B22,RMS!C:F,4,FALSE),0)</f>
        <v>543043.15438420896</v>
      </c>
      <c r="K22" s="22">
        <f t="shared" si="1"/>
        <v>1.4517017989419401E-2</v>
      </c>
      <c r="L22" s="22">
        <f t="shared" si="2"/>
        <v>7.2815791121684015E-2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286549.47710000002</v>
      </c>
      <c r="F23" s="25">
        <f>IFERROR(VLOOKUP(C23,RA!B:I,8,0),0)</f>
        <v>70526.672999999995</v>
      </c>
      <c r="G23" s="16">
        <f t="shared" si="0"/>
        <v>216022.80410000001</v>
      </c>
      <c r="H23" s="27">
        <f>RA!J27</f>
        <v>24.612389355499499</v>
      </c>
      <c r="I23" s="20">
        <f>IFERROR(VLOOKUP(B23,RMS!C:E,3,FALSE),0)</f>
        <v>286549.45636183303</v>
      </c>
      <c r="J23" s="21">
        <f>IFERROR(VLOOKUP(B23,RMS!C:F,4,FALSE),0)</f>
        <v>216022.81423032301</v>
      </c>
      <c r="K23" s="22">
        <f t="shared" si="1"/>
        <v>2.0738166989758611E-2</v>
      </c>
      <c r="L23" s="22">
        <f t="shared" si="2"/>
        <v>-1.0130323003977537E-2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1016744.3075999999</v>
      </c>
      <c r="F24" s="25">
        <f>IFERROR(VLOOKUP(C24,RA!B:I,8,0),0)</f>
        <v>31937.058400000002</v>
      </c>
      <c r="G24" s="16">
        <f t="shared" si="0"/>
        <v>984807.24919999996</v>
      </c>
      <c r="H24" s="27">
        <f>RA!J28</f>
        <v>3.14111012584734</v>
      </c>
      <c r="I24" s="20">
        <f>IFERROR(VLOOKUP(B24,RMS!C:E,3,FALSE),0)</f>
        <v>1016744.30777699</v>
      </c>
      <c r="J24" s="21">
        <f>IFERROR(VLOOKUP(B24,RMS!C:F,4,FALSE),0)</f>
        <v>984807.25546814199</v>
      </c>
      <c r="K24" s="22">
        <f t="shared" si="1"/>
        <v>-1.7699005547910929E-4</v>
      </c>
      <c r="L24" s="22">
        <f t="shared" si="2"/>
        <v>-6.2681420240551233E-3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910238.40480000002</v>
      </c>
      <c r="F25" s="25">
        <f>IFERROR(VLOOKUP(C25,RA!B:I,8,0),0)</f>
        <v>131723.87669999999</v>
      </c>
      <c r="G25" s="16">
        <f t="shared" si="0"/>
        <v>778514.5281</v>
      </c>
      <c r="H25" s="27">
        <f>RA!J29</f>
        <v>14.471360031105601</v>
      </c>
      <c r="I25" s="20">
        <f>IFERROR(VLOOKUP(B25,RMS!C:E,3,FALSE),0)</f>
        <v>910238.40767699096</v>
      </c>
      <c r="J25" s="21">
        <f>IFERROR(VLOOKUP(B25,RMS!C:F,4,FALSE),0)</f>
        <v>778514.50863920304</v>
      </c>
      <c r="K25" s="22">
        <f t="shared" si="1"/>
        <v>-2.8769909404218197E-3</v>
      </c>
      <c r="L25" s="22">
        <f t="shared" si="2"/>
        <v>1.9460796960629523E-2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1363494.4968000001</v>
      </c>
      <c r="F26" s="25">
        <f>IFERROR(VLOOKUP(C26,RA!B:I,8,0),0)</f>
        <v>137012.42230000001</v>
      </c>
      <c r="G26" s="16">
        <f t="shared" si="0"/>
        <v>1226482.0745000001</v>
      </c>
      <c r="H26" s="27">
        <f>RA!J30</f>
        <v>10.048623050665499</v>
      </c>
      <c r="I26" s="20">
        <f>IFERROR(VLOOKUP(B26,RMS!C:E,3,FALSE),0)</f>
        <v>1363494.4823177001</v>
      </c>
      <c r="J26" s="21">
        <f>IFERROR(VLOOKUP(B26,RMS!C:F,4,FALSE),0)</f>
        <v>1226482.0627347501</v>
      </c>
      <c r="K26" s="22">
        <f t="shared" si="1"/>
        <v>1.4482300030067563E-2</v>
      </c>
      <c r="L26" s="22">
        <f t="shared" si="2"/>
        <v>1.1765250004827976E-2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2223102.1123000002</v>
      </c>
      <c r="F27" s="25">
        <f>IFERROR(VLOOKUP(C27,RA!B:I,8,0),0)</f>
        <v>-123680.2274</v>
      </c>
      <c r="G27" s="16">
        <f t="shared" si="0"/>
        <v>2346782.3397000004</v>
      </c>
      <c r="H27" s="27">
        <f>RA!J31</f>
        <v>-5.5634073988640003</v>
      </c>
      <c r="I27" s="20">
        <f>IFERROR(VLOOKUP(B27,RMS!C:E,3,FALSE),0)</f>
        <v>2223102.4079867299</v>
      </c>
      <c r="J27" s="21">
        <f>IFERROR(VLOOKUP(B27,RMS!C:F,4,FALSE),0)</f>
        <v>2346782.2717566402</v>
      </c>
      <c r="K27" s="22">
        <f t="shared" si="1"/>
        <v>-0.2956867297179997</v>
      </c>
      <c r="L27" s="22">
        <f t="shared" si="2"/>
        <v>6.7943360190838575E-2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169733.6243</v>
      </c>
      <c r="F28" s="25">
        <f>IFERROR(VLOOKUP(C28,RA!B:I,8,0),0)</f>
        <v>45188.246800000001</v>
      </c>
      <c r="G28" s="16">
        <f t="shared" si="0"/>
        <v>124545.3775</v>
      </c>
      <c r="H28" s="27">
        <f>RA!J32</f>
        <v>26.623037707679501</v>
      </c>
      <c r="I28" s="20">
        <f>IFERROR(VLOOKUP(B28,RMS!C:E,3,FALSE),0)</f>
        <v>169733.51811482501</v>
      </c>
      <c r="J28" s="21">
        <f>IFERROR(VLOOKUP(B28,RMS!C:F,4,FALSE),0)</f>
        <v>124545.39095145201</v>
      </c>
      <c r="K28" s="22">
        <f t="shared" si="1"/>
        <v>0.10618517498369329</v>
      </c>
      <c r="L28" s="22">
        <f t="shared" si="2"/>
        <v>-1.3451452003209852E-2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239235.005</v>
      </c>
      <c r="F30" s="25">
        <f>IFERROR(VLOOKUP(C30,RA!B:I,8,0),0)</f>
        <v>6436.1602000000003</v>
      </c>
      <c r="G30" s="16">
        <f t="shared" si="0"/>
        <v>232798.84479999999</v>
      </c>
      <c r="H30" s="27">
        <f>RA!J34</f>
        <v>2.69030871966249</v>
      </c>
      <c r="I30" s="20">
        <f>IFERROR(VLOOKUP(B30,RMS!C:E,3,FALSE),0)</f>
        <v>239235.00580000001</v>
      </c>
      <c r="J30" s="21">
        <f>IFERROR(VLOOKUP(B30,RMS!C:F,4,FALSE),0)</f>
        <v>232798.76240000001</v>
      </c>
      <c r="K30" s="22">
        <f t="shared" si="1"/>
        <v>-8.0000000889413059E-4</v>
      </c>
      <c r="L30" s="22">
        <f t="shared" si="2"/>
        <v>8.2399999984772876E-2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116549.21</v>
      </c>
      <c r="F32" s="25">
        <f>IFERROR(VLOOKUP(C32,RA!B:I,8,0),0)</f>
        <v>14464.66</v>
      </c>
      <c r="G32" s="16">
        <f t="shared" si="0"/>
        <v>102084.55</v>
      </c>
      <c r="H32" s="27">
        <f>RA!J34</f>
        <v>2.69030871966249</v>
      </c>
      <c r="I32" s="20">
        <f>IFERROR(VLOOKUP(B32,RMS!C:E,3,FALSE),0)</f>
        <v>116549.21</v>
      </c>
      <c r="J32" s="21">
        <f>IFERROR(VLOOKUP(B32,RMS!C:F,4,FALSE),0)</f>
        <v>102084.55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110184.78</v>
      </c>
      <c r="F33" s="25">
        <f>IFERROR(VLOOKUP(C33,RA!B:I,8,0),0)</f>
        <v>-10991.29</v>
      </c>
      <c r="G33" s="16">
        <f t="shared" si="0"/>
        <v>121176.07</v>
      </c>
      <c r="H33" s="27">
        <f>RA!J34</f>
        <v>2.69030871966249</v>
      </c>
      <c r="I33" s="20">
        <f>IFERROR(VLOOKUP(B33,RMS!C:E,3,FALSE),0)</f>
        <v>110184.78</v>
      </c>
      <c r="J33" s="21">
        <f>IFERROR(VLOOKUP(B33,RMS!C:F,4,FALSE),0)</f>
        <v>121176.07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20894.03</v>
      </c>
      <c r="F34" s="25">
        <f>IFERROR(VLOOKUP(C34,RA!B:I,8,0),0)</f>
        <v>-715.36</v>
      </c>
      <c r="G34" s="16">
        <f t="shared" si="0"/>
        <v>21609.39</v>
      </c>
      <c r="H34" s="27">
        <f>RA!J35</f>
        <v>0</v>
      </c>
      <c r="I34" s="20">
        <f>IFERROR(VLOOKUP(B34,RMS!C:E,3,FALSE),0)</f>
        <v>20894.03</v>
      </c>
      <c r="J34" s="21">
        <f>IFERROR(VLOOKUP(B34,RMS!C:F,4,FALSE),0)</f>
        <v>21609.39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39961.519999999997</v>
      </c>
      <c r="F35" s="25">
        <f>IFERROR(VLOOKUP(C35,RA!B:I,8,0),0)</f>
        <v>-4159.54</v>
      </c>
      <c r="G35" s="16">
        <f t="shared" si="0"/>
        <v>44121.06</v>
      </c>
      <c r="H35" s="27">
        <f>RA!J34</f>
        <v>2.69030871966249</v>
      </c>
      <c r="I35" s="20">
        <f>IFERROR(VLOOKUP(B35,RMS!C:E,3,FALSE),0)</f>
        <v>39961.519999999997</v>
      </c>
      <c r="J35" s="21">
        <f>IFERROR(VLOOKUP(B35,RMS!C:F,4,FALSE),0)</f>
        <v>44121.06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1.3</v>
      </c>
      <c r="F36" s="25">
        <f>IFERROR(VLOOKUP(C36,RA!B:I,8,0),0)</f>
        <v>-109.81</v>
      </c>
      <c r="G36" s="16">
        <f t="shared" si="0"/>
        <v>111.11</v>
      </c>
      <c r="H36" s="27">
        <f>RA!J35</f>
        <v>0</v>
      </c>
      <c r="I36" s="20">
        <f>IFERROR(VLOOKUP(B36,RMS!C:E,3,FALSE),0)</f>
        <v>1.3</v>
      </c>
      <c r="J36" s="21">
        <f>IFERROR(VLOOKUP(B36,RMS!C:F,4,FALSE),0)</f>
        <v>111.11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9020.5125000000007</v>
      </c>
      <c r="F37" s="25">
        <f>IFERROR(VLOOKUP(C37,RA!B:I,8,0),0)</f>
        <v>579.94820000000004</v>
      </c>
      <c r="G37" s="16">
        <f t="shared" si="0"/>
        <v>8440.5643</v>
      </c>
      <c r="H37" s="27">
        <f>RA!J35</f>
        <v>0</v>
      </c>
      <c r="I37" s="20">
        <f>IFERROR(VLOOKUP(B37,RMS!C:E,3,FALSE),0)</f>
        <v>9020.5128205128203</v>
      </c>
      <c r="J37" s="21">
        <f>IFERROR(VLOOKUP(B37,RMS!C:F,4,FALSE),0)</f>
        <v>8440.5641025640998</v>
      </c>
      <c r="K37" s="22">
        <f t="shared" si="1"/>
        <v>-3.2051281959866174E-4</v>
      </c>
      <c r="L37" s="22">
        <f t="shared" si="2"/>
        <v>1.974359001906123E-4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259432.99909999999</v>
      </c>
      <c r="F38" s="25">
        <f>IFERROR(VLOOKUP(C38,RA!B:I,8,0),0)</f>
        <v>16262.974899999999</v>
      </c>
      <c r="G38" s="16">
        <f t="shared" si="0"/>
        <v>243170.02419999999</v>
      </c>
      <c r="H38" s="27">
        <f>RA!J36</f>
        <v>12.4107748134887</v>
      </c>
      <c r="I38" s="20">
        <f>IFERROR(VLOOKUP(B38,RMS!C:E,3,FALSE),0)</f>
        <v>259432.99745641</v>
      </c>
      <c r="J38" s="21">
        <f>IFERROR(VLOOKUP(B38,RMS!C:F,4,FALSE),0)</f>
        <v>243170.02538888899</v>
      </c>
      <c r="K38" s="22">
        <f t="shared" si="1"/>
        <v>1.6435899888165295E-3</v>
      </c>
      <c r="L38" s="22">
        <f t="shared" si="2"/>
        <v>-1.188889000331983E-3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81033.570000000007</v>
      </c>
      <c r="F39" s="25">
        <f>IFERROR(VLOOKUP(C39,RA!B:I,8,0),0)</f>
        <v>-15181.44</v>
      </c>
      <c r="G39" s="16">
        <f t="shared" si="0"/>
        <v>96215.010000000009</v>
      </c>
      <c r="H39" s="27">
        <f>RA!J37</f>
        <v>-9.9753250857332603</v>
      </c>
      <c r="I39" s="20">
        <f>IFERROR(VLOOKUP(B39,RMS!C:E,3,FALSE),0)</f>
        <v>81033.570000000007</v>
      </c>
      <c r="J39" s="21">
        <f>IFERROR(VLOOKUP(B39,RMS!C:F,4,FALSE),0)</f>
        <v>96215.01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48330.879999999997</v>
      </c>
      <c r="F40" s="25">
        <f>IFERROR(VLOOKUP(C40,RA!B:I,8,0),0)</f>
        <v>6864.18</v>
      </c>
      <c r="G40" s="16">
        <f t="shared" si="0"/>
        <v>41466.699999999997</v>
      </c>
      <c r="H40" s="27">
        <f>RA!J38</f>
        <v>-3.4237531007661</v>
      </c>
      <c r="I40" s="20">
        <f>IFERROR(VLOOKUP(B40,RMS!C:E,3,FALSE),0)</f>
        <v>48330.879999999997</v>
      </c>
      <c r="J40" s="21">
        <f>IFERROR(VLOOKUP(B40,RMS!C:F,4,FALSE),0)</f>
        <v>41466.699999999997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-10.4088633265201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95.726500000000001</v>
      </c>
      <c r="F42" s="25">
        <f>IFERROR(VLOOKUP(C42,RA!B:I,8,0),0)</f>
        <v>16.273499999999999</v>
      </c>
      <c r="G42" s="16">
        <f t="shared" si="0"/>
        <v>79.453000000000003</v>
      </c>
      <c r="H42" s="27">
        <f>RA!J39</f>
        <v>-10.4088633265201</v>
      </c>
      <c r="I42" s="20">
        <f>VLOOKUP(B42,RMS!C:E,3,FALSE)</f>
        <v>95.726495726495699</v>
      </c>
      <c r="J42" s="21">
        <f>IFERROR(VLOOKUP(B42,RMS!C:F,4,FALSE),0)</f>
        <v>79.452991452991398</v>
      </c>
      <c r="K42" s="22">
        <f t="shared" si="1"/>
        <v>4.2735043024322295E-6</v>
      </c>
      <c r="L42" s="22">
        <f t="shared" si="2"/>
        <v>8.5470086048644589E-6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5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5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7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82" t="s">
        <v>4</v>
      </c>
      <c r="C6" s="8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4" t="s">
        <v>5</v>
      </c>
      <c r="B7" s="85"/>
      <c r="C7" s="86"/>
      <c r="D7" s="55">
        <v>18339250.681699999</v>
      </c>
      <c r="E7" s="56"/>
      <c r="F7" s="56"/>
      <c r="G7" s="55">
        <v>19288576.018199999</v>
      </c>
      <c r="H7" s="57">
        <v>-4.9216973591220796</v>
      </c>
      <c r="I7" s="55">
        <v>1617655.8713</v>
      </c>
      <c r="J7" s="57">
        <v>8.8207304615460291</v>
      </c>
      <c r="K7" s="55">
        <v>1111089.4787999999</v>
      </c>
      <c r="L7" s="57">
        <v>5.7603499488589298</v>
      </c>
      <c r="M7" s="57">
        <v>0.45591862956627199</v>
      </c>
      <c r="N7" s="55">
        <v>434249816.6401</v>
      </c>
      <c r="O7" s="55">
        <v>2365631159.2321</v>
      </c>
      <c r="P7" s="55">
        <v>932935</v>
      </c>
      <c r="Q7" s="55">
        <v>949271</v>
      </c>
      <c r="R7" s="57">
        <v>-1.7208995113092</v>
      </c>
      <c r="S7" s="55">
        <v>19.657586736160599</v>
      </c>
      <c r="T7" s="55">
        <v>19.311971688379799</v>
      </c>
      <c r="U7" s="58">
        <v>1.7581763846170499</v>
      </c>
    </row>
    <row r="8" spans="1:23" ht="12" thickBot="1">
      <c r="A8" s="76">
        <v>42811</v>
      </c>
      <c r="B8" s="72" t="s">
        <v>6</v>
      </c>
      <c r="C8" s="73"/>
      <c r="D8" s="59">
        <v>541886.87109999999</v>
      </c>
      <c r="E8" s="60"/>
      <c r="F8" s="60"/>
      <c r="G8" s="59">
        <v>470294.86560000002</v>
      </c>
      <c r="H8" s="61">
        <v>15.222791218157001</v>
      </c>
      <c r="I8" s="59">
        <v>147643.1061</v>
      </c>
      <c r="J8" s="61">
        <v>27.2461124220066</v>
      </c>
      <c r="K8" s="59">
        <v>131921.7984</v>
      </c>
      <c r="L8" s="61">
        <v>28.050869369303999</v>
      </c>
      <c r="M8" s="61">
        <v>0.11917141739025899</v>
      </c>
      <c r="N8" s="59">
        <v>20865607.403900001</v>
      </c>
      <c r="O8" s="59">
        <v>100607785.0204</v>
      </c>
      <c r="P8" s="59">
        <v>18890</v>
      </c>
      <c r="Q8" s="59">
        <v>20931</v>
      </c>
      <c r="R8" s="61">
        <v>-9.7510869045912791</v>
      </c>
      <c r="S8" s="59">
        <v>28.686441032292201</v>
      </c>
      <c r="T8" s="59">
        <v>27.1418236873537</v>
      </c>
      <c r="U8" s="62">
        <v>5.3844858035884</v>
      </c>
    </row>
    <row r="9" spans="1:23" ht="12" thickBot="1">
      <c r="A9" s="77"/>
      <c r="B9" s="72" t="s">
        <v>7</v>
      </c>
      <c r="C9" s="73"/>
      <c r="D9" s="59">
        <v>69886.1636</v>
      </c>
      <c r="E9" s="60"/>
      <c r="F9" s="60"/>
      <c r="G9" s="59">
        <v>58283.731299999999</v>
      </c>
      <c r="H9" s="61">
        <v>19.906811113858801</v>
      </c>
      <c r="I9" s="59">
        <v>17054.283899999999</v>
      </c>
      <c r="J9" s="61">
        <v>24.402947624385</v>
      </c>
      <c r="K9" s="59">
        <v>13595.4566</v>
      </c>
      <c r="L9" s="61">
        <v>23.326331888432101</v>
      </c>
      <c r="M9" s="61">
        <v>0.25441052858791102</v>
      </c>
      <c r="N9" s="59">
        <v>1436079.0464000001</v>
      </c>
      <c r="O9" s="59">
        <v>12688976.855</v>
      </c>
      <c r="P9" s="59">
        <v>4095</v>
      </c>
      <c r="Q9" s="59">
        <v>4066</v>
      </c>
      <c r="R9" s="61">
        <v>0.71323167732415504</v>
      </c>
      <c r="S9" s="59">
        <v>17.0662182173382</v>
      </c>
      <c r="T9" s="59">
        <v>15.959772921790499</v>
      </c>
      <c r="U9" s="62">
        <v>6.4832482595568797</v>
      </c>
    </row>
    <row r="10" spans="1:23" ht="12" thickBot="1">
      <c r="A10" s="77"/>
      <c r="B10" s="72" t="s">
        <v>8</v>
      </c>
      <c r="C10" s="73"/>
      <c r="D10" s="59">
        <v>94493.121499999994</v>
      </c>
      <c r="E10" s="60"/>
      <c r="F10" s="60"/>
      <c r="G10" s="59">
        <v>98671.340299999996</v>
      </c>
      <c r="H10" s="61">
        <v>-4.2344806377379101</v>
      </c>
      <c r="I10" s="59">
        <v>28490.536800000002</v>
      </c>
      <c r="J10" s="61">
        <v>30.150910825821299</v>
      </c>
      <c r="K10" s="59">
        <v>21345.079600000001</v>
      </c>
      <c r="L10" s="61">
        <v>21.632501935316299</v>
      </c>
      <c r="M10" s="61">
        <v>0.33475898586014202</v>
      </c>
      <c r="N10" s="59">
        <v>2651912.9956999999</v>
      </c>
      <c r="O10" s="59">
        <v>20136932.522599999</v>
      </c>
      <c r="P10" s="59">
        <v>98883</v>
      </c>
      <c r="Q10" s="59">
        <v>98048</v>
      </c>
      <c r="R10" s="61">
        <v>0.85162369451696796</v>
      </c>
      <c r="S10" s="59">
        <v>0.95560532649697105</v>
      </c>
      <c r="T10" s="59">
        <v>0.95766538022193204</v>
      </c>
      <c r="U10" s="62">
        <v>-0.21557578927614901</v>
      </c>
    </row>
    <row r="11" spans="1:23" ht="12" thickBot="1">
      <c r="A11" s="77"/>
      <c r="B11" s="72" t="s">
        <v>9</v>
      </c>
      <c r="C11" s="73"/>
      <c r="D11" s="59">
        <v>42593.790300000001</v>
      </c>
      <c r="E11" s="60"/>
      <c r="F11" s="60"/>
      <c r="G11" s="59">
        <v>39762.048699999999</v>
      </c>
      <c r="H11" s="61">
        <v>7.1217195606925596</v>
      </c>
      <c r="I11" s="59">
        <v>10664.9797</v>
      </c>
      <c r="J11" s="61">
        <v>25.0388134629099</v>
      </c>
      <c r="K11" s="59">
        <v>8959.0725000000002</v>
      </c>
      <c r="L11" s="61">
        <v>22.531717536978899</v>
      </c>
      <c r="M11" s="61">
        <v>0.190411139099499</v>
      </c>
      <c r="N11" s="59">
        <v>1106310.5171999999</v>
      </c>
      <c r="O11" s="59">
        <v>6625713.8095000004</v>
      </c>
      <c r="P11" s="59">
        <v>1914</v>
      </c>
      <c r="Q11" s="59">
        <v>2030</v>
      </c>
      <c r="R11" s="61">
        <v>-5.7142857142857197</v>
      </c>
      <c r="S11" s="59">
        <v>22.2538089341693</v>
      </c>
      <c r="T11" s="59">
        <v>22.4212103448276</v>
      </c>
      <c r="U11" s="62">
        <v>-0.75223711659208703</v>
      </c>
    </row>
    <row r="12" spans="1:23" ht="12" thickBot="1">
      <c r="A12" s="77"/>
      <c r="B12" s="72" t="s">
        <v>10</v>
      </c>
      <c r="C12" s="73"/>
      <c r="D12" s="59">
        <v>133667.16690000001</v>
      </c>
      <c r="E12" s="60"/>
      <c r="F12" s="60"/>
      <c r="G12" s="59">
        <v>122650.35030000001</v>
      </c>
      <c r="H12" s="61">
        <v>8.9822952588827896</v>
      </c>
      <c r="I12" s="59">
        <v>19139.498200000002</v>
      </c>
      <c r="J12" s="61">
        <v>14.3187729970508</v>
      </c>
      <c r="K12" s="59">
        <v>16876.9496</v>
      </c>
      <c r="L12" s="61">
        <v>13.7602131251312</v>
      </c>
      <c r="M12" s="61">
        <v>0.134061465704679</v>
      </c>
      <c r="N12" s="59">
        <v>3417379.4311000002</v>
      </c>
      <c r="O12" s="59">
        <v>23684473.840999998</v>
      </c>
      <c r="P12" s="59">
        <v>963</v>
      </c>
      <c r="Q12" s="59">
        <v>780</v>
      </c>
      <c r="R12" s="61">
        <v>23.461538461538499</v>
      </c>
      <c r="S12" s="59">
        <v>138.80287320872301</v>
      </c>
      <c r="T12" s="59">
        <v>162.69209499999999</v>
      </c>
      <c r="U12" s="62">
        <v>-17.210898621208099</v>
      </c>
    </row>
    <row r="13" spans="1:23" ht="12" thickBot="1">
      <c r="A13" s="77"/>
      <c r="B13" s="72" t="s">
        <v>11</v>
      </c>
      <c r="C13" s="73"/>
      <c r="D13" s="59">
        <v>201612.4762</v>
      </c>
      <c r="E13" s="60"/>
      <c r="F13" s="60"/>
      <c r="G13" s="59">
        <v>166159.24540000001</v>
      </c>
      <c r="H13" s="61">
        <v>21.336899258691499</v>
      </c>
      <c r="I13" s="59">
        <v>37538.860699999997</v>
      </c>
      <c r="J13" s="61">
        <v>18.619314343801499</v>
      </c>
      <c r="K13" s="59">
        <v>52653.826099999998</v>
      </c>
      <c r="L13" s="61">
        <v>31.688773004020899</v>
      </c>
      <c r="M13" s="61">
        <v>-0.28706300224590903</v>
      </c>
      <c r="N13" s="59">
        <v>7759434.9866000004</v>
      </c>
      <c r="O13" s="59">
        <v>34022887.161200002</v>
      </c>
      <c r="P13" s="59">
        <v>7088</v>
      </c>
      <c r="Q13" s="59">
        <v>6674</v>
      </c>
      <c r="R13" s="61">
        <v>6.2031765058435697</v>
      </c>
      <c r="S13" s="59">
        <v>28.444198109480801</v>
      </c>
      <c r="T13" s="59">
        <v>25.371006053341301</v>
      </c>
      <c r="U13" s="62">
        <v>10.804284389775599</v>
      </c>
    </row>
    <row r="14" spans="1:23" ht="12" thickBot="1">
      <c r="A14" s="77"/>
      <c r="B14" s="72" t="s">
        <v>12</v>
      </c>
      <c r="C14" s="73"/>
      <c r="D14" s="59">
        <v>95450.837100000004</v>
      </c>
      <c r="E14" s="60"/>
      <c r="F14" s="60"/>
      <c r="G14" s="59">
        <v>115243.5962</v>
      </c>
      <c r="H14" s="61">
        <v>-17.174714910536601</v>
      </c>
      <c r="I14" s="59">
        <v>5766.6008000000002</v>
      </c>
      <c r="J14" s="61">
        <v>6.0414355444138899</v>
      </c>
      <c r="K14" s="59">
        <v>19766.816999999999</v>
      </c>
      <c r="L14" s="61">
        <v>17.152204245427701</v>
      </c>
      <c r="M14" s="61">
        <v>-0.70826862008182701</v>
      </c>
      <c r="N14" s="59">
        <v>1800330.1036</v>
      </c>
      <c r="O14" s="59">
        <v>10411808.1668</v>
      </c>
      <c r="P14" s="59">
        <v>2273</v>
      </c>
      <c r="Q14" s="59">
        <v>2334</v>
      </c>
      <c r="R14" s="61">
        <v>-2.6135389888603302</v>
      </c>
      <c r="S14" s="59">
        <v>41.993329124505102</v>
      </c>
      <c r="T14" s="59">
        <v>47.515969751499597</v>
      </c>
      <c r="U14" s="62">
        <v>-13.151233165202401</v>
      </c>
    </row>
    <row r="15" spans="1:23" ht="12" thickBot="1">
      <c r="A15" s="77"/>
      <c r="B15" s="72" t="s">
        <v>13</v>
      </c>
      <c r="C15" s="73"/>
      <c r="D15" s="59">
        <v>77773.363899999997</v>
      </c>
      <c r="E15" s="60"/>
      <c r="F15" s="60"/>
      <c r="G15" s="59">
        <v>59005.366699999999</v>
      </c>
      <c r="H15" s="61">
        <v>31.807271523998502</v>
      </c>
      <c r="I15" s="59">
        <v>-7575.7115999999996</v>
      </c>
      <c r="J15" s="61">
        <v>-9.7407534149361901</v>
      </c>
      <c r="K15" s="59">
        <v>4516.1532999999999</v>
      </c>
      <c r="L15" s="61">
        <v>7.6538009211287603</v>
      </c>
      <c r="M15" s="61">
        <v>-2.6774699831380802</v>
      </c>
      <c r="N15" s="59">
        <v>1856410.7264</v>
      </c>
      <c r="O15" s="59">
        <v>11794557.441</v>
      </c>
      <c r="P15" s="59">
        <v>2854</v>
      </c>
      <c r="Q15" s="59">
        <v>3094</v>
      </c>
      <c r="R15" s="61">
        <v>-7.7569489334195199</v>
      </c>
      <c r="S15" s="59">
        <v>27.2506530833917</v>
      </c>
      <c r="T15" s="59">
        <v>26.8626683904331</v>
      </c>
      <c r="U15" s="62">
        <v>1.42376291596146</v>
      </c>
    </row>
    <row r="16" spans="1:23" ht="12" thickBot="1">
      <c r="A16" s="77"/>
      <c r="B16" s="72" t="s">
        <v>14</v>
      </c>
      <c r="C16" s="73"/>
      <c r="D16" s="59">
        <v>713386.27500000002</v>
      </c>
      <c r="E16" s="60"/>
      <c r="F16" s="60"/>
      <c r="G16" s="59">
        <v>562375.93550000002</v>
      </c>
      <c r="H16" s="61">
        <v>26.852205076260802</v>
      </c>
      <c r="I16" s="59">
        <v>-6473.5491000000002</v>
      </c>
      <c r="J16" s="61">
        <v>-0.90743953547466305</v>
      </c>
      <c r="K16" s="59">
        <v>33383.414599999996</v>
      </c>
      <c r="L16" s="61">
        <v>5.9361385316602</v>
      </c>
      <c r="M16" s="61">
        <v>-1.1939151275436</v>
      </c>
      <c r="N16" s="59">
        <v>23343101.4507</v>
      </c>
      <c r="O16" s="59">
        <v>141204692.44279999</v>
      </c>
      <c r="P16" s="59">
        <v>33778</v>
      </c>
      <c r="Q16" s="59">
        <v>31651</v>
      </c>
      <c r="R16" s="61">
        <v>6.7201668193737998</v>
      </c>
      <c r="S16" s="59">
        <v>21.1198494582273</v>
      </c>
      <c r="T16" s="59">
        <v>21.0462433730372</v>
      </c>
      <c r="U16" s="62">
        <v>0.34851614513469598</v>
      </c>
    </row>
    <row r="17" spans="1:21" ht="12" thickBot="1">
      <c r="A17" s="77"/>
      <c r="B17" s="72" t="s">
        <v>15</v>
      </c>
      <c r="C17" s="73"/>
      <c r="D17" s="59">
        <v>932115.18570000003</v>
      </c>
      <c r="E17" s="60"/>
      <c r="F17" s="60"/>
      <c r="G17" s="59">
        <v>381107.05119999999</v>
      </c>
      <c r="H17" s="61">
        <v>144.58093408795</v>
      </c>
      <c r="I17" s="59">
        <v>82409.4139</v>
      </c>
      <c r="J17" s="61">
        <v>8.8411191196410108</v>
      </c>
      <c r="K17" s="59">
        <v>39565.6414</v>
      </c>
      <c r="L17" s="61">
        <v>10.381765773007601</v>
      </c>
      <c r="M17" s="61">
        <v>1.0828529750562801</v>
      </c>
      <c r="N17" s="59">
        <v>10803056.893100001</v>
      </c>
      <c r="O17" s="59">
        <v>164204352.04480001</v>
      </c>
      <c r="P17" s="59">
        <v>10483</v>
      </c>
      <c r="Q17" s="59">
        <v>9760</v>
      </c>
      <c r="R17" s="61">
        <v>7.4077868852459003</v>
      </c>
      <c r="S17" s="59">
        <v>88.916835419250205</v>
      </c>
      <c r="T17" s="59">
        <v>58.125129221311497</v>
      </c>
      <c r="U17" s="62">
        <v>34.629781922347199</v>
      </c>
    </row>
    <row r="18" spans="1:21" ht="12" customHeight="1" thickBot="1">
      <c r="A18" s="77"/>
      <c r="B18" s="72" t="s">
        <v>16</v>
      </c>
      <c r="C18" s="73"/>
      <c r="D18" s="59">
        <v>1709222.6405</v>
      </c>
      <c r="E18" s="60"/>
      <c r="F18" s="60"/>
      <c r="G18" s="59">
        <v>1355466.7871000001</v>
      </c>
      <c r="H18" s="61">
        <v>26.098452338832701</v>
      </c>
      <c r="I18" s="59">
        <v>212001.86379999999</v>
      </c>
      <c r="J18" s="61">
        <v>12.4034083551563</v>
      </c>
      <c r="K18" s="59">
        <v>169457.9448</v>
      </c>
      <c r="L18" s="61">
        <v>12.501814608276201</v>
      </c>
      <c r="M18" s="61">
        <v>0.25105886330801302</v>
      </c>
      <c r="N18" s="59">
        <v>35457128.141000003</v>
      </c>
      <c r="O18" s="59">
        <v>303361595.14319998</v>
      </c>
      <c r="P18" s="59">
        <v>72042</v>
      </c>
      <c r="Q18" s="59">
        <v>70377</v>
      </c>
      <c r="R18" s="61">
        <v>2.3658297455134498</v>
      </c>
      <c r="S18" s="59">
        <v>23.7253635448766</v>
      </c>
      <c r="T18" s="59">
        <v>22.489099370533001</v>
      </c>
      <c r="U18" s="62">
        <v>5.2107280548313497</v>
      </c>
    </row>
    <row r="19" spans="1:21" ht="12" customHeight="1" thickBot="1">
      <c r="A19" s="77"/>
      <c r="B19" s="72" t="s">
        <v>17</v>
      </c>
      <c r="C19" s="73"/>
      <c r="D19" s="59">
        <v>538776.92960000003</v>
      </c>
      <c r="E19" s="60"/>
      <c r="F19" s="60"/>
      <c r="G19" s="59">
        <v>599958.28449999995</v>
      </c>
      <c r="H19" s="61">
        <v>-10.1976014800742</v>
      </c>
      <c r="I19" s="59">
        <v>76082.916500000007</v>
      </c>
      <c r="J19" s="61">
        <v>14.121413208335699</v>
      </c>
      <c r="K19" s="59">
        <v>36874.561099999999</v>
      </c>
      <c r="L19" s="61">
        <v>6.14618750214124</v>
      </c>
      <c r="M19" s="61">
        <v>1.06329009025141</v>
      </c>
      <c r="N19" s="59">
        <v>11823372.9453</v>
      </c>
      <c r="O19" s="59">
        <v>72983450.693599999</v>
      </c>
      <c r="P19" s="59">
        <v>12089</v>
      </c>
      <c r="Q19" s="59">
        <v>12045</v>
      </c>
      <c r="R19" s="61">
        <v>0.36529680365295902</v>
      </c>
      <c r="S19" s="59">
        <v>44.567534916039399</v>
      </c>
      <c r="T19" s="59">
        <v>48.017382382731398</v>
      </c>
      <c r="U19" s="62">
        <v>-7.7407186042288298</v>
      </c>
    </row>
    <row r="20" spans="1:21" ht="12" thickBot="1">
      <c r="A20" s="77"/>
      <c r="B20" s="72" t="s">
        <v>18</v>
      </c>
      <c r="C20" s="73"/>
      <c r="D20" s="59">
        <v>1184347.6438</v>
      </c>
      <c r="E20" s="60"/>
      <c r="F20" s="60"/>
      <c r="G20" s="59">
        <v>936922.2622</v>
      </c>
      <c r="H20" s="61">
        <v>26.408314924550599</v>
      </c>
      <c r="I20" s="59">
        <v>143164.8547</v>
      </c>
      <c r="J20" s="61">
        <v>12.0880769636737</v>
      </c>
      <c r="K20" s="59">
        <v>71891.639200000005</v>
      </c>
      <c r="L20" s="61">
        <v>7.6731701337942697</v>
      </c>
      <c r="M20" s="61">
        <v>0.99139783559143002</v>
      </c>
      <c r="N20" s="59">
        <v>21600105.979800001</v>
      </c>
      <c r="O20" s="59">
        <v>131384101.4287</v>
      </c>
      <c r="P20" s="59">
        <v>42749</v>
      </c>
      <c r="Q20" s="59">
        <v>45073</v>
      </c>
      <c r="R20" s="61">
        <v>-5.1560801366671898</v>
      </c>
      <c r="S20" s="59">
        <v>27.704686514304399</v>
      </c>
      <c r="T20" s="59">
        <v>27.980042579814999</v>
      </c>
      <c r="U20" s="62">
        <v>-0.993897062752788</v>
      </c>
    </row>
    <row r="21" spans="1:21" ht="12" customHeight="1" thickBot="1">
      <c r="A21" s="77"/>
      <c r="B21" s="72" t="s">
        <v>19</v>
      </c>
      <c r="C21" s="73"/>
      <c r="D21" s="59">
        <v>497803.90740000003</v>
      </c>
      <c r="E21" s="60"/>
      <c r="F21" s="60"/>
      <c r="G21" s="59">
        <v>382528.7427</v>
      </c>
      <c r="H21" s="61">
        <v>30.135033484373999</v>
      </c>
      <c r="I21" s="59">
        <v>93357.327600000004</v>
      </c>
      <c r="J21" s="61">
        <v>18.753835840220599</v>
      </c>
      <c r="K21" s="59">
        <v>39603.911200000002</v>
      </c>
      <c r="L21" s="61">
        <v>10.353185729381799</v>
      </c>
      <c r="M21" s="61">
        <v>1.3572754501075599</v>
      </c>
      <c r="N21" s="59">
        <v>6981172.2692</v>
      </c>
      <c r="O21" s="59">
        <v>47423237.486400001</v>
      </c>
      <c r="P21" s="59">
        <v>30145</v>
      </c>
      <c r="Q21" s="59">
        <v>30624</v>
      </c>
      <c r="R21" s="61">
        <v>-1.56413270637409</v>
      </c>
      <c r="S21" s="59">
        <v>16.513647616520199</v>
      </c>
      <c r="T21" s="59">
        <v>16.335452063740899</v>
      </c>
      <c r="U21" s="62">
        <v>1.07908050914827</v>
      </c>
    </row>
    <row r="22" spans="1:21" ht="12" customHeight="1" thickBot="1">
      <c r="A22" s="77"/>
      <c r="B22" s="72" t="s">
        <v>20</v>
      </c>
      <c r="C22" s="73"/>
      <c r="D22" s="59">
        <v>1149993.5493999999</v>
      </c>
      <c r="E22" s="60"/>
      <c r="F22" s="60"/>
      <c r="G22" s="59">
        <v>926622.10259999998</v>
      </c>
      <c r="H22" s="61">
        <v>24.105991662970698</v>
      </c>
      <c r="I22" s="59">
        <v>2364.8537999999999</v>
      </c>
      <c r="J22" s="61">
        <v>0.20564061435247599</v>
      </c>
      <c r="K22" s="59">
        <v>58939.517</v>
      </c>
      <c r="L22" s="61">
        <v>6.3606854223120903</v>
      </c>
      <c r="M22" s="61">
        <v>-0.95987660027821398</v>
      </c>
      <c r="N22" s="59">
        <v>22555644.035700001</v>
      </c>
      <c r="O22" s="59">
        <v>140088271.5077</v>
      </c>
      <c r="P22" s="59">
        <v>69534</v>
      </c>
      <c r="Q22" s="59">
        <v>69156</v>
      </c>
      <c r="R22" s="61">
        <v>0.54659031754293896</v>
      </c>
      <c r="S22" s="59">
        <v>16.5385789599333</v>
      </c>
      <c r="T22" s="59">
        <v>16.284088929377099</v>
      </c>
      <c r="U22" s="62">
        <v>1.53876600385522</v>
      </c>
    </row>
    <row r="23" spans="1:21" ht="12" thickBot="1">
      <c r="A23" s="77"/>
      <c r="B23" s="72" t="s">
        <v>21</v>
      </c>
      <c r="C23" s="73"/>
      <c r="D23" s="59">
        <v>2155392.1546</v>
      </c>
      <c r="E23" s="60"/>
      <c r="F23" s="60"/>
      <c r="G23" s="59">
        <v>2250527.7075999998</v>
      </c>
      <c r="H23" s="61">
        <v>-4.2272553534323896</v>
      </c>
      <c r="I23" s="59">
        <v>243114.4817</v>
      </c>
      <c r="J23" s="61">
        <v>11.2793619101354</v>
      </c>
      <c r="K23" s="59">
        <v>168529.74249999999</v>
      </c>
      <c r="L23" s="61">
        <v>7.4884544602973504</v>
      </c>
      <c r="M23" s="61">
        <v>0.44256128380425203</v>
      </c>
      <c r="N23" s="59">
        <v>109614207.6874</v>
      </c>
      <c r="O23" s="59">
        <v>332197265.56449997</v>
      </c>
      <c r="P23" s="59">
        <v>62794</v>
      </c>
      <c r="Q23" s="59">
        <v>68230</v>
      </c>
      <c r="R23" s="61">
        <v>-7.9671698666275903</v>
      </c>
      <c r="S23" s="59">
        <v>34.324810564703597</v>
      </c>
      <c r="T23" s="59">
        <v>34.797135474131601</v>
      </c>
      <c r="U23" s="62">
        <v>-1.37604520362212</v>
      </c>
    </row>
    <row r="24" spans="1:21" ht="12" thickBot="1">
      <c r="A24" s="77"/>
      <c r="B24" s="72" t="s">
        <v>22</v>
      </c>
      <c r="C24" s="73"/>
      <c r="D24" s="59">
        <v>281833.50060000003</v>
      </c>
      <c r="E24" s="60"/>
      <c r="F24" s="60"/>
      <c r="G24" s="59">
        <v>199262.02679999999</v>
      </c>
      <c r="H24" s="61">
        <v>41.4386399285587</v>
      </c>
      <c r="I24" s="59">
        <v>43032.416799999999</v>
      </c>
      <c r="J24" s="61">
        <v>15.2687372893526</v>
      </c>
      <c r="K24" s="59">
        <v>32073.843199999999</v>
      </c>
      <c r="L24" s="61">
        <v>16.096314844871401</v>
      </c>
      <c r="M24" s="61">
        <v>0.34166699424408198</v>
      </c>
      <c r="N24" s="59">
        <v>4798606.3158</v>
      </c>
      <c r="O24" s="59">
        <v>33013615.568999998</v>
      </c>
      <c r="P24" s="59">
        <v>27162</v>
      </c>
      <c r="Q24" s="59">
        <v>26664</v>
      </c>
      <c r="R24" s="61">
        <v>1.8676867686768599</v>
      </c>
      <c r="S24" s="59">
        <v>10.3760216699801</v>
      </c>
      <c r="T24" s="59">
        <v>10.614750120011999</v>
      </c>
      <c r="U24" s="62">
        <v>-2.3007705421681099</v>
      </c>
    </row>
    <row r="25" spans="1:21" ht="12" thickBot="1">
      <c r="A25" s="77"/>
      <c r="B25" s="72" t="s">
        <v>23</v>
      </c>
      <c r="C25" s="73"/>
      <c r="D25" s="59">
        <v>342253.14569999999</v>
      </c>
      <c r="E25" s="60"/>
      <c r="F25" s="60"/>
      <c r="G25" s="59">
        <v>256718.93799999999</v>
      </c>
      <c r="H25" s="61">
        <v>33.318230577909297</v>
      </c>
      <c r="I25" s="59">
        <v>24587.554800000002</v>
      </c>
      <c r="J25" s="61">
        <v>7.1840259494801204</v>
      </c>
      <c r="K25" s="59">
        <v>19187.6168</v>
      </c>
      <c r="L25" s="61">
        <v>7.4741727078973801</v>
      </c>
      <c r="M25" s="61">
        <v>0.28142828034797901</v>
      </c>
      <c r="N25" s="59">
        <v>5775671.4693999998</v>
      </c>
      <c r="O25" s="59">
        <v>45773140.181500003</v>
      </c>
      <c r="P25" s="59">
        <v>20315</v>
      </c>
      <c r="Q25" s="59">
        <v>19443</v>
      </c>
      <c r="R25" s="61">
        <v>4.4849045929126197</v>
      </c>
      <c r="S25" s="59">
        <v>16.847312119123799</v>
      </c>
      <c r="T25" s="59">
        <v>15.7289370364656</v>
      </c>
      <c r="U25" s="62">
        <v>6.6382997759549998</v>
      </c>
    </row>
    <row r="26" spans="1:21" ht="12" thickBot="1">
      <c r="A26" s="77"/>
      <c r="B26" s="72" t="s">
        <v>24</v>
      </c>
      <c r="C26" s="73"/>
      <c r="D26" s="59">
        <v>682160.00280000002</v>
      </c>
      <c r="E26" s="60"/>
      <c r="F26" s="60"/>
      <c r="G26" s="59">
        <v>543564.6004</v>
      </c>
      <c r="H26" s="61">
        <v>25.497503387455701</v>
      </c>
      <c r="I26" s="59">
        <v>139116.77559999999</v>
      </c>
      <c r="J26" s="61">
        <v>20.393569694643499</v>
      </c>
      <c r="K26" s="59">
        <v>114660.10520000001</v>
      </c>
      <c r="L26" s="61">
        <v>21.094108246862199</v>
      </c>
      <c r="M26" s="61">
        <v>0.213297121586803</v>
      </c>
      <c r="N26" s="59">
        <v>11614672.479699999</v>
      </c>
      <c r="O26" s="59">
        <v>79527215.667300001</v>
      </c>
      <c r="P26" s="59">
        <v>42773</v>
      </c>
      <c r="Q26" s="59">
        <v>46473</v>
      </c>
      <c r="R26" s="61">
        <v>-7.9616121188647098</v>
      </c>
      <c r="S26" s="59">
        <v>15.9483787155449</v>
      </c>
      <c r="T26" s="59">
        <v>14.949605583887401</v>
      </c>
      <c r="U26" s="62">
        <v>6.2625370858790204</v>
      </c>
    </row>
    <row r="27" spans="1:21" ht="12" thickBot="1">
      <c r="A27" s="77"/>
      <c r="B27" s="72" t="s">
        <v>25</v>
      </c>
      <c r="C27" s="73"/>
      <c r="D27" s="59">
        <v>286549.47710000002</v>
      </c>
      <c r="E27" s="60"/>
      <c r="F27" s="60"/>
      <c r="G27" s="59">
        <v>206632.81219999999</v>
      </c>
      <c r="H27" s="61">
        <v>38.675689523427998</v>
      </c>
      <c r="I27" s="59">
        <v>70526.672999999995</v>
      </c>
      <c r="J27" s="61">
        <v>24.612389355499499</v>
      </c>
      <c r="K27" s="59">
        <v>54642.361599999997</v>
      </c>
      <c r="L27" s="61">
        <v>26.444184260102698</v>
      </c>
      <c r="M27" s="61">
        <v>0.29069591677384599</v>
      </c>
      <c r="N27" s="59">
        <v>5062943.4413000001</v>
      </c>
      <c r="O27" s="59">
        <v>24499456.4628</v>
      </c>
      <c r="P27" s="59">
        <v>33327</v>
      </c>
      <c r="Q27" s="59">
        <v>33530</v>
      </c>
      <c r="R27" s="61">
        <v>-0.60542797494780298</v>
      </c>
      <c r="S27" s="59">
        <v>8.5981179554115297</v>
      </c>
      <c r="T27" s="59">
        <v>8.5382839785266906</v>
      </c>
      <c r="U27" s="62">
        <v>0.69589620885783599</v>
      </c>
    </row>
    <row r="28" spans="1:21" ht="12" thickBot="1">
      <c r="A28" s="77"/>
      <c r="B28" s="72" t="s">
        <v>26</v>
      </c>
      <c r="C28" s="73"/>
      <c r="D28" s="59">
        <v>1016744.3075999999</v>
      </c>
      <c r="E28" s="60"/>
      <c r="F28" s="60"/>
      <c r="G28" s="59">
        <v>766844.63509999996</v>
      </c>
      <c r="H28" s="61">
        <v>32.5880447044416</v>
      </c>
      <c r="I28" s="59">
        <v>31937.058400000002</v>
      </c>
      <c r="J28" s="61">
        <v>3.14111012584734</v>
      </c>
      <c r="K28" s="59">
        <v>23274.427199999998</v>
      </c>
      <c r="L28" s="61">
        <v>3.0350903083471299</v>
      </c>
      <c r="M28" s="61">
        <v>0.37219524783836599</v>
      </c>
      <c r="N28" s="59">
        <v>15648670.288899999</v>
      </c>
      <c r="O28" s="59">
        <v>95237559.634800002</v>
      </c>
      <c r="P28" s="59">
        <v>43943</v>
      </c>
      <c r="Q28" s="59">
        <v>41583</v>
      </c>
      <c r="R28" s="61">
        <v>5.6753961955606798</v>
      </c>
      <c r="S28" s="59">
        <v>23.137799139794701</v>
      </c>
      <c r="T28" s="59">
        <v>21.761024014621398</v>
      </c>
      <c r="U28" s="62">
        <v>5.9503287968537197</v>
      </c>
    </row>
    <row r="29" spans="1:21" ht="12" thickBot="1">
      <c r="A29" s="77"/>
      <c r="B29" s="72" t="s">
        <v>27</v>
      </c>
      <c r="C29" s="73"/>
      <c r="D29" s="59">
        <v>910238.40480000002</v>
      </c>
      <c r="E29" s="60"/>
      <c r="F29" s="60"/>
      <c r="G29" s="59">
        <v>856600.88309999998</v>
      </c>
      <c r="H29" s="61">
        <v>6.2616701381264201</v>
      </c>
      <c r="I29" s="59">
        <v>131723.87669999999</v>
      </c>
      <c r="J29" s="61">
        <v>14.471360031105601</v>
      </c>
      <c r="K29" s="59">
        <v>105223.0334</v>
      </c>
      <c r="L29" s="61">
        <v>12.283787639723499</v>
      </c>
      <c r="M29" s="61">
        <v>0.25185401374296401</v>
      </c>
      <c r="N29" s="59">
        <v>14012470.5371</v>
      </c>
      <c r="O29" s="59">
        <v>66846601.361500002</v>
      </c>
      <c r="P29" s="59">
        <v>126096</v>
      </c>
      <c r="Q29" s="59">
        <v>127709</v>
      </c>
      <c r="R29" s="61">
        <v>-1.26302766445591</v>
      </c>
      <c r="S29" s="59">
        <v>7.2186144271031596</v>
      </c>
      <c r="T29" s="59">
        <v>6.7737101566843396</v>
      </c>
      <c r="U29" s="62">
        <v>6.1632917911278904</v>
      </c>
    </row>
    <row r="30" spans="1:21" ht="12" thickBot="1">
      <c r="A30" s="77"/>
      <c r="B30" s="72" t="s">
        <v>28</v>
      </c>
      <c r="C30" s="73"/>
      <c r="D30" s="59">
        <v>1363494.4968000001</v>
      </c>
      <c r="E30" s="60"/>
      <c r="F30" s="60"/>
      <c r="G30" s="59">
        <v>1049362.8624</v>
      </c>
      <c r="H30" s="61">
        <v>29.935463284983101</v>
      </c>
      <c r="I30" s="59">
        <v>137012.42230000001</v>
      </c>
      <c r="J30" s="61">
        <v>10.048623050665499</v>
      </c>
      <c r="K30" s="59">
        <v>87736.779599999994</v>
      </c>
      <c r="L30" s="61">
        <v>8.3609571811353192</v>
      </c>
      <c r="M30" s="61">
        <v>0.56163040089518002</v>
      </c>
      <c r="N30" s="59">
        <v>22675486.816100001</v>
      </c>
      <c r="O30" s="59">
        <v>116236567.92910001</v>
      </c>
      <c r="P30" s="59">
        <v>85128</v>
      </c>
      <c r="Q30" s="59">
        <v>89736</v>
      </c>
      <c r="R30" s="61">
        <v>-5.1350628510296898</v>
      </c>
      <c r="S30" s="59">
        <v>16.016992021426599</v>
      </c>
      <c r="T30" s="59">
        <v>15.2916917402157</v>
      </c>
      <c r="U30" s="62">
        <v>4.5283176781292598</v>
      </c>
    </row>
    <row r="31" spans="1:21" ht="12" thickBot="1">
      <c r="A31" s="77"/>
      <c r="B31" s="72" t="s">
        <v>29</v>
      </c>
      <c r="C31" s="73"/>
      <c r="D31" s="59">
        <v>2223102.1123000002</v>
      </c>
      <c r="E31" s="60"/>
      <c r="F31" s="60"/>
      <c r="G31" s="59">
        <v>6015007.0460999999</v>
      </c>
      <c r="H31" s="61">
        <v>-63.040739682235099</v>
      </c>
      <c r="I31" s="59">
        <v>-123680.2274</v>
      </c>
      <c r="J31" s="61">
        <v>-5.5634073988640003</v>
      </c>
      <c r="K31" s="59">
        <v>-260935.2954</v>
      </c>
      <c r="L31" s="61">
        <v>-4.3380713172927203</v>
      </c>
      <c r="M31" s="61">
        <v>-0.52601189037916596</v>
      </c>
      <c r="N31" s="59">
        <v>19743471.678300001</v>
      </c>
      <c r="O31" s="59">
        <v>115955833.0821</v>
      </c>
      <c r="P31" s="59">
        <v>42320</v>
      </c>
      <c r="Q31" s="59">
        <v>47677</v>
      </c>
      <c r="R31" s="61">
        <v>-11.2360257566542</v>
      </c>
      <c r="S31" s="59">
        <v>52.530768249054802</v>
      </c>
      <c r="T31" s="59">
        <v>56.541596170060998</v>
      </c>
      <c r="U31" s="62">
        <v>-7.6351975322165204</v>
      </c>
    </row>
    <row r="32" spans="1:21" ht="12" thickBot="1">
      <c r="A32" s="77"/>
      <c r="B32" s="72" t="s">
        <v>30</v>
      </c>
      <c r="C32" s="73"/>
      <c r="D32" s="59">
        <v>169733.6243</v>
      </c>
      <c r="E32" s="60"/>
      <c r="F32" s="60"/>
      <c r="G32" s="59">
        <v>104167.9342</v>
      </c>
      <c r="H32" s="61">
        <v>62.942296593993497</v>
      </c>
      <c r="I32" s="59">
        <v>45188.246800000001</v>
      </c>
      <c r="J32" s="61">
        <v>26.623037707679501</v>
      </c>
      <c r="K32" s="59">
        <v>29948.606899999999</v>
      </c>
      <c r="L32" s="61">
        <v>28.750312780994001</v>
      </c>
      <c r="M32" s="61">
        <v>0.50885972595940698</v>
      </c>
      <c r="N32" s="59">
        <v>2903187.1735999999</v>
      </c>
      <c r="O32" s="59">
        <v>14674899.5011</v>
      </c>
      <c r="P32" s="59">
        <v>29142</v>
      </c>
      <c r="Q32" s="59">
        <v>29492</v>
      </c>
      <c r="R32" s="61">
        <v>-1.1867625118676199</v>
      </c>
      <c r="S32" s="59">
        <v>5.8243642955185004</v>
      </c>
      <c r="T32" s="59">
        <v>5.7802498372439999</v>
      </c>
      <c r="U32" s="62">
        <v>0.75741241509291601</v>
      </c>
    </row>
    <row r="33" spans="1:21" ht="12" thickBot="1">
      <c r="A33" s="77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77"/>
      <c r="B34" s="72" t="s">
        <v>31</v>
      </c>
      <c r="C34" s="73"/>
      <c r="D34" s="59">
        <v>239235.005</v>
      </c>
      <c r="E34" s="60"/>
      <c r="F34" s="60"/>
      <c r="G34" s="59">
        <v>110349.9694</v>
      </c>
      <c r="H34" s="61">
        <v>116.796621060051</v>
      </c>
      <c r="I34" s="59">
        <v>6436.1602000000003</v>
      </c>
      <c r="J34" s="61">
        <v>2.69030871966249</v>
      </c>
      <c r="K34" s="59">
        <v>17429.608499999998</v>
      </c>
      <c r="L34" s="61">
        <v>15.7948466997944</v>
      </c>
      <c r="M34" s="61">
        <v>-0.63073409250701196</v>
      </c>
      <c r="N34" s="59">
        <v>2789325.8322000001</v>
      </c>
      <c r="O34" s="59">
        <v>22927336.147500001</v>
      </c>
      <c r="P34" s="59">
        <v>10509</v>
      </c>
      <c r="Q34" s="59">
        <v>10378</v>
      </c>
      <c r="R34" s="61">
        <v>1.26228560416266</v>
      </c>
      <c r="S34" s="59">
        <v>22.7647735274527</v>
      </c>
      <c r="T34" s="59">
        <v>14.6263376180382</v>
      </c>
      <c r="U34" s="62">
        <v>35.750129029836998</v>
      </c>
    </row>
    <row r="35" spans="1:21" ht="12" customHeight="1" thickBot="1">
      <c r="A35" s="77"/>
      <c r="B35" s="72" t="s">
        <v>76</v>
      </c>
      <c r="C35" s="7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14.700799999999999</v>
      </c>
      <c r="O35" s="59">
        <v>26.666599999999999</v>
      </c>
      <c r="P35" s="60"/>
      <c r="Q35" s="60"/>
      <c r="R35" s="60"/>
      <c r="S35" s="60"/>
      <c r="T35" s="60"/>
      <c r="U35" s="63"/>
    </row>
    <row r="36" spans="1:21" ht="12" customHeight="1" thickBot="1">
      <c r="A36" s="77"/>
      <c r="B36" s="72" t="s">
        <v>61</v>
      </c>
      <c r="C36" s="73"/>
      <c r="D36" s="59">
        <v>116549.21</v>
      </c>
      <c r="E36" s="60"/>
      <c r="F36" s="60"/>
      <c r="G36" s="59">
        <v>47878.71</v>
      </c>
      <c r="H36" s="61">
        <v>143.425961142228</v>
      </c>
      <c r="I36" s="59">
        <v>14464.66</v>
      </c>
      <c r="J36" s="61">
        <v>12.4107748134887</v>
      </c>
      <c r="K36" s="59">
        <v>412.52</v>
      </c>
      <c r="L36" s="61">
        <v>0.86159380651650797</v>
      </c>
      <c r="M36" s="61">
        <v>34.0641423446136</v>
      </c>
      <c r="N36" s="59">
        <v>2824185.96</v>
      </c>
      <c r="O36" s="59">
        <v>37140115.079999998</v>
      </c>
      <c r="P36" s="59">
        <v>84</v>
      </c>
      <c r="Q36" s="59">
        <v>81</v>
      </c>
      <c r="R36" s="61">
        <v>3.7037037037037002</v>
      </c>
      <c r="S36" s="59">
        <v>1387.4905952381</v>
      </c>
      <c r="T36" s="59">
        <v>1494.3550617284</v>
      </c>
      <c r="U36" s="62">
        <v>-7.7019957365521403</v>
      </c>
    </row>
    <row r="37" spans="1:21" ht="12" customHeight="1" thickBot="1">
      <c r="A37" s="77"/>
      <c r="B37" s="72" t="s">
        <v>35</v>
      </c>
      <c r="C37" s="73"/>
      <c r="D37" s="59">
        <v>110184.78</v>
      </c>
      <c r="E37" s="60"/>
      <c r="F37" s="60"/>
      <c r="G37" s="59">
        <v>86719.73</v>
      </c>
      <c r="H37" s="61">
        <v>27.058490611075499</v>
      </c>
      <c r="I37" s="59">
        <v>-10991.29</v>
      </c>
      <c r="J37" s="61">
        <v>-9.9753250857332603</v>
      </c>
      <c r="K37" s="59">
        <v>-9690.57</v>
      </c>
      <c r="L37" s="61">
        <v>-11.174585068472901</v>
      </c>
      <c r="M37" s="61">
        <v>0.13422533452624599</v>
      </c>
      <c r="N37" s="59">
        <v>5147596.58</v>
      </c>
      <c r="O37" s="59">
        <v>33527405.07</v>
      </c>
      <c r="P37" s="59">
        <v>45</v>
      </c>
      <c r="Q37" s="59">
        <v>31</v>
      </c>
      <c r="R37" s="61">
        <v>45.161290322580697</v>
      </c>
      <c r="S37" s="59">
        <v>2448.5506666666702</v>
      </c>
      <c r="T37" s="59">
        <v>2309.5277419354802</v>
      </c>
      <c r="U37" s="62">
        <v>5.6777638553194203</v>
      </c>
    </row>
    <row r="38" spans="1:21" ht="12" customHeight="1" thickBot="1">
      <c r="A38" s="77"/>
      <c r="B38" s="72" t="s">
        <v>36</v>
      </c>
      <c r="C38" s="73"/>
      <c r="D38" s="59">
        <v>20894.03</v>
      </c>
      <c r="E38" s="60"/>
      <c r="F38" s="60"/>
      <c r="G38" s="59">
        <v>9793.16</v>
      </c>
      <c r="H38" s="61">
        <v>113.35329964995999</v>
      </c>
      <c r="I38" s="59">
        <v>-715.36</v>
      </c>
      <c r="J38" s="61">
        <v>-3.4237531007661</v>
      </c>
      <c r="K38" s="59">
        <v>636.75</v>
      </c>
      <c r="L38" s="61">
        <v>6.5019871012012498</v>
      </c>
      <c r="M38" s="61">
        <v>-2.12345504515116</v>
      </c>
      <c r="N38" s="59">
        <v>22708173.84</v>
      </c>
      <c r="O38" s="59">
        <v>30118924.489999998</v>
      </c>
      <c r="P38" s="59">
        <v>13</v>
      </c>
      <c r="Q38" s="59">
        <v>8</v>
      </c>
      <c r="R38" s="61">
        <v>62.5</v>
      </c>
      <c r="S38" s="59">
        <v>1607.23307692308</v>
      </c>
      <c r="T38" s="59">
        <v>1655.34375</v>
      </c>
      <c r="U38" s="62">
        <v>-2.9933849525438698</v>
      </c>
    </row>
    <row r="39" spans="1:21" ht="12" customHeight="1" thickBot="1">
      <c r="A39" s="77"/>
      <c r="B39" s="72" t="s">
        <v>37</v>
      </c>
      <c r="C39" s="73"/>
      <c r="D39" s="59">
        <v>39961.519999999997</v>
      </c>
      <c r="E39" s="60"/>
      <c r="F39" s="60"/>
      <c r="G39" s="59">
        <v>69488.100000000006</v>
      </c>
      <c r="H39" s="61">
        <v>-42.491563303644803</v>
      </c>
      <c r="I39" s="59">
        <v>-4159.54</v>
      </c>
      <c r="J39" s="61">
        <v>-10.4088633265201</v>
      </c>
      <c r="K39" s="59">
        <v>-9571.81</v>
      </c>
      <c r="L39" s="61">
        <v>-13.7747470430189</v>
      </c>
      <c r="M39" s="61">
        <v>-0.56543851162946202</v>
      </c>
      <c r="N39" s="59">
        <v>4392163.66</v>
      </c>
      <c r="O39" s="59">
        <v>22984135.239999998</v>
      </c>
      <c r="P39" s="59">
        <v>37</v>
      </c>
      <c r="Q39" s="59">
        <v>52</v>
      </c>
      <c r="R39" s="61">
        <v>-28.846153846153801</v>
      </c>
      <c r="S39" s="59">
        <v>1080.0410810810799</v>
      </c>
      <c r="T39" s="59">
        <v>1430.38865384615</v>
      </c>
      <c r="U39" s="62">
        <v>-32.438356179413802</v>
      </c>
    </row>
    <row r="40" spans="1:21" ht="12" customHeight="1" thickBot="1">
      <c r="A40" s="77"/>
      <c r="B40" s="72" t="s">
        <v>74</v>
      </c>
      <c r="C40" s="73"/>
      <c r="D40" s="59">
        <v>1.3</v>
      </c>
      <c r="E40" s="60"/>
      <c r="F40" s="60"/>
      <c r="G40" s="60"/>
      <c r="H40" s="60"/>
      <c r="I40" s="59">
        <v>-109.81</v>
      </c>
      <c r="J40" s="61">
        <v>-8446.9230769230799</v>
      </c>
      <c r="K40" s="60"/>
      <c r="L40" s="60"/>
      <c r="M40" s="60"/>
      <c r="N40" s="59">
        <v>45.47</v>
      </c>
      <c r="O40" s="59">
        <v>55.93</v>
      </c>
      <c r="P40" s="59">
        <v>3</v>
      </c>
      <c r="Q40" s="59">
        <v>28</v>
      </c>
      <c r="R40" s="61">
        <v>-89.285714285714306</v>
      </c>
      <c r="S40" s="59">
        <v>0.43333333333333302</v>
      </c>
      <c r="T40" s="59">
        <v>0.190714285714286</v>
      </c>
      <c r="U40" s="62">
        <v>55.989010989011</v>
      </c>
    </row>
    <row r="41" spans="1:21" ht="12" customHeight="1" thickBot="1">
      <c r="A41" s="77"/>
      <c r="B41" s="72" t="s">
        <v>32</v>
      </c>
      <c r="C41" s="73"/>
      <c r="D41" s="59">
        <v>9020.5125000000007</v>
      </c>
      <c r="E41" s="60"/>
      <c r="F41" s="60"/>
      <c r="G41" s="59">
        <v>39731.623899999999</v>
      </c>
      <c r="H41" s="61">
        <v>-77.296391099685195</v>
      </c>
      <c r="I41" s="59">
        <v>579.94820000000004</v>
      </c>
      <c r="J41" s="61">
        <v>6.4292156349209701</v>
      </c>
      <c r="K41" s="59">
        <v>2891.9830000000002</v>
      </c>
      <c r="L41" s="61">
        <v>7.2787938577058799</v>
      </c>
      <c r="M41" s="61">
        <v>-0.79946348232337505</v>
      </c>
      <c r="N41" s="59">
        <v>240889.56890000001</v>
      </c>
      <c r="O41" s="59">
        <v>2092209.2098000001</v>
      </c>
      <c r="P41" s="59">
        <v>33</v>
      </c>
      <c r="Q41" s="59">
        <v>40</v>
      </c>
      <c r="R41" s="61">
        <v>-17.5</v>
      </c>
      <c r="S41" s="59">
        <v>273.348863636364</v>
      </c>
      <c r="T41" s="59">
        <v>269.8611075</v>
      </c>
      <c r="U41" s="62">
        <v>1.2759358462171699</v>
      </c>
    </row>
    <row r="42" spans="1:21" ht="12" customHeight="1" thickBot="1">
      <c r="A42" s="77"/>
      <c r="B42" s="72" t="s">
        <v>33</v>
      </c>
      <c r="C42" s="73"/>
      <c r="D42" s="59">
        <v>259432.99909999999</v>
      </c>
      <c r="E42" s="60"/>
      <c r="F42" s="60"/>
      <c r="G42" s="59">
        <v>301862.67540000001</v>
      </c>
      <c r="H42" s="61">
        <v>-14.0559531726724</v>
      </c>
      <c r="I42" s="59">
        <v>16262.974899999999</v>
      </c>
      <c r="J42" s="61">
        <v>6.2686608705977802</v>
      </c>
      <c r="K42" s="59">
        <v>15429.725</v>
      </c>
      <c r="L42" s="61">
        <v>5.1115047527999202</v>
      </c>
      <c r="M42" s="61">
        <v>5.4002900246116002E-2</v>
      </c>
      <c r="N42" s="59">
        <v>5853577.0889999997</v>
      </c>
      <c r="O42" s="59">
        <v>46295984.849799998</v>
      </c>
      <c r="P42" s="59">
        <v>1329</v>
      </c>
      <c r="Q42" s="59">
        <v>1366</v>
      </c>
      <c r="R42" s="61">
        <v>-2.7086383601757</v>
      </c>
      <c r="S42" s="59">
        <v>195.20917915726099</v>
      </c>
      <c r="T42" s="59">
        <v>182.06623682284001</v>
      </c>
      <c r="U42" s="62">
        <v>6.7327481172556602</v>
      </c>
    </row>
    <row r="43" spans="1:21" ht="12" thickBot="1">
      <c r="A43" s="77"/>
      <c r="B43" s="72" t="s">
        <v>38</v>
      </c>
      <c r="C43" s="73"/>
      <c r="D43" s="59">
        <v>81033.570000000007</v>
      </c>
      <c r="E43" s="60"/>
      <c r="F43" s="60"/>
      <c r="G43" s="59">
        <v>49601.83</v>
      </c>
      <c r="H43" s="61">
        <v>63.3681055719114</v>
      </c>
      <c r="I43" s="59">
        <v>-15181.44</v>
      </c>
      <c r="J43" s="61">
        <v>-18.734754003803602</v>
      </c>
      <c r="K43" s="59">
        <v>-5742.75</v>
      </c>
      <c r="L43" s="61">
        <v>-11.5776978389709</v>
      </c>
      <c r="M43" s="61">
        <v>1.6435836489486699</v>
      </c>
      <c r="N43" s="59">
        <v>3222648.09</v>
      </c>
      <c r="O43" s="59">
        <v>16756780.9</v>
      </c>
      <c r="P43" s="59">
        <v>52</v>
      </c>
      <c r="Q43" s="59">
        <v>46</v>
      </c>
      <c r="R43" s="61">
        <v>13.0434782608696</v>
      </c>
      <c r="S43" s="59">
        <v>1558.3378846153801</v>
      </c>
      <c r="T43" s="59">
        <v>924.63108695652204</v>
      </c>
      <c r="U43" s="62">
        <v>40.665558086927298</v>
      </c>
    </row>
    <row r="44" spans="1:21" ht="12" thickBot="1">
      <c r="A44" s="77"/>
      <c r="B44" s="72" t="s">
        <v>39</v>
      </c>
      <c r="C44" s="73"/>
      <c r="D44" s="59">
        <v>48330.879999999997</v>
      </c>
      <c r="E44" s="60"/>
      <c r="F44" s="60"/>
      <c r="G44" s="59">
        <v>43656.42</v>
      </c>
      <c r="H44" s="61">
        <v>10.707382785853699</v>
      </c>
      <c r="I44" s="59">
        <v>6864.18</v>
      </c>
      <c r="J44" s="61">
        <v>14.2024726220586</v>
      </c>
      <c r="K44" s="59">
        <v>5083.54</v>
      </c>
      <c r="L44" s="61">
        <v>11.6444270968623</v>
      </c>
      <c r="M44" s="61">
        <v>0.35027559535284503</v>
      </c>
      <c r="N44" s="59">
        <v>1673705.47</v>
      </c>
      <c r="O44" s="59">
        <v>7792663.3300000001</v>
      </c>
      <c r="P44" s="59">
        <v>49</v>
      </c>
      <c r="Q44" s="59">
        <v>54</v>
      </c>
      <c r="R44" s="61">
        <v>-9.2592592592592595</v>
      </c>
      <c r="S44" s="59">
        <v>986.34448979591798</v>
      </c>
      <c r="T44" s="59">
        <v>1849.75537037037</v>
      </c>
      <c r="U44" s="62">
        <v>-87.536442845957197</v>
      </c>
    </row>
    <row r="45" spans="1:21" ht="12" thickBot="1">
      <c r="A45" s="78"/>
      <c r="B45" s="72" t="s">
        <v>34</v>
      </c>
      <c r="C45" s="73"/>
      <c r="D45" s="64">
        <v>95.726500000000001</v>
      </c>
      <c r="E45" s="65"/>
      <c r="F45" s="65"/>
      <c r="G45" s="64">
        <v>5752.6432999999997</v>
      </c>
      <c r="H45" s="66">
        <v>-98.335956272484296</v>
      </c>
      <c r="I45" s="64">
        <v>16.273499999999999</v>
      </c>
      <c r="J45" s="66">
        <v>16.999994776786</v>
      </c>
      <c r="K45" s="64">
        <v>517.47889999999995</v>
      </c>
      <c r="L45" s="66">
        <v>8.9954977740406807</v>
      </c>
      <c r="M45" s="66">
        <v>-0.96855234097467602</v>
      </c>
      <c r="N45" s="64">
        <v>91055.565900000001</v>
      </c>
      <c r="O45" s="64">
        <v>1410486.3230999999</v>
      </c>
      <c r="P45" s="64">
        <v>1</v>
      </c>
      <c r="Q45" s="64">
        <v>7</v>
      </c>
      <c r="R45" s="66">
        <v>-85.714285714285694</v>
      </c>
      <c r="S45" s="64">
        <v>95.726500000000001</v>
      </c>
      <c r="T45" s="64">
        <v>161.62167142857101</v>
      </c>
      <c r="U45" s="67">
        <v>-68.836917079984602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42811</v>
      </c>
      <c r="C2" s="43">
        <v>12</v>
      </c>
      <c r="D2" s="43">
        <v>39039</v>
      </c>
      <c r="E2" s="43">
        <v>541887.36129914504</v>
      </c>
      <c r="F2" s="43">
        <v>394243.75973931601</v>
      </c>
      <c r="G2" s="37"/>
      <c r="H2" s="37"/>
    </row>
    <row r="3" spans="1:8">
      <c r="A3" s="43">
        <v>2</v>
      </c>
      <c r="B3" s="44">
        <v>42811</v>
      </c>
      <c r="C3" s="43">
        <v>13</v>
      </c>
      <c r="D3" s="43">
        <v>7661</v>
      </c>
      <c r="E3" s="43">
        <v>69886.204556410303</v>
      </c>
      <c r="F3" s="43">
        <v>52831.859011965797</v>
      </c>
      <c r="G3" s="37"/>
      <c r="H3" s="37"/>
    </row>
    <row r="4" spans="1:8">
      <c r="A4" s="43">
        <v>3</v>
      </c>
      <c r="B4" s="44">
        <v>42811</v>
      </c>
      <c r="C4" s="43">
        <v>14</v>
      </c>
      <c r="D4" s="43">
        <v>110495</v>
      </c>
      <c r="E4" s="43">
        <v>94495.177049776903</v>
      </c>
      <c r="F4" s="43">
        <v>66002.582777067597</v>
      </c>
      <c r="G4" s="37"/>
      <c r="H4" s="37"/>
    </row>
    <row r="5" spans="1:8">
      <c r="A5" s="43">
        <v>4</v>
      </c>
      <c r="B5" s="44">
        <v>42811</v>
      </c>
      <c r="C5" s="43">
        <v>15</v>
      </c>
      <c r="D5" s="43">
        <v>2461</v>
      </c>
      <c r="E5" s="43">
        <v>42593.8153403752</v>
      </c>
      <c r="F5" s="43">
        <v>31928.811019650599</v>
      </c>
      <c r="G5" s="37"/>
      <c r="H5" s="37"/>
    </row>
    <row r="6" spans="1:8">
      <c r="A6" s="43">
        <v>5</v>
      </c>
      <c r="B6" s="44">
        <v>42811</v>
      </c>
      <c r="C6" s="43">
        <v>16</v>
      </c>
      <c r="D6" s="43">
        <v>4254</v>
      </c>
      <c r="E6" s="43">
        <v>133667.16243076901</v>
      </c>
      <c r="F6" s="43">
        <v>114527.67025811999</v>
      </c>
      <c r="G6" s="37"/>
      <c r="H6" s="37"/>
    </row>
    <row r="7" spans="1:8">
      <c r="A7" s="43">
        <v>6</v>
      </c>
      <c r="B7" s="44">
        <v>42811</v>
      </c>
      <c r="C7" s="43">
        <v>17</v>
      </c>
      <c r="D7" s="43">
        <v>12210</v>
      </c>
      <c r="E7" s="43">
        <v>201612.61590085499</v>
      </c>
      <c r="F7" s="43">
        <v>164073.61586495701</v>
      </c>
      <c r="G7" s="37"/>
      <c r="H7" s="37"/>
    </row>
    <row r="8" spans="1:8">
      <c r="A8" s="43">
        <v>7</v>
      </c>
      <c r="B8" s="44">
        <v>42811</v>
      </c>
      <c r="C8" s="43">
        <v>18</v>
      </c>
      <c r="D8" s="43">
        <v>35673</v>
      </c>
      <c r="E8" s="43">
        <v>95450.848003418796</v>
      </c>
      <c r="F8" s="43">
        <v>89684.236442734997</v>
      </c>
      <c r="G8" s="37"/>
      <c r="H8" s="37"/>
    </row>
    <row r="9" spans="1:8">
      <c r="A9" s="43">
        <v>8</v>
      </c>
      <c r="B9" s="44">
        <v>42811</v>
      </c>
      <c r="C9" s="43">
        <v>19</v>
      </c>
      <c r="D9" s="43">
        <v>19462</v>
      </c>
      <c r="E9" s="43">
        <v>77773.398435042705</v>
      </c>
      <c r="F9" s="43">
        <v>85349.075841880302</v>
      </c>
      <c r="G9" s="37"/>
      <c r="H9" s="37"/>
    </row>
    <row r="10" spans="1:8">
      <c r="A10" s="43">
        <v>9</v>
      </c>
      <c r="B10" s="44">
        <v>42811</v>
      </c>
      <c r="C10" s="43">
        <v>21</v>
      </c>
      <c r="D10" s="43">
        <v>167343.28</v>
      </c>
      <c r="E10" s="43">
        <v>713385.75469377497</v>
      </c>
      <c r="F10" s="43">
        <v>719859.824072649</v>
      </c>
      <c r="G10" s="37"/>
      <c r="H10" s="37"/>
    </row>
    <row r="11" spans="1:8">
      <c r="A11" s="43">
        <v>10</v>
      </c>
      <c r="B11" s="44">
        <v>42811</v>
      </c>
      <c r="C11" s="43">
        <v>22</v>
      </c>
      <c r="D11" s="43">
        <v>49185</v>
      </c>
      <c r="E11" s="43">
        <v>932115.18558888906</v>
      </c>
      <c r="F11" s="43">
        <v>849705.77295128198</v>
      </c>
      <c r="G11" s="37"/>
      <c r="H11" s="37"/>
    </row>
    <row r="12" spans="1:8">
      <c r="A12" s="43">
        <v>11</v>
      </c>
      <c r="B12" s="44">
        <v>42811</v>
      </c>
      <c r="C12" s="43">
        <v>23</v>
      </c>
      <c r="D12" s="43">
        <v>163188.00099999999</v>
      </c>
      <c r="E12" s="43">
        <v>1709223.2695452799</v>
      </c>
      <c r="F12" s="43">
        <v>1497220.76571795</v>
      </c>
      <c r="G12" s="37"/>
      <c r="H12" s="37"/>
    </row>
    <row r="13" spans="1:8">
      <c r="A13" s="43">
        <v>12</v>
      </c>
      <c r="B13" s="44">
        <v>42811</v>
      </c>
      <c r="C13" s="43">
        <v>24</v>
      </c>
      <c r="D13" s="43">
        <v>21408.2</v>
      </c>
      <c r="E13" s="43">
        <v>538776.84097863198</v>
      </c>
      <c r="F13" s="43">
        <v>462694.01192136703</v>
      </c>
      <c r="G13" s="37"/>
      <c r="H13" s="37"/>
    </row>
    <row r="14" spans="1:8">
      <c r="A14" s="43">
        <v>13</v>
      </c>
      <c r="B14" s="44">
        <v>42811</v>
      </c>
      <c r="C14" s="43">
        <v>25</v>
      </c>
      <c r="D14" s="43">
        <v>90946.19</v>
      </c>
      <c r="E14" s="43">
        <v>1184347.8483970701</v>
      </c>
      <c r="F14" s="43">
        <v>1041182.7891000001</v>
      </c>
      <c r="G14" s="37"/>
      <c r="H14" s="37"/>
    </row>
    <row r="15" spans="1:8">
      <c r="A15" s="43">
        <v>14</v>
      </c>
      <c r="B15" s="44">
        <v>42811</v>
      </c>
      <c r="C15" s="43">
        <v>26</v>
      </c>
      <c r="D15" s="43">
        <v>70382.64</v>
      </c>
      <c r="E15" s="43">
        <v>497803.65169350302</v>
      </c>
      <c r="F15" s="43">
        <v>404446.57989403198</v>
      </c>
      <c r="G15" s="37"/>
      <c r="H15" s="37"/>
    </row>
    <row r="16" spans="1:8">
      <c r="A16" s="43">
        <v>15</v>
      </c>
      <c r="B16" s="44">
        <v>42811</v>
      </c>
      <c r="C16" s="43">
        <v>27</v>
      </c>
      <c r="D16" s="43">
        <v>146330.66</v>
      </c>
      <c r="E16" s="43">
        <v>1149994.6547051501</v>
      </c>
      <c r="F16" s="43">
        <v>1147628.6964859001</v>
      </c>
      <c r="G16" s="37"/>
      <c r="H16" s="37"/>
    </row>
    <row r="17" spans="1:9">
      <c r="A17" s="43">
        <v>16</v>
      </c>
      <c r="B17" s="44">
        <v>42811</v>
      </c>
      <c r="C17" s="43">
        <v>29</v>
      </c>
      <c r="D17" s="43">
        <v>152333</v>
      </c>
      <c r="E17" s="43">
        <v>2155393.3644632502</v>
      </c>
      <c r="F17" s="43">
        <v>1912277.6899367501</v>
      </c>
      <c r="G17" s="37"/>
      <c r="H17" s="37"/>
    </row>
    <row r="18" spans="1:9">
      <c r="A18" s="43">
        <v>17</v>
      </c>
      <c r="B18" s="44">
        <v>42811</v>
      </c>
      <c r="C18" s="43">
        <v>31</v>
      </c>
      <c r="D18" s="43">
        <v>30247.137999999999</v>
      </c>
      <c r="E18" s="43">
        <v>281833.48118149198</v>
      </c>
      <c r="F18" s="43">
        <v>238801.08125156199</v>
      </c>
      <c r="G18" s="37"/>
      <c r="H18" s="37"/>
    </row>
    <row r="19" spans="1:9">
      <c r="A19" s="43">
        <v>18</v>
      </c>
      <c r="B19" s="44">
        <v>42811</v>
      </c>
      <c r="C19" s="43">
        <v>32</v>
      </c>
      <c r="D19" s="43">
        <v>20443.048999999999</v>
      </c>
      <c r="E19" s="43">
        <v>342253.14306611498</v>
      </c>
      <c r="F19" s="43">
        <v>317665.59653638501</v>
      </c>
      <c r="G19" s="37"/>
      <c r="H19" s="37"/>
    </row>
    <row r="20" spans="1:9">
      <c r="A20" s="43">
        <v>19</v>
      </c>
      <c r="B20" s="44">
        <v>42811</v>
      </c>
      <c r="C20" s="43">
        <v>33</v>
      </c>
      <c r="D20" s="43">
        <v>49887.067000000003</v>
      </c>
      <c r="E20" s="43">
        <v>682159.98828298203</v>
      </c>
      <c r="F20" s="43">
        <v>543043.15438420896</v>
      </c>
      <c r="G20" s="37"/>
      <c r="H20" s="37"/>
    </row>
    <row r="21" spans="1:9">
      <c r="A21" s="43">
        <v>20</v>
      </c>
      <c r="B21" s="44">
        <v>42811</v>
      </c>
      <c r="C21" s="43">
        <v>34</v>
      </c>
      <c r="D21" s="43">
        <v>47951.779000000002</v>
      </c>
      <c r="E21" s="43">
        <v>286549.45636183303</v>
      </c>
      <c r="F21" s="43">
        <v>216022.81423032301</v>
      </c>
      <c r="G21" s="37"/>
      <c r="H21" s="37"/>
    </row>
    <row r="22" spans="1:9">
      <c r="A22" s="43">
        <v>21</v>
      </c>
      <c r="B22" s="44">
        <v>42811</v>
      </c>
      <c r="C22" s="43">
        <v>35</v>
      </c>
      <c r="D22" s="43">
        <v>35559.51</v>
      </c>
      <c r="E22" s="43">
        <v>1016744.30777699</v>
      </c>
      <c r="F22" s="43">
        <v>984807.25546814199</v>
      </c>
      <c r="G22" s="37"/>
      <c r="H22" s="37"/>
    </row>
    <row r="23" spans="1:9">
      <c r="A23" s="43">
        <v>22</v>
      </c>
      <c r="B23" s="44">
        <v>42811</v>
      </c>
      <c r="C23" s="43">
        <v>36</v>
      </c>
      <c r="D23" s="43">
        <v>212608.46100000001</v>
      </c>
      <c r="E23" s="43">
        <v>910238.40767699096</v>
      </c>
      <c r="F23" s="43">
        <v>778514.50863920304</v>
      </c>
      <c r="G23" s="37"/>
      <c r="H23" s="37"/>
    </row>
    <row r="24" spans="1:9">
      <c r="A24" s="43">
        <v>23</v>
      </c>
      <c r="B24" s="44">
        <v>42811</v>
      </c>
      <c r="C24" s="43">
        <v>37</v>
      </c>
      <c r="D24" s="43">
        <v>151221.057</v>
      </c>
      <c r="E24" s="43">
        <v>1363494.4823177001</v>
      </c>
      <c r="F24" s="43">
        <v>1226482.0627347501</v>
      </c>
      <c r="G24" s="37"/>
      <c r="H24" s="37"/>
    </row>
    <row r="25" spans="1:9">
      <c r="A25" s="43">
        <v>24</v>
      </c>
      <c r="B25" s="44">
        <v>42811</v>
      </c>
      <c r="C25" s="43">
        <v>38</v>
      </c>
      <c r="D25" s="43">
        <v>568638.554</v>
      </c>
      <c r="E25" s="43">
        <v>2223102.4079867299</v>
      </c>
      <c r="F25" s="43">
        <v>2346782.2717566402</v>
      </c>
      <c r="G25" s="37"/>
      <c r="H25" s="37"/>
    </row>
    <row r="26" spans="1:9">
      <c r="A26" s="43">
        <v>25</v>
      </c>
      <c r="B26" s="44">
        <v>42811</v>
      </c>
      <c r="C26" s="43">
        <v>39</v>
      </c>
      <c r="D26" s="43">
        <v>96550.167000000001</v>
      </c>
      <c r="E26" s="43">
        <v>169733.51811482501</v>
      </c>
      <c r="F26" s="43">
        <v>124545.39095145201</v>
      </c>
      <c r="G26" s="37"/>
      <c r="H26" s="37"/>
    </row>
    <row r="27" spans="1:9">
      <c r="A27" s="43">
        <v>26</v>
      </c>
      <c r="B27" s="44">
        <v>42811</v>
      </c>
      <c r="C27" s="43">
        <v>42</v>
      </c>
      <c r="D27" s="43">
        <v>19403.425999999999</v>
      </c>
      <c r="E27" s="43">
        <v>239235.00580000001</v>
      </c>
      <c r="F27" s="43">
        <v>232798.76240000001</v>
      </c>
      <c r="G27" s="37"/>
      <c r="H27" s="37"/>
    </row>
    <row r="28" spans="1:9">
      <c r="A28" s="43">
        <v>27</v>
      </c>
      <c r="B28" s="44">
        <v>42811</v>
      </c>
      <c r="C28" s="43">
        <v>70</v>
      </c>
      <c r="D28" s="43">
        <v>80</v>
      </c>
      <c r="E28" s="43">
        <v>116549.21</v>
      </c>
      <c r="F28" s="43">
        <v>102084.55</v>
      </c>
      <c r="G28" s="37"/>
      <c r="H28" s="37"/>
    </row>
    <row r="29" spans="1:9">
      <c r="A29" s="43">
        <v>28</v>
      </c>
      <c r="B29" s="44">
        <v>42811</v>
      </c>
      <c r="C29" s="43">
        <v>71</v>
      </c>
      <c r="D29" s="43">
        <v>41</v>
      </c>
      <c r="E29" s="43">
        <v>110184.78</v>
      </c>
      <c r="F29" s="43">
        <v>121176.07</v>
      </c>
      <c r="G29" s="37"/>
      <c r="H29" s="37"/>
    </row>
    <row r="30" spans="1:9">
      <c r="A30" s="43">
        <v>29</v>
      </c>
      <c r="B30" s="44">
        <v>42811</v>
      </c>
      <c r="C30" s="43">
        <v>72</v>
      </c>
      <c r="D30" s="43">
        <v>7</v>
      </c>
      <c r="E30" s="43">
        <v>20894.03</v>
      </c>
      <c r="F30" s="43">
        <v>21609.39</v>
      </c>
      <c r="G30" s="37"/>
      <c r="H30" s="37"/>
    </row>
    <row r="31" spans="1:9">
      <c r="A31" s="39">
        <v>30</v>
      </c>
      <c r="B31" s="44">
        <v>42811</v>
      </c>
      <c r="C31" s="39">
        <v>73</v>
      </c>
      <c r="D31" s="39">
        <v>31</v>
      </c>
      <c r="E31" s="39">
        <v>39961.519999999997</v>
      </c>
      <c r="F31" s="39">
        <v>44121.06</v>
      </c>
      <c r="G31" s="39"/>
      <c r="H31" s="39"/>
      <c r="I31" s="39"/>
    </row>
    <row r="32" spans="1:9">
      <c r="A32" s="39">
        <v>31</v>
      </c>
      <c r="B32" s="44">
        <v>42811</v>
      </c>
      <c r="C32" s="39">
        <v>74</v>
      </c>
      <c r="D32" s="39">
        <v>17</v>
      </c>
      <c r="E32" s="39">
        <v>1.3</v>
      </c>
      <c r="F32" s="39">
        <v>111.11</v>
      </c>
      <c r="G32" s="39"/>
      <c r="H32" s="39"/>
    </row>
    <row r="33" spans="1:8">
      <c r="A33" s="39">
        <v>32</v>
      </c>
      <c r="B33" s="44">
        <v>42811</v>
      </c>
      <c r="C33" s="39">
        <v>75</v>
      </c>
      <c r="D33" s="39">
        <v>35</v>
      </c>
      <c r="E33" s="39">
        <v>9020.5128205128203</v>
      </c>
      <c r="F33" s="39">
        <v>8440.5641025640998</v>
      </c>
      <c r="G33" s="39"/>
      <c r="H33" s="39"/>
    </row>
    <row r="34" spans="1:8">
      <c r="A34" s="39">
        <v>33</v>
      </c>
      <c r="B34" s="44">
        <v>42811</v>
      </c>
      <c r="C34" s="39">
        <v>76</v>
      </c>
      <c r="D34" s="39">
        <v>1380</v>
      </c>
      <c r="E34" s="39">
        <v>259432.99745641</v>
      </c>
      <c r="F34" s="39">
        <v>243170.02538888899</v>
      </c>
      <c r="G34" s="30"/>
      <c r="H34" s="30"/>
    </row>
    <row r="35" spans="1:8">
      <c r="A35" s="39">
        <v>34</v>
      </c>
      <c r="B35" s="44">
        <v>42811</v>
      </c>
      <c r="C35" s="39">
        <v>77</v>
      </c>
      <c r="D35" s="39">
        <v>46</v>
      </c>
      <c r="E35" s="39">
        <v>81033.570000000007</v>
      </c>
      <c r="F35" s="39">
        <v>96215.01</v>
      </c>
      <c r="G35" s="30"/>
      <c r="H35" s="30"/>
    </row>
    <row r="36" spans="1:8">
      <c r="A36" s="39">
        <v>35</v>
      </c>
      <c r="B36" s="44">
        <v>42811</v>
      </c>
      <c r="C36" s="39">
        <v>78</v>
      </c>
      <c r="D36" s="39">
        <v>45</v>
      </c>
      <c r="E36" s="39">
        <v>48330.879999999997</v>
      </c>
      <c r="F36" s="39">
        <v>41466.699999999997</v>
      </c>
      <c r="G36" s="30"/>
      <c r="H36" s="30"/>
    </row>
    <row r="37" spans="1:8">
      <c r="A37" s="39">
        <v>36</v>
      </c>
      <c r="B37" s="44">
        <v>42811</v>
      </c>
      <c r="C37" s="39">
        <v>99</v>
      </c>
      <c r="D37" s="39">
        <v>1</v>
      </c>
      <c r="E37" s="39">
        <v>95.726495726495699</v>
      </c>
      <c r="F37" s="39">
        <v>79.452991452991398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2017-03-20T01:03:16Z</dcterms:modified>
</cp:coreProperties>
</file>