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<sst xmlns="http://schemas.openxmlformats.org/spreadsheetml/2006/main" count="118" uniqueCount="78">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</sst>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1243" Type="http://schemas.openxmlformats.org/officeDocument/2006/relationships/hyperlink" Target="cid:e93d11892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1236" Type="http://schemas.openxmlformats.org/officeDocument/2006/relationships/image" Target="cid:c51019a013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1242" Type="http://schemas.openxmlformats.org/officeDocument/2006/relationships/image" Target="cid:d9cb7ef1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1233" Type="http://schemas.openxmlformats.org/officeDocument/2006/relationships/hyperlink" Target="cid:ba920414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1244" Type="http://schemas.openxmlformats.org/officeDocument/2006/relationships/image" Target="cid:e93d11ae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1235" Type="http://schemas.openxmlformats.org/officeDocument/2006/relationships/hyperlink" Target="cid:c510197d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1246" Type="http://schemas.openxmlformats.org/officeDocument/2006/relationships/image" Target="cid:e9426d9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237" Type="http://schemas.openxmlformats.org/officeDocument/2006/relationships/hyperlink" Target="cid:c5142fb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1239" Type="http://schemas.openxmlformats.org/officeDocument/2006/relationships/hyperlink" Target="cid:d054705c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1241" Type="http://schemas.openxmlformats.org/officeDocument/2006/relationships/hyperlink" Target="cid:d9cb7ebd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1234" Type="http://schemas.openxmlformats.org/officeDocument/2006/relationships/image" Target="cid:ba92043c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1245" Type="http://schemas.openxmlformats.org/officeDocument/2006/relationships/hyperlink" Target="cid:e9426d6f2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238" Type="http://schemas.openxmlformats.org/officeDocument/2006/relationships/image" Target="cid:c5142fe213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240" Type="http://schemas.openxmlformats.org/officeDocument/2006/relationships/image" Target="cid:d054708313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3" name="Picture 2" descr="cid:ba92043c13">
          <a:hlinkClick xmlns:r="http://schemas.openxmlformats.org/officeDocument/2006/relationships" r:id="rId1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4" cstate="print"/>
        <a:srcRect/>
        <a:stretch>
          <a:fillRect/>
        </a:stretch>
      </xdr:blipFill>
      <xdr:spPr bwMode="auto">
        <a:xfrm>
          <a:off x="197262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5" name="Picture 2" descr="cid:c51019a013">
          <a:hlinkClick xmlns:r="http://schemas.openxmlformats.org/officeDocument/2006/relationships" r:id="rId1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7" name="Picture 2" descr="cid:c5142fe213">
          <a:hlinkClick xmlns:r="http://schemas.openxmlformats.org/officeDocument/2006/relationships" r:id="rId1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9" name="Picture 2" descr="cid:d054708313">
          <a:hlinkClick xmlns:r="http://schemas.openxmlformats.org/officeDocument/2006/relationships" r:id="rId1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1" name="Picture 2" descr="cid:d9cb7ef113">
          <a:hlinkClick xmlns:r="http://schemas.openxmlformats.org/officeDocument/2006/relationships" r:id="rId1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2" cstate="print"/>
        <a:srcRect/>
        <a:stretch>
          <a:fillRect/>
        </a:stretch>
      </xdr:blipFill>
      <xdr:spPr bwMode="auto">
        <a:xfrm>
          <a:off x="19764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3" name="Picture 2" descr="cid:e93d11ae13">
          <a:hlinkClick xmlns:r="http://schemas.openxmlformats.org/officeDocument/2006/relationships" r:id="rId1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5" name="Picture 2" descr="cid:e9426d9813">
          <a:hlinkClick xmlns:r="http://schemas.openxmlformats.org/officeDocument/2006/relationships" r:id="rId1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28119608.117200006</v>
      </c>
      <c r="F3" s="25">
        <f>RA!I7</f>
        <v>2288082.824</v>
      </c>
      <c r="G3" s="16">
        <f>SUM(G4:G42)</f>
        <v>25831525.293200001</v>
      </c>
      <c r="H3" s="27">
        <f>RA!J7</f>
        <v>8.1369652560370902</v>
      </c>
      <c r="I3" s="20">
        <f>SUM(I4:I42)</f>
        <v>28119615.65804306</v>
      </c>
      <c r="J3" s="21">
        <f>SUM(J4:J42)</f>
        <v>25831525.034124229</v>
      </c>
      <c r="K3" s="22">
        <f>E3-I3</f>
        <v>-7.5408430546522141</v>
      </c>
      <c r="L3" s="22">
        <f>G3-J3</f>
        <v>0.25907577201724052</v>
      </c>
    </row>
    <row r="4" spans="1:13">
      <c r="A4" s="71">
        <f>RA!A8</f>
        <v>42812</v>
      </c>
      <c r="B4" s="12">
        <v>12</v>
      </c>
      <c r="C4" s="69" t="s">
        <v>6</v>
      </c>
      <c r="D4" s="69"/>
      <c r="E4" s="15">
        <f>IFERROR(VLOOKUP(C4,RA!B:D,3,0),0)</f>
        <v>831299.77659999998</v>
      </c>
      <c r="F4" s="25">
        <f>IFERROR(VLOOKUP(C4,RA!B:I,8,0),0)</f>
        <v>196520.30230000001</v>
      </c>
      <c r="G4" s="16">
        <f t="shared" ref="G4:G42" si="0">E4-F4</f>
        <v>634779.4743</v>
      </c>
      <c r="H4" s="27">
        <f>RA!J8</f>
        <v>23.640124517266699</v>
      </c>
      <c r="I4" s="20">
        <f>IFERROR(VLOOKUP(B4,RMS!C:E,3,FALSE),0)</f>
        <v>831300.50336581201</v>
      </c>
      <c r="J4" s="21">
        <f>IFERROR(VLOOKUP(B4,RMS!C:F,4,FALSE),0)</f>
        <v>634779.46183504304</v>
      </c>
      <c r="K4" s="22">
        <f t="shared" ref="K4:K42" si="1">E4-I4</f>
        <v>-0.72676581202540547</v>
      </c>
      <c r="L4" s="22">
        <f t="shared" ref="L4:L42" si="2">G4-J4</f>
        <v>1.2464956962503493E-2</v>
      </c>
    </row>
    <row r="5" spans="1:13">
      <c r="A5" s="71"/>
      <c r="B5" s="12">
        <v>13</v>
      </c>
      <c r="C5" s="69" t="s">
        <v>7</v>
      </c>
      <c r="D5" s="69"/>
      <c r="E5" s="15">
        <f>IFERROR(VLOOKUP(C5,RA!B:D,3,0),0)</f>
        <v>148296.2403</v>
      </c>
      <c r="F5" s="25">
        <f>IFERROR(VLOOKUP(C5,RA!B:I,8,0),0)</f>
        <v>35392.618799999997</v>
      </c>
      <c r="G5" s="16">
        <f t="shared" si="0"/>
        <v>112903.62150000001</v>
      </c>
      <c r="H5" s="27">
        <f>RA!J9</f>
        <v>23.8661605502618</v>
      </c>
      <c r="I5" s="20">
        <f>IFERROR(VLOOKUP(B5,RMS!C:E,3,FALSE),0)</f>
        <v>148296.327282051</v>
      </c>
      <c r="J5" s="21">
        <f>IFERROR(VLOOKUP(B5,RMS!C:F,4,FALSE),0)</f>
        <v>112903.60384786301</v>
      </c>
      <c r="K5" s="22">
        <f t="shared" si="1"/>
        <v>-8.6982050997903571E-2</v>
      </c>
      <c r="L5" s="22">
        <f t="shared" si="2"/>
        <v>1.7652137001277879E-2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IFERROR(VLOOKUP(C6,RA!B:D,3,0),0)</f>
        <v>194547.87549999999</v>
      </c>
      <c r="F6" s="25">
        <f>IFERROR(VLOOKUP(C6,RA!B:I,8,0),0)</f>
        <v>50747.481599999999</v>
      </c>
      <c r="G6" s="16">
        <f t="shared" si="0"/>
        <v>143800.3939</v>
      </c>
      <c r="H6" s="27">
        <f>RA!J10</f>
        <v>26.084829489695501</v>
      </c>
      <c r="I6" s="20">
        <f>IFERROR(VLOOKUP(B6,RMS!C:E,3,FALSE),0)</f>
        <v>194550.67736292299</v>
      </c>
      <c r="J6" s="21">
        <f>IFERROR(VLOOKUP(B6,RMS!C:F,4,FALSE),0)</f>
        <v>143800.395187913</v>
      </c>
      <c r="K6" s="22">
        <f>E6-I6</f>
        <v>-2.8018629229918588</v>
      </c>
      <c r="L6" s="22">
        <f t="shared" si="2"/>
        <v>-1.2879130081273615E-3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IFERROR(VLOOKUP(C7,RA!B:D,3,0),0)</f>
        <v>69644.184999999998</v>
      </c>
      <c r="F7" s="25">
        <f>IFERROR(VLOOKUP(C7,RA!B:I,8,0),0)</f>
        <v>10539.4962</v>
      </c>
      <c r="G7" s="16">
        <f t="shared" si="0"/>
        <v>59104.688799999996</v>
      </c>
      <c r="H7" s="27">
        <f>RA!J11</f>
        <v>15.133347026747501</v>
      </c>
      <c r="I7" s="20">
        <f>IFERROR(VLOOKUP(B7,RMS!C:E,3,FALSE),0)</f>
        <v>69644.2188431057</v>
      </c>
      <c r="J7" s="21">
        <f>IFERROR(VLOOKUP(B7,RMS!C:F,4,FALSE),0)</f>
        <v>59104.689193971702</v>
      </c>
      <c r="K7" s="22">
        <f t="shared" si="1"/>
        <v>-3.3843105702544563E-2</v>
      </c>
      <c r="L7" s="22">
        <f t="shared" si="2"/>
        <v>-3.939717062166892E-4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IFERROR(VLOOKUP(C8,RA!B:D,3,0),0)</f>
        <v>175385.05850000001</v>
      </c>
      <c r="F8" s="25">
        <f>IFERROR(VLOOKUP(C8,RA!B:I,8,0),0)</f>
        <v>24486.3796</v>
      </c>
      <c r="G8" s="16">
        <f t="shared" si="0"/>
        <v>150898.6789</v>
      </c>
      <c r="H8" s="27">
        <f>RA!J12</f>
        <v>13.9614969538582</v>
      </c>
      <c r="I8" s="20">
        <f>IFERROR(VLOOKUP(B8,RMS!C:E,3,FALSE),0)</f>
        <v>175385.051035043</v>
      </c>
      <c r="J8" s="21">
        <f>IFERROR(VLOOKUP(B8,RMS!C:F,4,FALSE),0)</f>
        <v>150898.68092478599</v>
      </c>
      <c r="K8" s="22">
        <f t="shared" si="1"/>
        <v>7.4649570160545409E-3</v>
      </c>
      <c r="L8" s="22">
        <f t="shared" si="2"/>
        <v>-2.0247859938535839E-3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IFERROR(VLOOKUP(C9,RA!B:D,3,0),0)</f>
        <v>310999.9289</v>
      </c>
      <c r="F9" s="25">
        <f>IFERROR(VLOOKUP(C9,RA!B:I,8,0),0)</f>
        <v>46078.678999999996</v>
      </c>
      <c r="G9" s="16">
        <f t="shared" si="0"/>
        <v>264921.2499</v>
      </c>
      <c r="H9" s="27">
        <f>RA!J13</f>
        <v>14.816298885655501</v>
      </c>
      <c r="I9" s="20">
        <f>IFERROR(VLOOKUP(B9,RMS!C:E,3,FALSE),0)</f>
        <v>311000.12729316199</v>
      </c>
      <c r="J9" s="21">
        <f>IFERROR(VLOOKUP(B9,RMS!C:F,4,FALSE),0)</f>
        <v>264921.25124273502</v>
      </c>
      <c r="K9" s="22">
        <f t="shared" si="1"/>
        <v>-0.1983931619906798</v>
      </c>
      <c r="L9" s="22">
        <f t="shared" si="2"/>
        <v>-1.3427350204437971E-3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IFERROR(VLOOKUP(C10,RA!B:D,3,0),0)</f>
        <v>119829.2069</v>
      </c>
      <c r="F10" s="25">
        <f>IFERROR(VLOOKUP(C10,RA!B:I,8,0),0)</f>
        <v>11016.9313</v>
      </c>
      <c r="G10" s="16">
        <f t="shared" si="0"/>
        <v>108812.27560000001</v>
      </c>
      <c r="H10" s="27">
        <f>RA!J14</f>
        <v>9.1938614841988109</v>
      </c>
      <c r="I10" s="20">
        <f>IFERROR(VLOOKUP(B10,RMS!C:E,3,FALSE),0)</f>
        <v>119829.227764957</v>
      </c>
      <c r="J10" s="21">
        <f>IFERROR(VLOOKUP(B10,RMS!C:F,4,FALSE),0)</f>
        <v>108812.277626496</v>
      </c>
      <c r="K10" s="22">
        <f t="shared" si="1"/>
        <v>-2.0864956997684203E-2</v>
      </c>
      <c r="L10" s="22">
        <f t="shared" si="2"/>
        <v>-2.0264959894120693E-3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IFERROR(VLOOKUP(C11,RA!B:D,3,0),0)</f>
        <v>107185.82150000001</v>
      </c>
      <c r="F11" s="25">
        <f>IFERROR(VLOOKUP(C11,RA!B:I,8,0),0)</f>
        <v>-6993.4588999999996</v>
      </c>
      <c r="G11" s="16">
        <f t="shared" si="0"/>
        <v>114179.2804</v>
      </c>
      <c r="H11" s="27">
        <f>RA!J15</f>
        <v>-6.52461193293182</v>
      </c>
      <c r="I11" s="20">
        <f>IFERROR(VLOOKUP(B11,RMS!C:E,3,FALSE),0)</f>
        <v>107185.87534444399</v>
      </c>
      <c r="J11" s="21">
        <f>IFERROR(VLOOKUP(B11,RMS!C:F,4,FALSE),0)</f>
        <v>114179.279495726</v>
      </c>
      <c r="K11" s="22">
        <f t="shared" si="1"/>
        <v>-5.3844443988054991E-2</v>
      </c>
      <c r="L11" s="22">
        <f t="shared" si="2"/>
        <v>9.0427399845793843E-4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IFERROR(VLOOKUP(C12,RA!B:D,3,0),0)</f>
        <v>1244749.9576999999</v>
      </c>
      <c r="F12" s="25">
        <f>IFERROR(VLOOKUP(C12,RA!B:I,8,0),0)</f>
        <v>-24485.539400000001</v>
      </c>
      <c r="G12" s="16">
        <f t="shared" si="0"/>
        <v>1269235.4970999998</v>
      </c>
      <c r="H12" s="27">
        <f>RA!J16</f>
        <v>-1.9671050598180699</v>
      </c>
      <c r="I12" s="20">
        <f>IFERROR(VLOOKUP(B12,RMS!C:E,3,FALSE),0)</f>
        <v>1244749.0890596199</v>
      </c>
      <c r="J12" s="21">
        <f>IFERROR(VLOOKUP(B12,RMS!C:F,4,FALSE),0)</f>
        <v>1269235.49697436</v>
      </c>
      <c r="K12" s="22">
        <f t="shared" si="1"/>
        <v>0.86864037998020649</v>
      </c>
      <c r="L12" s="22">
        <f t="shared" si="2"/>
        <v>1.2563983909785748E-4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IFERROR(VLOOKUP(C13,RA!B:D,3,0),0)</f>
        <v>1997797.4639999999</v>
      </c>
      <c r="F13" s="25">
        <f>IFERROR(VLOOKUP(C13,RA!B:I,8,0),0)</f>
        <v>66894.428899999999</v>
      </c>
      <c r="G13" s="16">
        <f t="shared" si="0"/>
        <v>1930903.0351</v>
      </c>
      <c r="H13" s="27">
        <f>RA!J17</f>
        <v>3.3484089406172202</v>
      </c>
      <c r="I13" s="20">
        <f>IFERROR(VLOOKUP(B13,RMS!C:E,3,FALSE),0)</f>
        <v>1997797.4858504301</v>
      </c>
      <c r="J13" s="21">
        <f>IFERROR(VLOOKUP(B13,RMS!C:F,4,FALSE),0)</f>
        <v>1930903.03623675</v>
      </c>
      <c r="K13" s="22">
        <f t="shared" si="1"/>
        <v>-2.1850430173799396E-2</v>
      </c>
      <c r="L13" s="22">
        <f t="shared" si="2"/>
        <v>-1.1367499828338623E-3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IFERROR(VLOOKUP(C14,RA!B:D,3,0),0)</f>
        <v>2863206.7500999998</v>
      </c>
      <c r="F14" s="25">
        <f>IFERROR(VLOOKUP(C14,RA!B:I,8,0),0)</f>
        <v>358101.6825</v>
      </c>
      <c r="G14" s="16">
        <f t="shared" si="0"/>
        <v>2505105.0675999997</v>
      </c>
      <c r="H14" s="27">
        <f>RA!J18</f>
        <v>12.507014468567199</v>
      </c>
      <c r="I14" s="20">
        <f>IFERROR(VLOOKUP(B14,RMS!C:E,3,FALSE),0)</f>
        <v>2863207.9684496</v>
      </c>
      <c r="J14" s="21">
        <f>IFERROR(VLOOKUP(B14,RMS!C:F,4,FALSE),0)</f>
        <v>2505104.9921179502</v>
      </c>
      <c r="K14" s="22">
        <f t="shared" si="1"/>
        <v>-1.2183496002107859</v>
      </c>
      <c r="L14" s="22">
        <f t="shared" si="2"/>
        <v>7.5482049491256475E-2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IFERROR(VLOOKUP(C15,RA!B:D,3,0),0)</f>
        <v>837370.17909999995</v>
      </c>
      <c r="F15" s="25">
        <f>IFERROR(VLOOKUP(C15,RA!B:I,8,0),0)</f>
        <v>105309.6606</v>
      </c>
      <c r="G15" s="16">
        <f t="shared" si="0"/>
        <v>732060.51850000001</v>
      </c>
      <c r="H15" s="27">
        <f>RA!J19</f>
        <v>12.5762372757513</v>
      </c>
      <c r="I15" s="20">
        <f>IFERROR(VLOOKUP(B15,RMS!C:E,3,FALSE),0)</f>
        <v>837370.02672307706</v>
      </c>
      <c r="J15" s="21">
        <f>IFERROR(VLOOKUP(B15,RMS!C:F,4,FALSE),0)</f>
        <v>732060.51803418796</v>
      </c>
      <c r="K15" s="22">
        <f t="shared" si="1"/>
        <v>0.15237692289520055</v>
      </c>
      <c r="L15" s="22">
        <f t="shared" si="2"/>
        <v>4.6581204514950514E-4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IFERROR(VLOOKUP(C16,RA!B:D,3,0),0)</f>
        <v>1603290.3986</v>
      </c>
      <c r="F16" s="25">
        <f>IFERROR(VLOOKUP(C16,RA!B:I,8,0),0)</f>
        <v>177412.19200000001</v>
      </c>
      <c r="G16" s="16">
        <f t="shared" si="0"/>
        <v>1425878.2065999999</v>
      </c>
      <c r="H16" s="27">
        <f>RA!J20</f>
        <v>11.0655057970108</v>
      </c>
      <c r="I16" s="20">
        <f>IFERROR(VLOOKUP(B16,RMS!C:E,3,FALSE),0)</f>
        <v>1603290.7276834401</v>
      </c>
      <c r="J16" s="21">
        <f>IFERROR(VLOOKUP(B16,RMS!C:F,4,FALSE),0)</f>
        <v>1425878.2065999999</v>
      </c>
      <c r="K16" s="22">
        <f t="shared" si="1"/>
        <v>-0.3290834401268512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IFERROR(VLOOKUP(C17,RA!B:D,3,0),0)</f>
        <v>619297.35930000001</v>
      </c>
      <c r="F17" s="25">
        <f>IFERROR(VLOOKUP(C17,RA!B:I,8,0),0)</f>
        <v>109128.66190000001</v>
      </c>
      <c r="G17" s="16">
        <f t="shared" si="0"/>
        <v>510168.6974</v>
      </c>
      <c r="H17" s="27">
        <f>RA!J21</f>
        <v>17.6213672254875</v>
      </c>
      <c r="I17" s="20">
        <f>IFERROR(VLOOKUP(B17,RMS!C:E,3,FALSE),0)</f>
        <v>619296.91669778398</v>
      </c>
      <c r="J17" s="21">
        <f>IFERROR(VLOOKUP(B17,RMS!C:F,4,FALSE),0)</f>
        <v>510168.69688840501</v>
      </c>
      <c r="K17" s="22">
        <f t="shared" si="1"/>
        <v>0.44260221603326499</v>
      </c>
      <c r="L17" s="22">
        <f t="shared" si="2"/>
        <v>5.1159498980268836E-4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IFERROR(VLOOKUP(C18,RA!B:D,3,0),0)</f>
        <v>1810423.9375</v>
      </c>
      <c r="F18" s="25">
        <f>IFERROR(VLOOKUP(C18,RA!B:I,8,0),0)</f>
        <v>-5028.3051999999998</v>
      </c>
      <c r="G18" s="16">
        <f t="shared" si="0"/>
        <v>1815452.2427000001</v>
      </c>
      <c r="H18" s="27">
        <f>RA!J22</f>
        <v>-0.27774186453497401</v>
      </c>
      <c r="I18" s="20">
        <f>IFERROR(VLOOKUP(B18,RMS!C:E,3,FALSE),0)</f>
        <v>1810425.5625410399</v>
      </c>
      <c r="J18" s="21">
        <f>IFERROR(VLOOKUP(B18,RMS!C:F,4,FALSE),0)</f>
        <v>1815452.2426088301</v>
      </c>
      <c r="K18" s="22">
        <f t="shared" si="1"/>
        <v>-1.6250410398934036</v>
      </c>
      <c r="L18" s="22">
        <f t="shared" si="2"/>
        <v>9.1169960796833038E-5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IFERROR(VLOOKUP(C19,RA!B:D,3,0),0)</f>
        <v>3197582.0134999999</v>
      </c>
      <c r="F19" s="25">
        <f>IFERROR(VLOOKUP(C19,RA!B:I,8,0),0)</f>
        <v>301261.3541</v>
      </c>
      <c r="G19" s="16">
        <f t="shared" si="0"/>
        <v>2896320.6593999998</v>
      </c>
      <c r="H19" s="27">
        <f>RA!J23</f>
        <v>9.4215364243385302</v>
      </c>
      <c r="I19" s="20">
        <f>IFERROR(VLOOKUP(B19,RMS!C:E,3,FALSE),0)</f>
        <v>3197583.8281376101</v>
      </c>
      <c r="J19" s="21">
        <f>IFERROR(VLOOKUP(B19,RMS!C:F,4,FALSE),0)</f>
        <v>2896320.68747778</v>
      </c>
      <c r="K19" s="22">
        <f t="shared" si="1"/>
        <v>-1.8146376102231443</v>
      </c>
      <c r="L19" s="22">
        <f t="shared" si="2"/>
        <v>-2.8077780269086361E-2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IFERROR(VLOOKUP(C20,RA!B:D,3,0),0)</f>
        <v>395923.96970000002</v>
      </c>
      <c r="F20" s="25">
        <f>IFERROR(VLOOKUP(C20,RA!B:I,8,0),0)</f>
        <v>56992.274400000002</v>
      </c>
      <c r="G20" s="16">
        <f t="shared" si="0"/>
        <v>338931.69530000002</v>
      </c>
      <c r="H20" s="27">
        <f>RA!J24</f>
        <v>14.394752215478199</v>
      </c>
      <c r="I20" s="20">
        <f>IFERROR(VLOOKUP(B20,RMS!C:E,3,FALSE),0)</f>
        <v>395923.96001396998</v>
      </c>
      <c r="J20" s="21">
        <f>IFERROR(VLOOKUP(B20,RMS!C:F,4,FALSE),0)</f>
        <v>338931.69670826901</v>
      </c>
      <c r="K20" s="22">
        <f t="shared" si="1"/>
        <v>9.6860300400294363E-3</v>
      </c>
      <c r="L20" s="22">
        <f t="shared" si="2"/>
        <v>-1.4082689885981381E-3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IFERROR(VLOOKUP(C21,RA!B:D,3,0),0)</f>
        <v>541736.37970000005</v>
      </c>
      <c r="F21" s="25">
        <f>IFERROR(VLOOKUP(C21,RA!B:I,8,0),0)</f>
        <v>39427.172700000003</v>
      </c>
      <c r="G21" s="16">
        <f t="shared" si="0"/>
        <v>502309.20700000005</v>
      </c>
      <c r="H21" s="27">
        <f>RA!J25</f>
        <v>7.2779259760686204</v>
      </c>
      <c r="I21" s="20">
        <f>IFERROR(VLOOKUP(B21,RMS!C:E,3,FALSE),0)</f>
        <v>541736.37766277103</v>
      </c>
      <c r="J21" s="21">
        <f>IFERROR(VLOOKUP(B21,RMS!C:F,4,FALSE),0)</f>
        <v>502309.21242337301</v>
      </c>
      <c r="K21" s="22">
        <f t="shared" si="1"/>
        <v>2.0372290164232254E-3</v>
      </c>
      <c r="L21" s="22">
        <f t="shared" si="2"/>
        <v>-5.4233729606494308E-3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IFERROR(VLOOKUP(C22,RA!B:D,3,0),0)</f>
        <v>911857.67509999999</v>
      </c>
      <c r="F22" s="25">
        <f>IFERROR(VLOOKUP(C22,RA!B:I,8,0),0)</f>
        <v>203523.80050000001</v>
      </c>
      <c r="G22" s="16">
        <f t="shared" si="0"/>
        <v>708333.87459999998</v>
      </c>
      <c r="H22" s="27">
        <f>RA!J26</f>
        <v>22.319689361355699</v>
      </c>
      <c r="I22" s="20">
        <f>IFERROR(VLOOKUP(B22,RMS!C:E,3,FALSE),0)</f>
        <v>911857.64476106199</v>
      </c>
      <c r="J22" s="21">
        <f>IFERROR(VLOOKUP(B22,RMS!C:F,4,FALSE),0)</f>
        <v>708333.86056474398</v>
      </c>
      <c r="K22" s="22">
        <f t="shared" si="1"/>
        <v>3.0338937998749316E-2</v>
      </c>
      <c r="L22" s="22">
        <f t="shared" si="2"/>
        <v>1.4035255997441709E-2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IFERROR(VLOOKUP(C23,RA!B:D,3,0),0)</f>
        <v>439547.3187</v>
      </c>
      <c r="F23" s="25">
        <f>IFERROR(VLOOKUP(C23,RA!B:I,8,0),0)</f>
        <v>106885.02740000001</v>
      </c>
      <c r="G23" s="16">
        <f t="shared" si="0"/>
        <v>332662.29129999998</v>
      </c>
      <c r="H23" s="27">
        <f>RA!J27</f>
        <v>24.317069596993999</v>
      </c>
      <c r="I23" s="20">
        <f>IFERROR(VLOOKUP(B23,RMS!C:E,3,FALSE),0)</f>
        <v>439547.21577886702</v>
      </c>
      <c r="J23" s="21">
        <f>IFERROR(VLOOKUP(B23,RMS!C:F,4,FALSE),0)</f>
        <v>332662.32173579902</v>
      </c>
      <c r="K23" s="22">
        <f t="shared" si="1"/>
        <v>0.10292113298783079</v>
      </c>
      <c r="L23" s="22">
        <f t="shared" si="2"/>
        <v>-3.043579903896898E-2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IFERROR(VLOOKUP(C24,RA!B:D,3,0),0)</f>
        <v>1682074.2028999999</v>
      </c>
      <c r="F24" s="25">
        <f>IFERROR(VLOOKUP(C24,RA!B:I,8,0),0)</f>
        <v>36300.266799999998</v>
      </c>
      <c r="G24" s="16">
        <f t="shared" si="0"/>
        <v>1645773.9360999998</v>
      </c>
      <c r="H24" s="27">
        <f>RA!J28</f>
        <v>2.15806572251189</v>
      </c>
      <c r="I24" s="20">
        <f>IFERROR(VLOOKUP(B24,RMS!C:E,3,FALSE),0)</f>
        <v>1682074.21680177</v>
      </c>
      <c r="J24" s="21">
        <f>IFERROR(VLOOKUP(B24,RMS!C:F,4,FALSE),0)</f>
        <v>1645773.88777168</v>
      </c>
      <c r="K24" s="22">
        <f t="shared" si="1"/>
        <v>-1.3901770114898682E-2</v>
      </c>
      <c r="L24" s="22">
        <f t="shared" si="2"/>
        <v>4.8328319797292352E-2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IFERROR(VLOOKUP(C25,RA!B:D,3,0),0)</f>
        <v>1080001.6723</v>
      </c>
      <c r="F25" s="25">
        <f>IFERROR(VLOOKUP(C25,RA!B:I,8,0),0)</f>
        <v>169392.33180000001</v>
      </c>
      <c r="G25" s="16">
        <f t="shared" si="0"/>
        <v>910609.34049999993</v>
      </c>
      <c r="H25" s="27">
        <f>RA!J29</f>
        <v>15.6844508804563</v>
      </c>
      <c r="I25" s="20">
        <f>IFERROR(VLOOKUP(B25,RMS!C:E,3,FALSE),0)</f>
        <v>1080001.6752230099</v>
      </c>
      <c r="J25" s="21">
        <f>IFERROR(VLOOKUP(B25,RMS!C:F,4,FALSE),0)</f>
        <v>910609.365263685</v>
      </c>
      <c r="K25" s="22">
        <f t="shared" si="1"/>
        <v>-2.923009917140007E-3</v>
      </c>
      <c r="L25" s="22">
        <f t="shared" si="2"/>
        <v>-2.4763685069046915E-2</v>
      </c>
      <c r="M25" s="32"/>
    </row>
    <row r="26" spans="1:13">
      <c r="A26" s="71"/>
      <c r="B26" s="12">
        <v>37</v>
      </c>
      <c r="C26" s="69" t="s">
        <v>63</v>
      </c>
      <c r="D26" s="69"/>
      <c r="E26" s="15">
        <f>IFERROR(VLOOKUP(C26,RA!B:D,3,0),0)</f>
        <v>1942416.2936</v>
      </c>
      <c r="F26" s="25">
        <f>IFERROR(VLOOKUP(C26,RA!B:I,8,0),0)</f>
        <v>203031.8412</v>
      </c>
      <c r="G26" s="16">
        <f t="shared" si="0"/>
        <v>1739384.4524000001</v>
      </c>
      <c r="H26" s="27">
        <f>RA!J30</f>
        <v>10.4525400589442</v>
      </c>
      <c r="I26" s="20">
        <f>IFERROR(VLOOKUP(B26,RMS!C:E,3,FALSE),0)</f>
        <v>1942416.2601584101</v>
      </c>
      <c r="J26" s="21">
        <f>IFERROR(VLOOKUP(B26,RMS!C:F,4,FALSE),0)</f>
        <v>1739384.39558693</v>
      </c>
      <c r="K26" s="22">
        <f t="shared" si="1"/>
        <v>3.344158991239965E-2</v>
      </c>
      <c r="L26" s="22">
        <f t="shared" si="2"/>
        <v>5.6813070084899664E-2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IFERROR(VLOOKUP(C27,RA!B:D,3,0),0)</f>
        <v>2565835.4815000002</v>
      </c>
      <c r="F27" s="25">
        <f>IFERROR(VLOOKUP(C27,RA!B:I,8,0),0)</f>
        <v>-129849.6618</v>
      </c>
      <c r="G27" s="16">
        <f t="shared" si="0"/>
        <v>2695685.1433000001</v>
      </c>
      <c r="H27" s="27">
        <f>RA!J31</f>
        <v>-5.0607165867115196</v>
      </c>
      <c r="I27" s="20">
        <f>IFERROR(VLOOKUP(B27,RMS!C:E,3,FALSE),0)</f>
        <v>2565835.8437840701</v>
      </c>
      <c r="J27" s="21">
        <f>IFERROR(VLOOKUP(B27,RMS!C:F,4,FALSE),0)</f>
        <v>2695685.2390999999</v>
      </c>
      <c r="K27" s="22">
        <f t="shared" si="1"/>
        <v>-0.36228406988084316</v>
      </c>
      <c r="L27" s="22">
        <f t="shared" si="2"/>
        <v>-9.579999977722764E-2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IFERROR(VLOOKUP(C28,RA!B:D,3,0),0)</f>
        <v>243596.37220000001</v>
      </c>
      <c r="F28" s="25">
        <f>IFERROR(VLOOKUP(C28,RA!B:I,8,0),0)</f>
        <v>62205.360999999997</v>
      </c>
      <c r="G28" s="16">
        <f t="shared" si="0"/>
        <v>181391.01120000001</v>
      </c>
      <c r="H28" s="27">
        <f>RA!J32</f>
        <v>25.536242776607299</v>
      </c>
      <c r="I28" s="20">
        <f>IFERROR(VLOOKUP(B28,RMS!C:E,3,FALSE),0)</f>
        <v>243596.25406768001</v>
      </c>
      <c r="J28" s="21">
        <f>IFERROR(VLOOKUP(B28,RMS!C:F,4,FALSE),0)</f>
        <v>181391.02468150001</v>
      </c>
      <c r="K28" s="22">
        <f t="shared" si="1"/>
        <v>0.11813231999985874</v>
      </c>
      <c r="L28" s="22">
        <f t="shared" si="2"/>
        <v>-1.3481500005582348E-2</v>
      </c>
      <c r="M28" s="32"/>
    </row>
    <row r="29" spans="1:13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IFERROR(VLOOKUP(C30,RA!B:D,3,0),0)</f>
        <v>328257.83740000002</v>
      </c>
      <c r="F30" s="25">
        <f>IFERROR(VLOOKUP(C30,RA!B:I,8,0),0)</f>
        <v>31498.044600000001</v>
      </c>
      <c r="G30" s="16">
        <f t="shared" si="0"/>
        <v>296759.7928</v>
      </c>
      <c r="H30" s="27">
        <f>RA!J34</f>
        <v>0</v>
      </c>
      <c r="I30" s="20">
        <f>IFERROR(VLOOKUP(B30,RMS!C:E,3,FALSE),0)</f>
        <v>328257.83880000003</v>
      </c>
      <c r="J30" s="21">
        <f>IFERROR(VLOOKUP(B30,RMS!C:F,4,FALSE),0)</f>
        <v>296759.55320000002</v>
      </c>
      <c r="K30" s="22">
        <f t="shared" si="1"/>
        <v>-1.4000000082887709E-3</v>
      </c>
      <c r="L30" s="22">
        <f t="shared" si="2"/>
        <v>0.23959999997168779</v>
      </c>
      <c r="M30" s="32"/>
    </row>
    <row r="31" spans="1:13" s="36" customFormat="1" ht="12" thickBot="1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9.5955194396830006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IFERROR(VLOOKUP(C32,RA!B:D,3,0),0)</f>
        <v>236531.05</v>
      </c>
      <c r="F32" s="25">
        <f>IFERROR(VLOOKUP(C32,RA!B:I,8,0),0)</f>
        <v>31199.38</v>
      </c>
      <c r="G32" s="16">
        <f t="shared" si="0"/>
        <v>205331.66999999998</v>
      </c>
      <c r="H32" s="27">
        <f>RA!J34</f>
        <v>0</v>
      </c>
      <c r="I32" s="20">
        <f>IFERROR(VLOOKUP(B32,RMS!C:E,3,FALSE),0)</f>
        <v>236531.05</v>
      </c>
      <c r="J32" s="21">
        <f>IFERROR(VLOOKUP(B32,RMS!C:F,4,FALSE),0)</f>
        <v>205331.67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IFERROR(VLOOKUP(C33,RA!B:D,3,0),0)</f>
        <v>107121.1</v>
      </c>
      <c r="F33" s="25">
        <f>IFERROR(VLOOKUP(C33,RA!B:I,8,0),0)</f>
        <v>-7228.34</v>
      </c>
      <c r="G33" s="16">
        <f t="shared" si="0"/>
        <v>114349.44</v>
      </c>
      <c r="H33" s="27">
        <f>RA!J34</f>
        <v>0</v>
      </c>
      <c r="I33" s="20">
        <f>IFERROR(VLOOKUP(B33,RMS!C:E,3,FALSE),0)</f>
        <v>107121.1</v>
      </c>
      <c r="J33" s="21">
        <f>IFERROR(VLOOKUP(B33,RMS!C:F,4,FALSE),0)</f>
        <v>114349.44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IFERROR(VLOOKUP(C34,RA!B:D,3,0),0)</f>
        <v>38278.620000000003</v>
      </c>
      <c r="F34" s="25">
        <f>IFERROR(VLOOKUP(C34,RA!B:I,8,0),0)</f>
        <v>-423.09</v>
      </c>
      <c r="G34" s="16">
        <f t="shared" si="0"/>
        <v>38701.71</v>
      </c>
      <c r="H34" s="27">
        <f>RA!J35</f>
        <v>9.5955194396830006</v>
      </c>
      <c r="I34" s="20">
        <f>IFERROR(VLOOKUP(B34,RMS!C:E,3,FALSE),0)</f>
        <v>38278.620000000003</v>
      </c>
      <c r="J34" s="21">
        <f>IFERROR(VLOOKUP(B34,RMS!C:F,4,FALSE),0)</f>
        <v>38701.71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IFERROR(VLOOKUP(C35,RA!B:D,3,0),0)</f>
        <v>66818.36</v>
      </c>
      <c r="F35" s="25">
        <f>IFERROR(VLOOKUP(C35,RA!B:I,8,0),0)</f>
        <v>-7748.75</v>
      </c>
      <c r="G35" s="16">
        <f t="shared" si="0"/>
        <v>74567.11</v>
      </c>
      <c r="H35" s="27">
        <f>RA!J34</f>
        <v>0</v>
      </c>
      <c r="I35" s="20">
        <f>IFERROR(VLOOKUP(B35,RMS!C:E,3,FALSE),0)</f>
        <v>66818.36</v>
      </c>
      <c r="J35" s="21">
        <f>IFERROR(VLOOKUP(B35,RMS!C:F,4,FALSE),0)</f>
        <v>74567.11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9.5955194396830006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IFERROR(VLOOKUP(C37,RA!B:D,3,0),0)</f>
        <v>18623.931400000001</v>
      </c>
      <c r="F37" s="25">
        <f>IFERROR(VLOOKUP(C37,RA!B:I,8,0),0)</f>
        <v>1673.5677000000001</v>
      </c>
      <c r="G37" s="16">
        <f t="shared" si="0"/>
        <v>16950.363700000002</v>
      </c>
      <c r="H37" s="27">
        <f>RA!J35</f>
        <v>9.5955194396830006</v>
      </c>
      <c r="I37" s="20">
        <f>IFERROR(VLOOKUP(B37,RMS!C:E,3,FALSE),0)</f>
        <v>18623.931623931599</v>
      </c>
      <c r="J37" s="21">
        <f>IFERROR(VLOOKUP(B37,RMS!C:F,4,FALSE),0)</f>
        <v>16950.363247863199</v>
      </c>
      <c r="K37" s="22">
        <f t="shared" si="1"/>
        <v>-2.2393159815692343E-4</v>
      </c>
      <c r="L37" s="22">
        <f t="shared" si="2"/>
        <v>4.5213680277811363E-4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IFERROR(VLOOKUP(C38,RA!B:D,3,0),0)</f>
        <v>1174740.0704999999</v>
      </c>
      <c r="F38" s="25">
        <f>IFERROR(VLOOKUP(C38,RA!B:I,8,0),0)</f>
        <v>22891.656200000001</v>
      </c>
      <c r="G38" s="16">
        <f t="shared" si="0"/>
        <v>1151848.4142999998</v>
      </c>
      <c r="H38" s="27">
        <f>RA!J36</f>
        <v>0</v>
      </c>
      <c r="I38" s="20">
        <f>IFERROR(VLOOKUP(B38,RMS!C:E,3,FALSE),0)</f>
        <v>1174740.0667623901</v>
      </c>
      <c r="J38" s="21">
        <f>IFERROR(VLOOKUP(B38,RMS!C:F,4,FALSE),0)</f>
        <v>1151848.41442906</v>
      </c>
      <c r="K38" s="22">
        <f t="shared" si="1"/>
        <v>3.7376098334789276E-3</v>
      </c>
      <c r="L38" s="22">
        <f t="shared" si="2"/>
        <v>-1.2906012125313282E-4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IFERROR(VLOOKUP(C39,RA!B:D,3,0),0)</f>
        <v>72990.05</v>
      </c>
      <c r="F39" s="25">
        <f>IFERROR(VLOOKUP(C39,RA!B:I,8,0),0)</f>
        <v>-6608.61</v>
      </c>
      <c r="G39" s="16">
        <f t="shared" si="0"/>
        <v>79598.66</v>
      </c>
      <c r="H39" s="27">
        <f>RA!J37</f>
        <v>13.190395087663999</v>
      </c>
      <c r="I39" s="20">
        <f>IFERROR(VLOOKUP(B39,RMS!C:E,3,FALSE),0)</f>
        <v>72990.05</v>
      </c>
      <c r="J39" s="21">
        <f>IFERROR(VLOOKUP(B39,RMS!C:F,4,FALSE),0)</f>
        <v>79598.66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IFERROR(VLOOKUP(C40,RA!B:D,3,0),0)</f>
        <v>137147.82</v>
      </c>
      <c r="F40" s="25">
        <f>IFERROR(VLOOKUP(C40,RA!B:I,8,0),0)</f>
        <v>17602.599999999999</v>
      </c>
      <c r="G40" s="16">
        <f t="shared" si="0"/>
        <v>119545.22</v>
      </c>
      <c r="H40" s="27">
        <f>RA!J38</f>
        <v>-6.7478209241689999</v>
      </c>
      <c r="I40" s="20">
        <f>IFERROR(VLOOKUP(B40,RMS!C:E,3,FALSE),0)</f>
        <v>137147.82</v>
      </c>
      <c r="J40" s="21">
        <f>IFERROR(VLOOKUP(B40,RMS!C:F,4,FALSE),0)</f>
        <v>119545.22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-1.1052906295995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IFERROR(VLOOKUP(C42,RA!B:D,3,0),0)</f>
        <v>5203.7592000000004</v>
      </c>
      <c r="F42" s="25">
        <f>IFERROR(VLOOKUP(C42,RA!B:I,8,0),0)</f>
        <v>935.38620000000003</v>
      </c>
      <c r="G42" s="16">
        <f t="shared" si="0"/>
        <v>4268.3730000000005</v>
      </c>
      <c r="H42" s="27">
        <f>RA!J39</f>
        <v>-1.1052906295995</v>
      </c>
      <c r="I42" s="20">
        <f>VLOOKUP(B42,RMS!C:E,3,FALSE)</f>
        <v>5203.7591710158104</v>
      </c>
      <c r="J42" s="21">
        <f>IFERROR(VLOOKUP(B42,RMS!C:F,4,FALSE),0)</f>
        <v>4268.3731185235602</v>
      </c>
      <c r="K42" s="22">
        <f t="shared" si="1"/>
        <v>2.8984190066694282E-5</v>
      </c>
      <c r="L42" s="22">
        <f t="shared" si="2"/>
        <v>-1.1852355964947492E-4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6" width="12" style="46" bestFit="1" customWidth="1"/>
    <col min="17" max="17" width="10.5703125" style="46" bestFit="1" customWidth="1"/>
    <col min="18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5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5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7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82" t="s">
        <v>4</v>
      </c>
      <c r="C6" s="8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4" t="s">
        <v>5</v>
      </c>
      <c r="B7" s="85"/>
      <c r="C7" s="86"/>
      <c r="D7" s="55">
        <v>28119609.117199998</v>
      </c>
      <c r="E7" s="56"/>
      <c r="F7" s="56"/>
      <c r="G7" s="55">
        <v>21423495.512800001</v>
      </c>
      <c r="H7" s="57">
        <v>31.255933936640901</v>
      </c>
      <c r="I7" s="55">
        <v>2288082.824</v>
      </c>
      <c r="J7" s="57">
        <v>8.1369652560370902</v>
      </c>
      <c r="K7" s="55">
        <v>858468.38659999997</v>
      </c>
      <c r="L7" s="57">
        <v>4.00713499852107</v>
      </c>
      <c r="M7" s="57">
        <v>1.6653081927245399</v>
      </c>
      <c r="N7" s="55">
        <v>462369425.75730002</v>
      </c>
      <c r="O7" s="55">
        <v>2393750768.3492999</v>
      </c>
      <c r="P7" s="55">
        <v>1308550</v>
      </c>
      <c r="Q7" s="55">
        <v>932935</v>
      </c>
      <c r="R7" s="57">
        <v>40.261647381650398</v>
      </c>
      <c r="S7" s="55">
        <v>21.489136156203401</v>
      </c>
      <c r="T7" s="55">
        <v>19.657586736160599</v>
      </c>
      <c r="U7" s="58">
        <v>8.52314121298026</v>
      </c>
    </row>
    <row r="8" spans="1:23" ht="12" thickBot="1">
      <c r="A8" s="76">
        <v>42812</v>
      </c>
      <c r="B8" s="72" t="s">
        <v>6</v>
      </c>
      <c r="C8" s="73"/>
      <c r="D8" s="59">
        <v>831299.77659999998</v>
      </c>
      <c r="E8" s="60"/>
      <c r="F8" s="60"/>
      <c r="G8" s="59">
        <v>501482.77120000002</v>
      </c>
      <c r="H8" s="61">
        <v>65.768362213277996</v>
      </c>
      <c r="I8" s="59">
        <v>196520.30230000001</v>
      </c>
      <c r="J8" s="61">
        <v>23.640124517266699</v>
      </c>
      <c r="K8" s="59">
        <v>126964.374</v>
      </c>
      <c r="L8" s="61">
        <v>25.317793808985002</v>
      </c>
      <c r="M8" s="61">
        <v>0.54783815418961601</v>
      </c>
      <c r="N8" s="59">
        <v>21696907.180500001</v>
      </c>
      <c r="O8" s="59">
        <v>101439084.79700001</v>
      </c>
      <c r="P8" s="59">
        <v>28742</v>
      </c>
      <c r="Q8" s="59">
        <v>18890</v>
      </c>
      <c r="R8" s="61">
        <v>52.154579142403399</v>
      </c>
      <c r="S8" s="59">
        <v>28.9228229281191</v>
      </c>
      <c r="T8" s="59">
        <v>28.686441032292201</v>
      </c>
      <c r="U8" s="62">
        <v>0.81728500850135199</v>
      </c>
    </row>
    <row r="9" spans="1:23" ht="12" thickBot="1">
      <c r="A9" s="77"/>
      <c r="B9" s="72" t="s">
        <v>7</v>
      </c>
      <c r="C9" s="73"/>
      <c r="D9" s="59">
        <v>148296.2403</v>
      </c>
      <c r="E9" s="60"/>
      <c r="F9" s="60"/>
      <c r="G9" s="59">
        <v>77388.634000000005</v>
      </c>
      <c r="H9" s="61">
        <v>91.625349402084098</v>
      </c>
      <c r="I9" s="59">
        <v>35392.618799999997</v>
      </c>
      <c r="J9" s="61">
        <v>23.8661605502618</v>
      </c>
      <c r="K9" s="59">
        <v>16544.889500000001</v>
      </c>
      <c r="L9" s="61">
        <v>21.378965676019</v>
      </c>
      <c r="M9" s="61">
        <v>1.13918737867666</v>
      </c>
      <c r="N9" s="59">
        <v>1584375.2867000001</v>
      </c>
      <c r="O9" s="59">
        <v>12837273.0953</v>
      </c>
      <c r="P9" s="59">
        <v>8325</v>
      </c>
      <c r="Q9" s="59">
        <v>4095</v>
      </c>
      <c r="R9" s="61">
        <v>103.296703296703</v>
      </c>
      <c r="S9" s="59">
        <v>17.813362198198199</v>
      </c>
      <c r="T9" s="59">
        <v>17.0662182173382</v>
      </c>
      <c r="U9" s="62">
        <v>4.19428950327835</v>
      </c>
    </row>
    <row r="10" spans="1:23" ht="12" thickBot="1">
      <c r="A10" s="77"/>
      <c r="B10" s="72" t="s">
        <v>8</v>
      </c>
      <c r="C10" s="73"/>
      <c r="D10" s="59">
        <v>194547.87549999999</v>
      </c>
      <c r="E10" s="60"/>
      <c r="F10" s="60"/>
      <c r="G10" s="59">
        <v>129502.2392</v>
      </c>
      <c r="H10" s="61">
        <v>50.227422090783499</v>
      </c>
      <c r="I10" s="59">
        <v>50747.481599999999</v>
      </c>
      <c r="J10" s="61">
        <v>26.084829489695501</v>
      </c>
      <c r="K10" s="59">
        <v>33383.887199999997</v>
      </c>
      <c r="L10" s="61">
        <v>25.778617733738798</v>
      </c>
      <c r="M10" s="61">
        <v>0.52011901118573201</v>
      </c>
      <c r="N10" s="59">
        <v>2846460.8711999999</v>
      </c>
      <c r="O10" s="59">
        <v>20331480.3981</v>
      </c>
      <c r="P10" s="59">
        <v>142308</v>
      </c>
      <c r="Q10" s="59">
        <v>98883</v>
      </c>
      <c r="R10" s="61">
        <v>43.9155365431874</v>
      </c>
      <c r="S10" s="59">
        <v>1.3670902233184401</v>
      </c>
      <c r="T10" s="59">
        <v>0.95560532649697105</v>
      </c>
      <c r="U10" s="62">
        <v>30.099322619880802</v>
      </c>
    </row>
    <row r="11" spans="1:23" ht="12" thickBot="1">
      <c r="A11" s="77"/>
      <c r="B11" s="72" t="s">
        <v>9</v>
      </c>
      <c r="C11" s="73"/>
      <c r="D11" s="59">
        <v>69644.184999999998</v>
      </c>
      <c r="E11" s="60"/>
      <c r="F11" s="60"/>
      <c r="G11" s="59">
        <v>42098.660799999998</v>
      </c>
      <c r="H11" s="61">
        <v>65.430879929558301</v>
      </c>
      <c r="I11" s="59">
        <v>10539.4962</v>
      </c>
      <c r="J11" s="61">
        <v>15.133347026747501</v>
      </c>
      <c r="K11" s="59">
        <v>3941.223</v>
      </c>
      <c r="L11" s="61">
        <v>9.3618726227984901</v>
      </c>
      <c r="M11" s="61">
        <v>1.6741689571993299</v>
      </c>
      <c r="N11" s="59">
        <v>1175954.7021999999</v>
      </c>
      <c r="O11" s="59">
        <v>6695357.9945</v>
      </c>
      <c r="P11" s="59">
        <v>3092</v>
      </c>
      <c r="Q11" s="59">
        <v>1914</v>
      </c>
      <c r="R11" s="61">
        <v>61.546499477533999</v>
      </c>
      <c r="S11" s="59">
        <v>22.5239925614489</v>
      </c>
      <c r="T11" s="59">
        <v>22.2538089341693</v>
      </c>
      <c r="U11" s="62">
        <v>1.1995370116666599</v>
      </c>
    </row>
    <row r="12" spans="1:23" ht="12" thickBot="1">
      <c r="A12" s="77"/>
      <c r="B12" s="72" t="s">
        <v>10</v>
      </c>
      <c r="C12" s="73"/>
      <c r="D12" s="59">
        <v>175385.05850000001</v>
      </c>
      <c r="E12" s="60"/>
      <c r="F12" s="60"/>
      <c r="G12" s="59">
        <v>146190.4553</v>
      </c>
      <c r="H12" s="61">
        <v>19.970252599657901</v>
      </c>
      <c r="I12" s="59">
        <v>24486.3796</v>
      </c>
      <c r="J12" s="61">
        <v>13.9614969538582</v>
      </c>
      <c r="K12" s="59">
        <v>16331.873600000001</v>
      </c>
      <c r="L12" s="61">
        <v>11.171641518240801</v>
      </c>
      <c r="M12" s="61">
        <v>0.49930009255031199</v>
      </c>
      <c r="N12" s="59">
        <v>3592764.4896</v>
      </c>
      <c r="O12" s="59">
        <v>23859858.899500001</v>
      </c>
      <c r="P12" s="59">
        <v>1476</v>
      </c>
      <c r="Q12" s="59">
        <v>963</v>
      </c>
      <c r="R12" s="61">
        <v>53.271028037383203</v>
      </c>
      <c r="S12" s="59">
        <v>118.82456537940401</v>
      </c>
      <c r="T12" s="59">
        <v>138.80287320872301</v>
      </c>
      <c r="U12" s="62">
        <v>-16.813280793856698</v>
      </c>
    </row>
    <row r="13" spans="1:23" ht="12" thickBot="1">
      <c r="A13" s="77"/>
      <c r="B13" s="72" t="s">
        <v>11</v>
      </c>
      <c r="C13" s="73"/>
      <c r="D13" s="59">
        <v>310999.9289</v>
      </c>
      <c r="E13" s="60"/>
      <c r="F13" s="60"/>
      <c r="G13" s="59">
        <v>190482.28289999999</v>
      </c>
      <c r="H13" s="61">
        <v>63.269740453115901</v>
      </c>
      <c r="I13" s="59">
        <v>46078.678999999996</v>
      </c>
      <c r="J13" s="61">
        <v>14.816298885655501</v>
      </c>
      <c r="K13" s="59">
        <v>50830.255499999999</v>
      </c>
      <c r="L13" s="61">
        <v>26.685030610791799</v>
      </c>
      <c r="M13" s="61">
        <v>-9.3479296007080007E-2</v>
      </c>
      <c r="N13" s="59">
        <v>8070434.9155000001</v>
      </c>
      <c r="O13" s="59">
        <v>34333887.090099998</v>
      </c>
      <c r="P13" s="59">
        <v>10720</v>
      </c>
      <c r="Q13" s="59">
        <v>7088</v>
      </c>
      <c r="R13" s="61">
        <v>51.241534988713298</v>
      </c>
      <c r="S13" s="59">
        <v>29.011187397388099</v>
      </c>
      <c r="T13" s="59">
        <v>28.444198109480801</v>
      </c>
      <c r="U13" s="62">
        <v>1.95438152923825</v>
      </c>
    </row>
    <row r="14" spans="1:23" ht="12" thickBot="1">
      <c r="A14" s="77"/>
      <c r="B14" s="72" t="s">
        <v>12</v>
      </c>
      <c r="C14" s="73"/>
      <c r="D14" s="59">
        <v>119829.2069</v>
      </c>
      <c r="E14" s="60"/>
      <c r="F14" s="60"/>
      <c r="G14" s="59">
        <v>148089.59239999999</v>
      </c>
      <c r="H14" s="61">
        <v>-19.0833029127846</v>
      </c>
      <c r="I14" s="59">
        <v>11016.9313</v>
      </c>
      <c r="J14" s="61">
        <v>9.1938614841988109</v>
      </c>
      <c r="K14" s="59">
        <v>22860.934600000001</v>
      </c>
      <c r="L14" s="61">
        <v>15.437232441190799</v>
      </c>
      <c r="M14" s="61">
        <v>-0.51808919920535501</v>
      </c>
      <c r="N14" s="59">
        <v>1920159.3104999999</v>
      </c>
      <c r="O14" s="59">
        <v>10531637.3737</v>
      </c>
      <c r="P14" s="59">
        <v>3045</v>
      </c>
      <c r="Q14" s="59">
        <v>2273</v>
      </c>
      <c r="R14" s="61">
        <v>33.963924329080498</v>
      </c>
      <c r="S14" s="59">
        <v>39.352777307060798</v>
      </c>
      <c r="T14" s="59">
        <v>41.993329124505102</v>
      </c>
      <c r="U14" s="62">
        <v>-6.7099503469365702</v>
      </c>
    </row>
    <row r="15" spans="1:23" ht="12" thickBot="1">
      <c r="A15" s="77"/>
      <c r="B15" s="72" t="s">
        <v>13</v>
      </c>
      <c r="C15" s="73"/>
      <c r="D15" s="59">
        <v>107185.82150000001</v>
      </c>
      <c r="E15" s="60"/>
      <c r="F15" s="60"/>
      <c r="G15" s="59">
        <v>70760.66</v>
      </c>
      <c r="H15" s="61">
        <v>51.476571162564099</v>
      </c>
      <c r="I15" s="59">
        <v>-6993.4588999999996</v>
      </c>
      <c r="J15" s="61">
        <v>-6.52461193293182</v>
      </c>
      <c r="K15" s="59">
        <v>7273.4573</v>
      </c>
      <c r="L15" s="61">
        <v>10.2789562731608</v>
      </c>
      <c r="M15" s="61">
        <v>-1.96150408417191</v>
      </c>
      <c r="N15" s="59">
        <v>1963596.5478999999</v>
      </c>
      <c r="O15" s="59">
        <v>11901743.262499999</v>
      </c>
      <c r="P15" s="59">
        <v>4009</v>
      </c>
      <c r="Q15" s="59">
        <v>2854</v>
      </c>
      <c r="R15" s="61">
        <v>40.469516468114897</v>
      </c>
      <c r="S15" s="59">
        <v>26.7362987029184</v>
      </c>
      <c r="T15" s="59">
        <v>27.2506530833917</v>
      </c>
      <c r="U15" s="62">
        <v>-1.92380548328164</v>
      </c>
    </row>
    <row r="16" spans="1:23" ht="12" thickBot="1">
      <c r="A16" s="77"/>
      <c r="B16" s="72" t="s">
        <v>14</v>
      </c>
      <c r="C16" s="73"/>
      <c r="D16" s="59">
        <v>1244749.9576999999</v>
      </c>
      <c r="E16" s="60"/>
      <c r="F16" s="60"/>
      <c r="G16" s="59">
        <v>765005.30889999995</v>
      </c>
      <c r="H16" s="61">
        <v>62.711283597472502</v>
      </c>
      <c r="I16" s="59">
        <v>-24485.539400000001</v>
      </c>
      <c r="J16" s="61">
        <v>-1.9671050598180699</v>
      </c>
      <c r="K16" s="59">
        <v>19968.079900000001</v>
      </c>
      <c r="L16" s="61">
        <v>2.6101884088506599</v>
      </c>
      <c r="M16" s="61">
        <v>-2.2262340456680598</v>
      </c>
      <c r="N16" s="59">
        <v>24587851.408399999</v>
      </c>
      <c r="O16" s="59">
        <v>142449442.4005</v>
      </c>
      <c r="P16" s="59">
        <v>57158</v>
      </c>
      <c r="Q16" s="59">
        <v>33778</v>
      </c>
      <c r="R16" s="61">
        <v>69.216649890461298</v>
      </c>
      <c r="S16" s="59">
        <v>21.777353261135801</v>
      </c>
      <c r="T16" s="59">
        <v>21.1198494582273</v>
      </c>
      <c r="U16" s="62">
        <v>3.0192089691722899</v>
      </c>
    </row>
    <row r="17" spans="1:21" ht="12" thickBot="1">
      <c r="A17" s="77"/>
      <c r="B17" s="72" t="s">
        <v>15</v>
      </c>
      <c r="C17" s="73"/>
      <c r="D17" s="59">
        <v>1997797.4639999999</v>
      </c>
      <c r="E17" s="60"/>
      <c r="F17" s="60"/>
      <c r="G17" s="59">
        <v>441016.91470000002</v>
      </c>
      <c r="H17" s="61">
        <v>352.99792307489901</v>
      </c>
      <c r="I17" s="59">
        <v>66894.428899999999</v>
      </c>
      <c r="J17" s="61">
        <v>3.3484089406172202</v>
      </c>
      <c r="K17" s="59">
        <v>33442.703099999999</v>
      </c>
      <c r="L17" s="61">
        <v>7.5830885359010001</v>
      </c>
      <c r="M17" s="61">
        <v>1.00026979577497</v>
      </c>
      <c r="N17" s="59">
        <v>12800854.357100001</v>
      </c>
      <c r="O17" s="59">
        <v>166202149.5088</v>
      </c>
      <c r="P17" s="59">
        <v>13120</v>
      </c>
      <c r="Q17" s="59">
        <v>10483</v>
      </c>
      <c r="R17" s="61">
        <v>25.155012877992899</v>
      </c>
      <c r="S17" s="59">
        <v>152.271148170732</v>
      </c>
      <c r="T17" s="59">
        <v>88.916835419250205</v>
      </c>
      <c r="U17" s="62">
        <v>41.606248795370199</v>
      </c>
    </row>
    <row r="18" spans="1:21" ht="12" customHeight="1" thickBot="1">
      <c r="A18" s="77"/>
      <c r="B18" s="72" t="s">
        <v>16</v>
      </c>
      <c r="C18" s="73"/>
      <c r="D18" s="59">
        <v>2863206.7500999998</v>
      </c>
      <c r="E18" s="60"/>
      <c r="F18" s="60"/>
      <c r="G18" s="59">
        <v>1897316.5987</v>
      </c>
      <c r="H18" s="61">
        <v>50.908222278865203</v>
      </c>
      <c r="I18" s="59">
        <v>358101.6825</v>
      </c>
      <c r="J18" s="61">
        <v>12.507014468567199</v>
      </c>
      <c r="K18" s="59">
        <v>36237.8436</v>
      </c>
      <c r="L18" s="61">
        <v>1.9099523835309999</v>
      </c>
      <c r="M18" s="61">
        <v>8.8819810155591004</v>
      </c>
      <c r="N18" s="59">
        <v>38320334.891099997</v>
      </c>
      <c r="O18" s="59">
        <v>306224801.8933</v>
      </c>
      <c r="P18" s="59">
        <v>119107</v>
      </c>
      <c r="Q18" s="59">
        <v>72042</v>
      </c>
      <c r="R18" s="61">
        <v>65.329946420143798</v>
      </c>
      <c r="S18" s="59">
        <v>24.038946074538</v>
      </c>
      <c r="T18" s="59">
        <v>23.7253635448766</v>
      </c>
      <c r="U18" s="62">
        <v>1.3044770294383401</v>
      </c>
    </row>
    <row r="19" spans="1:21" ht="12" customHeight="1" thickBot="1">
      <c r="A19" s="77"/>
      <c r="B19" s="72" t="s">
        <v>17</v>
      </c>
      <c r="C19" s="73"/>
      <c r="D19" s="59">
        <v>837370.17909999995</v>
      </c>
      <c r="E19" s="60"/>
      <c r="F19" s="60"/>
      <c r="G19" s="59">
        <v>577951.03659999999</v>
      </c>
      <c r="H19" s="61">
        <v>44.886006957635097</v>
      </c>
      <c r="I19" s="59">
        <v>105309.6606</v>
      </c>
      <c r="J19" s="61">
        <v>12.5762372757513</v>
      </c>
      <c r="K19" s="59">
        <v>47976.835099999997</v>
      </c>
      <c r="L19" s="61">
        <v>8.3011937104984899</v>
      </c>
      <c r="M19" s="61">
        <v>1.19501057917845</v>
      </c>
      <c r="N19" s="59">
        <v>12660743.124399999</v>
      </c>
      <c r="O19" s="59">
        <v>73820820.872700006</v>
      </c>
      <c r="P19" s="59">
        <v>18416</v>
      </c>
      <c r="Q19" s="59">
        <v>12089</v>
      </c>
      <c r="R19" s="61">
        <v>52.336835139382899</v>
      </c>
      <c r="S19" s="59">
        <v>45.469709985881899</v>
      </c>
      <c r="T19" s="59">
        <v>44.567534916039399</v>
      </c>
      <c r="U19" s="62">
        <v>1.9841232110840199</v>
      </c>
    </row>
    <row r="20" spans="1:21" ht="12" thickBot="1">
      <c r="A20" s="77"/>
      <c r="B20" s="72" t="s">
        <v>18</v>
      </c>
      <c r="C20" s="73"/>
      <c r="D20" s="59">
        <v>1603290.3986</v>
      </c>
      <c r="E20" s="60"/>
      <c r="F20" s="60"/>
      <c r="G20" s="59">
        <v>908188.01450000005</v>
      </c>
      <c r="H20" s="61">
        <v>76.537277854595601</v>
      </c>
      <c r="I20" s="59">
        <v>177412.19200000001</v>
      </c>
      <c r="J20" s="61">
        <v>11.0655057970108</v>
      </c>
      <c r="K20" s="59">
        <v>78069.553400000004</v>
      </c>
      <c r="L20" s="61">
        <v>8.5961884712804704</v>
      </c>
      <c r="M20" s="61">
        <v>1.27248888040904</v>
      </c>
      <c r="N20" s="59">
        <v>23203396.378400002</v>
      </c>
      <c r="O20" s="59">
        <v>132987391.8273</v>
      </c>
      <c r="P20" s="59">
        <v>58775</v>
      </c>
      <c r="Q20" s="59">
        <v>42749</v>
      </c>
      <c r="R20" s="61">
        <v>37.488596224473099</v>
      </c>
      <c r="S20" s="59">
        <v>27.2784414904296</v>
      </c>
      <c r="T20" s="59">
        <v>27.704686514304399</v>
      </c>
      <c r="U20" s="62">
        <v>-1.5625710289364101</v>
      </c>
    </row>
    <row r="21" spans="1:21" ht="12" customHeight="1" thickBot="1">
      <c r="A21" s="77"/>
      <c r="B21" s="72" t="s">
        <v>19</v>
      </c>
      <c r="C21" s="73"/>
      <c r="D21" s="59">
        <v>619297.35930000001</v>
      </c>
      <c r="E21" s="60"/>
      <c r="F21" s="60"/>
      <c r="G21" s="59">
        <v>391435.397</v>
      </c>
      <c r="H21" s="61">
        <v>58.211895001412003</v>
      </c>
      <c r="I21" s="59">
        <v>109128.66190000001</v>
      </c>
      <c r="J21" s="61">
        <v>17.6213672254875</v>
      </c>
      <c r="K21" s="59">
        <v>42081.486900000004</v>
      </c>
      <c r="L21" s="61">
        <v>10.7505573646422</v>
      </c>
      <c r="M21" s="61">
        <v>1.59327010377098</v>
      </c>
      <c r="N21" s="59">
        <v>7600469.6284999996</v>
      </c>
      <c r="O21" s="59">
        <v>48042534.845700003</v>
      </c>
      <c r="P21" s="59">
        <v>41086</v>
      </c>
      <c r="Q21" s="59">
        <v>30145</v>
      </c>
      <c r="R21" s="61">
        <v>36.294576214960998</v>
      </c>
      <c r="S21" s="59">
        <v>15.073196692303901</v>
      </c>
      <c r="T21" s="59">
        <v>16.513647616520199</v>
      </c>
      <c r="U21" s="62">
        <v>-9.5563731676882302</v>
      </c>
    </row>
    <row r="22" spans="1:21" ht="12" customHeight="1" thickBot="1">
      <c r="A22" s="77"/>
      <c r="B22" s="72" t="s">
        <v>20</v>
      </c>
      <c r="C22" s="73"/>
      <c r="D22" s="59">
        <v>1810423.9375</v>
      </c>
      <c r="E22" s="60"/>
      <c r="F22" s="60"/>
      <c r="G22" s="59">
        <v>1461139.0671999999</v>
      </c>
      <c r="H22" s="61">
        <v>23.904971001106599</v>
      </c>
      <c r="I22" s="59">
        <v>-5028.3051999999998</v>
      </c>
      <c r="J22" s="61">
        <v>-0.27774186453497401</v>
      </c>
      <c r="K22" s="59">
        <v>50943.4372</v>
      </c>
      <c r="L22" s="61">
        <v>3.4865563684929399</v>
      </c>
      <c r="M22" s="61">
        <v>-1.0987036893537301</v>
      </c>
      <c r="N22" s="59">
        <v>24366067.973200001</v>
      </c>
      <c r="O22" s="59">
        <v>141898695.4452</v>
      </c>
      <c r="P22" s="59">
        <v>106378</v>
      </c>
      <c r="Q22" s="59">
        <v>69534</v>
      </c>
      <c r="R22" s="61">
        <v>52.9870279287831</v>
      </c>
      <c r="S22" s="59">
        <v>17.018781491473799</v>
      </c>
      <c r="T22" s="59">
        <v>16.5385789599333</v>
      </c>
      <c r="U22" s="62">
        <v>2.8216034842512698</v>
      </c>
    </row>
    <row r="23" spans="1:21" ht="12" thickBot="1">
      <c r="A23" s="77"/>
      <c r="B23" s="72" t="s">
        <v>21</v>
      </c>
      <c r="C23" s="73"/>
      <c r="D23" s="59">
        <v>3197582.0134999999</v>
      </c>
      <c r="E23" s="60"/>
      <c r="F23" s="60"/>
      <c r="G23" s="59">
        <v>2594678.5517000002</v>
      </c>
      <c r="H23" s="61">
        <v>23.236152370588901</v>
      </c>
      <c r="I23" s="59">
        <v>301261.3541</v>
      </c>
      <c r="J23" s="61">
        <v>9.4215364243385302</v>
      </c>
      <c r="K23" s="59">
        <v>145663.2819</v>
      </c>
      <c r="L23" s="61">
        <v>5.6139239985840801</v>
      </c>
      <c r="M23" s="61">
        <v>1.068203806549</v>
      </c>
      <c r="N23" s="59">
        <v>112811789.7009</v>
      </c>
      <c r="O23" s="59">
        <v>335394847.57800001</v>
      </c>
      <c r="P23" s="59">
        <v>91793</v>
      </c>
      <c r="Q23" s="59">
        <v>62794</v>
      </c>
      <c r="R23" s="61">
        <v>46.1811638054591</v>
      </c>
      <c r="S23" s="59">
        <v>34.834704318412101</v>
      </c>
      <c r="T23" s="59">
        <v>34.324810564703597</v>
      </c>
      <c r="U23" s="62">
        <v>1.4637522082796599</v>
      </c>
    </row>
    <row r="24" spans="1:21" ht="12" thickBot="1">
      <c r="A24" s="77"/>
      <c r="B24" s="72" t="s">
        <v>22</v>
      </c>
      <c r="C24" s="73"/>
      <c r="D24" s="59">
        <v>395923.96970000002</v>
      </c>
      <c r="E24" s="60"/>
      <c r="F24" s="60"/>
      <c r="G24" s="59">
        <v>217779.88149999999</v>
      </c>
      <c r="H24" s="61">
        <v>81.800066642060301</v>
      </c>
      <c r="I24" s="59">
        <v>56992.274400000002</v>
      </c>
      <c r="J24" s="61">
        <v>14.394752215478199</v>
      </c>
      <c r="K24" s="59">
        <v>36105.346899999997</v>
      </c>
      <c r="L24" s="61">
        <v>16.5788256708185</v>
      </c>
      <c r="M24" s="61">
        <v>0.57849956566959304</v>
      </c>
      <c r="N24" s="59">
        <v>5194530.2855000002</v>
      </c>
      <c r="O24" s="59">
        <v>33409539.538699999</v>
      </c>
      <c r="P24" s="59">
        <v>36954</v>
      </c>
      <c r="Q24" s="59">
        <v>27162</v>
      </c>
      <c r="R24" s="61">
        <v>36.050364479787902</v>
      </c>
      <c r="S24" s="59">
        <v>10.7139678979272</v>
      </c>
      <c r="T24" s="59">
        <v>10.3760216699801</v>
      </c>
      <c r="U24" s="62">
        <v>3.15425835849681</v>
      </c>
    </row>
    <row r="25" spans="1:21" ht="12" thickBot="1">
      <c r="A25" s="77"/>
      <c r="B25" s="72" t="s">
        <v>23</v>
      </c>
      <c r="C25" s="73"/>
      <c r="D25" s="59">
        <v>541736.37970000005</v>
      </c>
      <c r="E25" s="60"/>
      <c r="F25" s="60"/>
      <c r="G25" s="59">
        <v>292922.37060000002</v>
      </c>
      <c r="H25" s="61">
        <v>84.9419621281735</v>
      </c>
      <c r="I25" s="59">
        <v>39427.172700000003</v>
      </c>
      <c r="J25" s="61">
        <v>7.2779259760686204</v>
      </c>
      <c r="K25" s="59">
        <v>20614.855899999999</v>
      </c>
      <c r="L25" s="61">
        <v>7.03765159956001</v>
      </c>
      <c r="M25" s="61">
        <v>0.91256115935304705</v>
      </c>
      <c r="N25" s="59">
        <v>6317407.8491000002</v>
      </c>
      <c r="O25" s="59">
        <v>46314876.5612</v>
      </c>
      <c r="P25" s="59">
        <v>29103</v>
      </c>
      <c r="Q25" s="59">
        <v>20315</v>
      </c>
      <c r="R25" s="61">
        <v>43.2586758552794</v>
      </c>
      <c r="S25" s="59">
        <v>18.614451420815701</v>
      </c>
      <c r="T25" s="59">
        <v>16.847312119123799</v>
      </c>
      <c r="U25" s="62">
        <v>9.4933729807143798</v>
      </c>
    </row>
    <row r="26" spans="1:21" ht="12" thickBot="1">
      <c r="A26" s="77"/>
      <c r="B26" s="72" t="s">
        <v>24</v>
      </c>
      <c r="C26" s="73"/>
      <c r="D26" s="59">
        <v>911857.67509999999</v>
      </c>
      <c r="E26" s="60"/>
      <c r="F26" s="60"/>
      <c r="G26" s="59">
        <v>580233.66370000003</v>
      </c>
      <c r="H26" s="61">
        <v>57.153528336380901</v>
      </c>
      <c r="I26" s="59">
        <v>203523.80050000001</v>
      </c>
      <c r="J26" s="61">
        <v>22.319689361355699</v>
      </c>
      <c r="K26" s="59">
        <v>122982.93339999999</v>
      </c>
      <c r="L26" s="61">
        <v>21.195415070502701</v>
      </c>
      <c r="M26" s="61">
        <v>0.65489466605941304</v>
      </c>
      <c r="N26" s="59">
        <v>12526530.1548</v>
      </c>
      <c r="O26" s="59">
        <v>80439073.342399999</v>
      </c>
      <c r="P26" s="59">
        <v>59192</v>
      </c>
      <c r="Q26" s="59">
        <v>42773</v>
      </c>
      <c r="R26" s="61">
        <v>38.386365230402397</v>
      </c>
      <c r="S26" s="59">
        <v>15.405083036559001</v>
      </c>
      <c r="T26" s="59">
        <v>15.9483787155449</v>
      </c>
      <c r="U26" s="62">
        <v>-3.5267299611207301</v>
      </c>
    </row>
    <row r="27" spans="1:21" ht="12" thickBot="1">
      <c r="A27" s="77"/>
      <c r="B27" s="72" t="s">
        <v>25</v>
      </c>
      <c r="C27" s="73"/>
      <c r="D27" s="59">
        <v>439547.3187</v>
      </c>
      <c r="E27" s="60"/>
      <c r="F27" s="60"/>
      <c r="G27" s="59">
        <v>227025.55429999999</v>
      </c>
      <c r="H27" s="61">
        <v>93.611384434355699</v>
      </c>
      <c r="I27" s="59">
        <v>106885.02740000001</v>
      </c>
      <c r="J27" s="61">
        <v>24.317069596993999</v>
      </c>
      <c r="K27" s="59">
        <v>60783.909800000001</v>
      </c>
      <c r="L27" s="61">
        <v>26.7740387144603</v>
      </c>
      <c r="M27" s="61">
        <v>0.75844278118483299</v>
      </c>
      <c r="N27" s="59">
        <v>5502490.7599999998</v>
      </c>
      <c r="O27" s="59">
        <v>24939003.781500001</v>
      </c>
      <c r="P27" s="59">
        <v>47405</v>
      </c>
      <c r="Q27" s="59">
        <v>33327</v>
      </c>
      <c r="R27" s="61">
        <v>42.242025984937101</v>
      </c>
      <c r="S27" s="59">
        <v>9.2721721063178997</v>
      </c>
      <c r="T27" s="59">
        <v>8.5981179554115297</v>
      </c>
      <c r="U27" s="62">
        <v>7.2696466715397197</v>
      </c>
    </row>
    <row r="28" spans="1:21" ht="12" thickBot="1">
      <c r="A28" s="77"/>
      <c r="B28" s="72" t="s">
        <v>26</v>
      </c>
      <c r="C28" s="73"/>
      <c r="D28" s="59">
        <v>1682074.2028999999</v>
      </c>
      <c r="E28" s="60"/>
      <c r="F28" s="60"/>
      <c r="G28" s="59">
        <v>856140.75840000005</v>
      </c>
      <c r="H28" s="61">
        <v>96.4716883755829</v>
      </c>
      <c r="I28" s="59">
        <v>36300.266799999998</v>
      </c>
      <c r="J28" s="61">
        <v>2.15806572251189</v>
      </c>
      <c r="K28" s="59">
        <v>25585.854599999999</v>
      </c>
      <c r="L28" s="61">
        <v>2.9885102827969701</v>
      </c>
      <c r="M28" s="61">
        <v>0.41876311608524502</v>
      </c>
      <c r="N28" s="59">
        <v>17330744.491799999</v>
      </c>
      <c r="O28" s="59">
        <v>96919633.837699994</v>
      </c>
      <c r="P28" s="59">
        <v>55219</v>
      </c>
      <c r="Q28" s="59">
        <v>43943</v>
      </c>
      <c r="R28" s="61">
        <v>25.660514757754399</v>
      </c>
      <c r="S28" s="59">
        <v>30.461873682971401</v>
      </c>
      <c r="T28" s="59">
        <v>23.137799139794701</v>
      </c>
      <c r="U28" s="62">
        <v>24.043414464261801</v>
      </c>
    </row>
    <row r="29" spans="1:21" ht="12" thickBot="1">
      <c r="A29" s="77"/>
      <c r="B29" s="72" t="s">
        <v>27</v>
      </c>
      <c r="C29" s="73"/>
      <c r="D29" s="59">
        <v>1080001.6723</v>
      </c>
      <c r="E29" s="60"/>
      <c r="F29" s="60"/>
      <c r="G29" s="59">
        <v>831858.58559999999</v>
      </c>
      <c r="H29" s="61">
        <v>29.829960403789102</v>
      </c>
      <c r="I29" s="59">
        <v>169392.33180000001</v>
      </c>
      <c r="J29" s="61">
        <v>15.6844508804563</v>
      </c>
      <c r="K29" s="59">
        <v>100412.5811</v>
      </c>
      <c r="L29" s="61">
        <v>12.0708715204971</v>
      </c>
      <c r="M29" s="61">
        <v>0.68696322656325004</v>
      </c>
      <c r="N29" s="59">
        <v>15092472.2094</v>
      </c>
      <c r="O29" s="59">
        <v>67926603.033800006</v>
      </c>
      <c r="P29" s="59">
        <v>148325</v>
      </c>
      <c r="Q29" s="59">
        <v>126096</v>
      </c>
      <c r="R29" s="61">
        <v>17.628632153280002</v>
      </c>
      <c r="S29" s="59">
        <v>7.2813192132142301</v>
      </c>
      <c r="T29" s="59">
        <v>7.2186144271031596</v>
      </c>
      <c r="U29" s="62">
        <v>0.86117342578895195</v>
      </c>
    </row>
    <row r="30" spans="1:21" ht="12" thickBot="1">
      <c r="A30" s="77"/>
      <c r="B30" s="72" t="s">
        <v>28</v>
      </c>
      <c r="C30" s="73"/>
      <c r="D30" s="59">
        <v>1942416.2936</v>
      </c>
      <c r="E30" s="60"/>
      <c r="F30" s="60"/>
      <c r="G30" s="59">
        <v>1214823.9605</v>
      </c>
      <c r="H30" s="61">
        <v>59.892820421531397</v>
      </c>
      <c r="I30" s="59">
        <v>203031.8412</v>
      </c>
      <c r="J30" s="61">
        <v>10.4525400589442</v>
      </c>
      <c r="K30" s="59">
        <v>104129.7754</v>
      </c>
      <c r="L30" s="61">
        <v>8.5715938099493894</v>
      </c>
      <c r="M30" s="61">
        <v>0.94979620785775798</v>
      </c>
      <c r="N30" s="59">
        <v>24617903.109700002</v>
      </c>
      <c r="O30" s="59">
        <v>118178984.2227</v>
      </c>
      <c r="P30" s="59">
        <v>116154</v>
      </c>
      <c r="Q30" s="59">
        <v>85128</v>
      </c>
      <c r="R30" s="61">
        <v>36.446292641668997</v>
      </c>
      <c r="S30" s="59">
        <v>16.722767133288599</v>
      </c>
      <c r="T30" s="59">
        <v>16.016992021426599</v>
      </c>
      <c r="U30" s="62">
        <v>4.2204445367004002</v>
      </c>
    </row>
    <row r="31" spans="1:21" ht="12" thickBot="1">
      <c r="A31" s="77"/>
      <c r="B31" s="72" t="s">
        <v>29</v>
      </c>
      <c r="C31" s="73"/>
      <c r="D31" s="59">
        <v>2565835.4815000002</v>
      </c>
      <c r="E31" s="60"/>
      <c r="F31" s="60"/>
      <c r="G31" s="59">
        <v>3782850.8454</v>
      </c>
      <c r="H31" s="61">
        <v>-32.171909854175397</v>
      </c>
      <c r="I31" s="59">
        <v>-129849.6618</v>
      </c>
      <c r="J31" s="61">
        <v>-5.0607165867115196</v>
      </c>
      <c r="K31" s="59">
        <v>-146200.05710000001</v>
      </c>
      <c r="L31" s="61">
        <v>-3.8648115687083302</v>
      </c>
      <c r="M31" s="61">
        <v>-0.11183576548685201</v>
      </c>
      <c r="N31" s="59">
        <v>22309307.1598</v>
      </c>
      <c r="O31" s="59">
        <v>118521668.5636</v>
      </c>
      <c r="P31" s="59">
        <v>53079</v>
      </c>
      <c r="Q31" s="59">
        <v>42320</v>
      </c>
      <c r="R31" s="61">
        <v>25.422967863894101</v>
      </c>
      <c r="S31" s="59">
        <v>48.339936349592101</v>
      </c>
      <c r="T31" s="59">
        <v>52.530768249054802</v>
      </c>
      <c r="U31" s="62">
        <v>-8.66950231203203</v>
      </c>
    </row>
    <row r="32" spans="1:21" ht="12" thickBot="1">
      <c r="A32" s="77"/>
      <c r="B32" s="72" t="s">
        <v>30</v>
      </c>
      <c r="C32" s="73"/>
      <c r="D32" s="59">
        <v>243596.37220000001</v>
      </c>
      <c r="E32" s="60"/>
      <c r="F32" s="60"/>
      <c r="G32" s="59">
        <v>105644.7023</v>
      </c>
      <c r="H32" s="61">
        <v>130.580773949514</v>
      </c>
      <c r="I32" s="59">
        <v>62205.360999999997</v>
      </c>
      <c r="J32" s="61">
        <v>25.536242776607299</v>
      </c>
      <c r="K32" s="59">
        <v>29856.350900000001</v>
      </c>
      <c r="L32" s="61">
        <v>28.261096155315698</v>
      </c>
      <c r="M32" s="61">
        <v>1.0834884078214699</v>
      </c>
      <c r="N32" s="59">
        <v>3146783.5458</v>
      </c>
      <c r="O32" s="59">
        <v>14918495.873299999</v>
      </c>
      <c r="P32" s="59">
        <v>39363</v>
      </c>
      <c r="Q32" s="59">
        <v>29142</v>
      </c>
      <c r="R32" s="61">
        <v>35.073090385011298</v>
      </c>
      <c r="S32" s="59">
        <v>6.1884605390849297</v>
      </c>
      <c r="T32" s="59">
        <v>5.8243642955185004</v>
      </c>
      <c r="U32" s="62">
        <v>5.8834703924648597</v>
      </c>
    </row>
    <row r="33" spans="1:21" ht="12" thickBot="1">
      <c r="A33" s="77"/>
      <c r="B33" s="72" t="s">
        <v>75</v>
      </c>
      <c r="C33" s="73"/>
      <c r="D33" s="60"/>
      <c r="E33" s="60"/>
      <c r="F33" s="60"/>
      <c r="G33" s="59">
        <v>8.2904999999999998</v>
      </c>
      <c r="H33" s="60"/>
      <c r="I33" s="60"/>
      <c r="J33" s="60"/>
      <c r="K33" s="59">
        <v>-7.1044999999999998</v>
      </c>
      <c r="L33" s="61">
        <v>-85.694469573608302</v>
      </c>
      <c r="M33" s="60"/>
      <c r="N33" s="60"/>
      <c r="O33" s="59">
        <v>45.476900000000001</v>
      </c>
      <c r="P33" s="60"/>
      <c r="Q33" s="60"/>
      <c r="R33" s="60"/>
      <c r="S33" s="60"/>
      <c r="T33" s="60"/>
      <c r="U33" s="63"/>
    </row>
    <row r="34" spans="1:21" ht="12" customHeight="1" thickBot="1">
      <c r="A34" s="77"/>
      <c r="B34" s="72" t="s">
        <v>77</v>
      </c>
      <c r="C34" s="73"/>
      <c r="D34" s="59">
        <v>1</v>
      </c>
      <c r="E34" s="60"/>
      <c r="F34" s="60"/>
      <c r="G34" s="60"/>
      <c r="H34" s="60"/>
      <c r="I34" s="59">
        <v>0</v>
      </c>
      <c r="J34" s="61">
        <v>0</v>
      </c>
      <c r="K34" s="60"/>
      <c r="L34" s="60"/>
      <c r="M34" s="60"/>
      <c r="N34" s="59">
        <v>1</v>
      </c>
      <c r="O34" s="59">
        <v>1</v>
      </c>
      <c r="P34" s="59">
        <v>1</v>
      </c>
      <c r="Q34" s="60"/>
      <c r="R34" s="60"/>
      <c r="S34" s="59">
        <v>1</v>
      </c>
      <c r="T34" s="60"/>
      <c r="U34" s="63"/>
    </row>
    <row r="35" spans="1:21" ht="12" customHeight="1" thickBot="1">
      <c r="A35" s="77"/>
      <c r="B35" s="72" t="s">
        <v>31</v>
      </c>
      <c r="C35" s="73"/>
      <c r="D35" s="59">
        <v>328257.83740000002</v>
      </c>
      <c r="E35" s="60"/>
      <c r="F35" s="60"/>
      <c r="G35" s="59">
        <v>190469.97339999999</v>
      </c>
      <c r="H35" s="61">
        <v>72.340989784587293</v>
      </c>
      <c r="I35" s="59">
        <v>31498.044600000001</v>
      </c>
      <c r="J35" s="61">
        <v>9.5955194396830006</v>
      </c>
      <c r="K35" s="59">
        <v>21169.847099999999</v>
      </c>
      <c r="L35" s="61">
        <v>11.1145325019508</v>
      </c>
      <c r="M35" s="61">
        <v>0.48787303239426799</v>
      </c>
      <c r="N35" s="59">
        <v>3117583.6696000001</v>
      </c>
      <c r="O35" s="59">
        <v>23255593.984900001</v>
      </c>
      <c r="P35" s="59">
        <v>14020</v>
      </c>
      <c r="Q35" s="59">
        <v>10509</v>
      </c>
      <c r="R35" s="61">
        <v>33.409458559330098</v>
      </c>
      <c r="S35" s="59">
        <v>23.4135404707561</v>
      </c>
      <c r="T35" s="59">
        <v>22.7647735274527</v>
      </c>
      <c r="U35" s="62">
        <v>2.7709049133928501</v>
      </c>
    </row>
    <row r="36" spans="1:21" ht="12" customHeight="1" thickBot="1">
      <c r="A36" s="77"/>
      <c r="B36" s="72" t="s">
        <v>76</v>
      </c>
      <c r="C36" s="73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59">
        <v>14.700799999999999</v>
      </c>
      <c r="O36" s="59">
        <v>26.666599999999999</v>
      </c>
      <c r="P36" s="60"/>
      <c r="Q36" s="60"/>
      <c r="R36" s="60"/>
      <c r="S36" s="60"/>
      <c r="T36" s="60"/>
      <c r="U36" s="63"/>
    </row>
    <row r="37" spans="1:21" ht="12" customHeight="1" thickBot="1">
      <c r="A37" s="77"/>
      <c r="B37" s="72" t="s">
        <v>61</v>
      </c>
      <c r="C37" s="73"/>
      <c r="D37" s="59">
        <v>236531.05</v>
      </c>
      <c r="E37" s="60"/>
      <c r="F37" s="60"/>
      <c r="G37" s="59">
        <v>128700</v>
      </c>
      <c r="H37" s="61">
        <v>83.784809634809605</v>
      </c>
      <c r="I37" s="59">
        <v>31199.38</v>
      </c>
      <c r="J37" s="61">
        <v>13.190395087663999</v>
      </c>
      <c r="K37" s="59">
        <v>-3064.81</v>
      </c>
      <c r="L37" s="61">
        <v>-2.3813597513597502</v>
      </c>
      <c r="M37" s="61">
        <v>-11.179874119439701</v>
      </c>
      <c r="N37" s="59">
        <v>3060717.01</v>
      </c>
      <c r="O37" s="59">
        <v>37376646.130000003</v>
      </c>
      <c r="P37" s="59">
        <v>145</v>
      </c>
      <c r="Q37" s="59">
        <v>84</v>
      </c>
      <c r="R37" s="61">
        <v>72.619047619047606</v>
      </c>
      <c r="S37" s="59">
        <v>1631.2486206896599</v>
      </c>
      <c r="T37" s="59">
        <v>1387.4905952381</v>
      </c>
      <c r="U37" s="62">
        <v>14.9430333524821</v>
      </c>
    </row>
    <row r="38" spans="1:21" ht="12" customHeight="1" thickBot="1">
      <c r="A38" s="77"/>
      <c r="B38" s="72" t="s">
        <v>35</v>
      </c>
      <c r="C38" s="73"/>
      <c r="D38" s="59">
        <v>107121.1</v>
      </c>
      <c r="E38" s="60"/>
      <c r="F38" s="60"/>
      <c r="G38" s="59">
        <v>234920.68</v>
      </c>
      <c r="H38" s="61">
        <v>-54.401162128425597</v>
      </c>
      <c r="I38" s="59">
        <v>-7228.34</v>
      </c>
      <c r="J38" s="61">
        <v>-6.7478209241689999</v>
      </c>
      <c r="K38" s="59">
        <v>-23864.13</v>
      </c>
      <c r="L38" s="61">
        <v>-10.1583777128518</v>
      </c>
      <c r="M38" s="61">
        <v>-0.69710439894519505</v>
      </c>
      <c r="N38" s="59">
        <v>5254717.68</v>
      </c>
      <c r="O38" s="59">
        <v>33634526.170000002</v>
      </c>
      <c r="P38" s="59">
        <v>64</v>
      </c>
      <c r="Q38" s="59">
        <v>45</v>
      </c>
      <c r="R38" s="61">
        <v>42.2222222222222</v>
      </c>
      <c r="S38" s="59">
        <v>1673.7671875000001</v>
      </c>
      <c r="T38" s="59">
        <v>2448.5506666666702</v>
      </c>
      <c r="U38" s="62">
        <v>-46.289799737555597</v>
      </c>
    </row>
    <row r="39" spans="1:21" ht="12" customHeight="1" thickBot="1">
      <c r="A39" s="77"/>
      <c r="B39" s="72" t="s">
        <v>36</v>
      </c>
      <c r="C39" s="73"/>
      <c r="D39" s="59">
        <v>38278.620000000003</v>
      </c>
      <c r="E39" s="60"/>
      <c r="F39" s="60"/>
      <c r="G39" s="59">
        <v>1742680.36</v>
      </c>
      <c r="H39" s="61">
        <v>-97.803462936829106</v>
      </c>
      <c r="I39" s="59">
        <v>-423.09</v>
      </c>
      <c r="J39" s="61">
        <v>-1.1052906295995</v>
      </c>
      <c r="K39" s="59">
        <v>-218618.84</v>
      </c>
      <c r="L39" s="61">
        <v>-12.5449764063445</v>
      </c>
      <c r="M39" s="61">
        <v>-0.99806471391029306</v>
      </c>
      <c r="N39" s="59">
        <v>22746452.460000001</v>
      </c>
      <c r="O39" s="59">
        <v>30157203.109999999</v>
      </c>
      <c r="P39" s="59">
        <v>17</v>
      </c>
      <c r="Q39" s="59">
        <v>13</v>
      </c>
      <c r="R39" s="61">
        <v>30.769230769230798</v>
      </c>
      <c r="S39" s="59">
        <v>2251.68352941177</v>
      </c>
      <c r="T39" s="59">
        <v>1607.23307692308</v>
      </c>
      <c r="U39" s="62">
        <v>28.620827219757899</v>
      </c>
    </row>
    <row r="40" spans="1:21" ht="12" customHeight="1" thickBot="1">
      <c r="A40" s="77"/>
      <c r="B40" s="72" t="s">
        <v>37</v>
      </c>
      <c r="C40" s="73"/>
      <c r="D40" s="59">
        <v>66818.36</v>
      </c>
      <c r="E40" s="60"/>
      <c r="F40" s="60"/>
      <c r="G40" s="59">
        <v>126735.95</v>
      </c>
      <c r="H40" s="61">
        <v>-47.277500977425902</v>
      </c>
      <c r="I40" s="59">
        <v>-7748.75</v>
      </c>
      <c r="J40" s="61">
        <v>-11.5967377828489</v>
      </c>
      <c r="K40" s="59">
        <v>-19771.84</v>
      </c>
      <c r="L40" s="61">
        <v>-15.6008141336377</v>
      </c>
      <c r="M40" s="61">
        <v>-0.60809160907634296</v>
      </c>
      <c r="N40" s="59">
        <v>4458982.0199999996</v>
      </c>
      <c r="O40" s="59">
        <v>23050953.600000001</v>
      </c>
      <c r="P40" s="59">
        <v>41</v>
      </c>
      <c r="Q40" s="59">
        <v>37</v>
      </c>
      <c r="R40" s="61">
        <v>10.8108108108108</v>
      </c>
      <c r="S40" s="59">
        <v>1629.71609756098</v>
      </c>
      <c r="T40" s="59">
        <v>1080.0410810810799</v>
      </c>
      <c r="U40" s="62">
        <v>33.728268212023899</v>
      </c>
    </row>
    <row r="41" spans="1:21" ht="12" customHeight="1" thickBot="1">
      <c r="A41" s="77"/>
      <c r="B41" s="72" t="s">
        <v>74</v>
      </c>
      <c r="C41" s="73"/>
      <c r="D41" s="60"/>
      <c r="E41" s="60"/>
      <c r="F41" s="60"/>
      <c r="G41" s="59">
        <v>5.98</v>
      </c>
      <c r="H41" s="60"/>
      <c r="I41" s="60"/>
      <c r="J41" s="60"/>
      <c r="K41" s="59">
        <v>-328.2</v>
      </c>
      <c r="L41" s="61">
        <v>-5488.2943143812699</v>
      </c>
      <c r="M41" s="60"/>
      <c r="N41" s="59">
        <v>45.47</v>
      </c>
      <c r="O41" s="59">
        <v>55.93</v>
      </c>
      <c r="P41" s="60"/>
      <c r="Q41" s="59">
        <v>3</v>
      </c>
      <c r="R41" s="60"/>
      <c r="S41" s="60"/>
      <c r="T41" s="59">
        <v>0.43333333333333302</v>
      </c>
      <c r="U41" s="63"/>
    </row>
    <row r="42" spans="1:21" ht="12" customHeight="1" thickBot="1">
      <c r="A42" s="77"/>
      <c r="B42" s="72" t="s">
        <v>32</v>
      </c>
      <c r="C42" s="73"/>
      <c r="D42" s="59">
        <v>18623.931400000001</v>
      </c>
      <c r="E42" s="60"/>
      <c r="F42" s="60"/>
      <c r="G42" s="59">
        <v>71794.016900000002</v>
      </c>
      <c r="H42" s="61">
        <v>-74.059215232460403</v>
      </c>
      <c r="I42" s="59">
        <v>1673.5677000000001</v>
      </c>
      <c r="J42" s="61">
        <v>8.9861139630271598</v>
      </c>
      <c r="K42" s="59">
        <v>4604.0320000000002</v>
      </c>
      <c r="L42" s="61">
        <v>6.4128352177491799</v>
      </c>
      <c r="M42" s="61">
        <v>-0.63649955082849097</v>
      </c>
      <c r="N42" s="59">
        <v>259513.50030000001</v>
      </c>
      <c r="O42" s="59">
        <v>2110833.1412</v>
      </c>
      <c r="P42" s="59">
        <v>67</v>
      </c>
      <c r="Q42" s="59">
        <v>33</v>
      </c>
      <c r="R42" s="61">
        <v>103.030303030303</v>
      </c>
      <c r="S42" s="59">
        <v>277.96912537313398</v>
      </c>
      <c r="T42" s="59">
        <v>273.348863636364</v>
      </c>
      <c r="U42" s="62">
        <v>1.66214925149283</v>
      </c>
    </row>
    <row r="43" spans="1:21" ht="12" thickBot="1">
      <c r="A43" s="77"/>
      <c r="B43" s="72" t="s">
        <v>33</v>
      </c>
      <c r="C43" s="73"/>
      <c r="D43" s="59">
        <v>1174740.0704999999</v>
      </c>
      <c r="E43" s="60"/>
      <c r="F43" s="60"/>
      <c r="G43" s="59">
        <v>301652.11349999998</v>
      </c>
      <c r="H43" s="61">
        <v>289.43538530851401</v>
      </c>
      <c r="I43" s="59">
        <v>22891.656200000001</v>
      </c>
      <c r="J43" s="61">
        <v>1.94865713487212</v>
      </c>
      <c r="K43" s="59">
        <v>13819.05</v>
      </c>
      <c r="L43" s="61">
        <v>4.5811215574327502</v>
      </c>
      <c r="M43" s="61">
        <v>0.65652893650431798</v>
      </c>
      <c r="N43" s="59">
        <v>7028317.1595000001</v>
      </c>
      <c r="O43" s="59">
        <v>47470724.920299999</v>
      </c>
      <c r="P43" s="59">
        <v>1704</v>
      </c>
      <c r="Q43" s="59">
        <v>1329</v>
      </c>
      <c r="R43" s="61">
        <v>28.216704288939098</v>
      </c>
      <c r="S43" s="59">
        <v>689.40144982394395</v>
      </c>
      <c r="T43" s="59">
        <v>195.20917915726099</v>
      </c>
      <c r="U43" s="62">
        <v>71.684251721966504</v>
      </c>
    </row>
    <row r="44" spans="1:21" ht="12" thickBot="1">
      <c r="A44" s="77"/>
      <c r="B44" s="72" t="s">
        <v>38</v>
      </c>
      <c r="C44" s="73"/>
      <c r="D44" s="59">
        <v>72990.05</v>
      </c>
      <c r="E44" s="60"/>
      <c r="F44" s="60"/>
      <c r="G44" s="59">
        <v>105647.13</v>
      </c>
      <c r="H44" s="61">
        <v>-30.911469152072598</v>
      </c>
      <c r="I44" s="59">
        <v>-6608.61</v>
      </c>
      <c r="J44" s="61">
        <v>-9.0541245005312394</v>
      </c>
      <c r="K44" s="59">
        <v>-11672.64</v>
      </c>
      <c r="L44" s="61">
        <v>-11.0487052511507</v>
      </c>
      <c r="M44" s="61">
        <v>-0.43383758943992101</v>
      </c>
      <c r="N44" s="59">
        <v>3295638.14</v>
      </c>
      <c r="O44" s="59">
        <v>16829770.949999999</v>
      </c>
      <c r="P44" s="59">
        <v>50</v>
      </c>
      <c r="Q44" s="59">
        <v>52</v>
      </c>
      <c r="R44" s="61">
        <v>-3.84615384615384</v>
      </c>
      <c r="S44" s="59">
        <v>1459.8009999999999</v>
      </c>
      <c r="T44" s="59">
        <v>1558.3378846153801</v>
      </c>
      <c r="U44" s="62">
        <v>-6.75002172319273</v>
      </c>
    </row>
    <row r="45" spans="1:21" ht="12" thickBot="1">
      <c r="A45" s="77"/>
      <c r="B45" s="72" t="s">
        <v>39</v>
      </c>
      <c r="C45" s="73"/>
      <c r="D45" s="59">
        <v>137147.82</v>
      </c>
      <c r="E45" s="60"/>
      <c r="F45" s="60"/>
      <c r="G45" s="59">
        <v>61332.54</v>
      </c>
      <c r="H45" s="61">
        <v>123.61346847855999</v>
      </c>
      <c r="I45" s="59">
        <v>17602.599999999999</v>
      </c>
      <c r="J45" s="61">
        <v>12.834764708618801</v>
      </c>
      <c r="K45" s="59">
        <v>8860.17</v>
      </c>
      <c r="L45" s="61">
        <v>14.446116205198701</v>
      </c>
      <c r="M45" s="61">
        <v>0.98671131592283301</v>
      </c>
      <c r="N45" s="59">
        <v>1810853.29</v>
      </c>
      <c r="O45" s="59">
        <v>7929811.1500000004</v>
      </c>
      <c r="P45" s="59">
        <v>86</v>
      </c>
      <c r="Q45" s="59">
        <v>49</v>
      </c>
      <c r="R45" s="61">
        <v>75.510204081632693</v>
      </c>
      <c r="S45" s="59">
        <v>1594.7420930232599</v>
      </c>
      <c r="T45" s="59">
        <v>986.34448979591798</v>
      </c>
      <c r="U45" s="62">
        <v>38.150219141325799</v>
      </c>
    </row>
    <row r="46" spans="1:21" ht="12" thickBot="1">
      <c r="A46" s="78"/>
      <c r="B46" s="72" t="s">
        <v>34</v>
      </c>
      <c r="C46" s="73"/>
      <c r="D46" s="64">
        <v>5203.7592000000004</v>
      </c>
      <c r="E46" s="65"/>
      <c r="F46" s="65"/>
      <c r="G46" s="64">
        <v>7541.9710999999998</v>
      </c>
      <c r="H46" s="66">
        <v>-31.0026632162512</v>
      </c>
      <c r="I46" s="64">
        <v>935.38620000000003</v>
      </c>
      <c r="J46" s="66">
        <v>17.975201465894099</v>
      </c>
      <c r="K46" s="64">
        <v>557.18529999999998</v>
      </c>
      <c r="L46" s="66">
        <v>7.3877941537060501</v>
      </c>
      <c r="M46" s="66">
        <v>0.67877041982263397</v>
      </c>
      <c r="N46" s="64">
        <v>96259.325100000002</v>
      </c>
      <c r="O46" s="64">
        <v>1415690.0822999999</v>
      </c>
      <c r="P46" s="64">
        <v>11</v>
      </c>
      <c r="Q46" s="64">
        <v>1</v>
      </c>
      <c r="R46" s="66">
        <v>1000</v>
      </c>
      <c r="S46" s="64">
        <v>473.06901818181802</v>
      </c>
      <c r="T46" s="64">
        <v>95.726500000000001</v>
      </c>
      <c r="U46" s="67">
        <v>79.764791960396593</v>
      </c>
    </row>
  </sheetData>
  <mergeCells count="44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A8:A46"/>
    <mergeCell ref="B46:C46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42812</v>
      </c>
      <c r="C2" s="43">
        <v>12</v>
      </c>
      <c r="D2" s="43">
        <v>66426</v>
      </c>
      <c r="E2" s="43">
        <v>831300.50336581201</v>
      </c>
      <c r="F2" s="43">
        <v>634779.46183504304</v>
      </c>
      <c r="G2" s="37"/>
      <c r="H2" s="37"/>
    </row>
    <row r="3" spans="1:8">
      <c r="A3" s="43">
        <v>2</v>
      </c>
      <c r="B3" s="44">
        <v>42812</v>
      </c>
      <c r="C3" s="43">
        <v>13</v>
      </c>
      <c r="D3" s="43">
        <v>14913</v>
      </c>
      <c r="E3" s="43">
        <v>148296.327282051</v>
      </c>
      <c r="F3" s="43">
        <v>112903.60384786301</v>
      </c>
      <c r="G3" s="37"/>
      <c r="H3" s="37"/>
    </row>
    <row r="4" spans="1:8">
      <c r="A4" s="43">
        <v>3</v>
      </c>
      <c r="B4" s="44">
        <v>42812</v>
      </c>
      <c r="C4" s="43">
        <v>14</v>
      </c>
      <c r="D4" s="43">
        <v>160729</v>
      </c>
      <c r="E4" s="43">
        <v>194550.67736292299</v>
      </c>
      <c r="F4" s="43">
        <v>143800.395187913</v>
      </c>
      <c r="G4" s="37"/>
      <c r="H4" s="37"/>
    </row>
    <row r="5" spans="1:8">
      <c r="A5" s="43">
        <v>4</v>
      </c>
      <c r="B5" s="44">
        <v>42812</v>
      </c>
      <c r="C5" s="43">
        <v>15</v>
      </c>
      <c r="D5" s="43">
        <v>4370</v>
      </c>
      <c r="E5" s="43">
        <v>69644.2188431057</v>
      </c>
      <c r="F5" s="43">
        <v>59104.689193971702</v>
      </c>
      <c r="G5" s="37"/>
      <c r="H5" s="37"/>
    </row>
    <row r="6" spans="1:8">
      <c r="A6" s="43">
        <v>5</v>
      </c>
      <c r="B6" s="44">
        <v>42812</v>
      </c>
      <c r="C6" s="43">
        <v>16</v>
      </c>
      <c r="D6" s="43">
        <v>8282</v>
      </c>
      <c r="E6" s="43">
        <v>175385.051035043</v>
      </c>
      <c r="F6" s="43">
        <v>150898.68092478599</v>
      </c>
      <c r="G6" s="37"/>
      <c r="H6" s="37"/>
    </row>
    <row r="7" spans="1:8">
      <c r="A7" s="43">
        <v>6</v>
      </c>
      <c r="B7" s="44">
        <v>42812</v>
      </c>
      <c r="C7" s="43">
        <v>17</v>
      </c>
      <c r="D7" s="43">
        <v>19071</v>
      </c>
      <c r="E7" s="43">
        <v>311000.12729316199</v>
      </c>
      <c r="F7" s="43">
        <v>264921.25124273502</v>
      </c>
      <c r="G7" s="37"/>
      <c r="H7" s="37"/>
    </row>
    <row r="8" spans="1:8">
      <c r="A8" s="43">
        <v>7</v>
      </c>
      <c r="B8" s="44">
        <v>42812</v>
      </c>
      <c r="C8" s="43">
        <v>18</v>
      </c>
      <c r="D8" s="43">
        <v>43296</v>
      </c>
      <c r="E8" s="43">
        <v>119829.227764957</v>
      </c>
      <c r="F8" s="43">
        <v>108812.277626496</v>
      </c>
      <c r="G8" s="37"/>
      <c r="H8" s="37"/>
    </row>
    <row r="9" spans="1:8">
      <c r="A9" s="43">
        <v>8</v>
      </c>
      <c r="B9" s="44">
        <v>42812</v>
      </c>
      <c r="C9" s="43">
        <v>19</v>
      </c>
      <c r="D9" s="43">
        <v>28441</v>
      </c>
      <c r="E9" s="43">
        <v>107185.87534444399</v>
      </c>
      <c r="F9" s="43">
        <v>114179.279495726</v>
      </c>
      <c r="G9" s="37"/>
      <c r="H9" s="37"/>
    </row>
    <row r="10" spans="1:8">
      <c r="A10" s="43">
        <v>9</v>
      </c>
      <c r="B10" s="44">
        <v>42812</v>
      </c>
      <c r="C10" s="43">
        <v>21</v>
      </c>
      <c r="D10" s="43">
        <v>297164</v>
      </c>
      <c r="E10" s="43">
        <v>1244749.0890596199</v>
      </c>
      <c r="F10" s="43">
        <v>1269235.49697436</v>
      </c>
      <c r="G10" s="37"/>
      <c r="H10" s="37"/>
    </row>
    <row r="11" spans="1:8">
      <c r="A11" s="43">
        <v>10</v>
      </c>
      <c r="B11" s="44">
        <v>42812</v>
      </c>
      <c r="C11" s="43">
        <v>22</v>
      </c>
      <c r="D11" s="43">
        <v>122345</v>
      </c>
      <c r="E11" s="43">
        <v>1997797.4858504301</v>
      </c>
      <c r="F11" s="43">
        <v>1930903.03623675</v>
      </c>
      <c r="G11" s="37"/>
      <c r="H11" s="37"/>
    </row>
    <row r="12" spans="1:8">
      <c r="A12" s="43">
        <v>11</v>
      </c>
      <c r="B12" s="44">
        <v>42812</v>
      </c>
      <c r="C12" s="43">
        <v>23</v>
      </c>
      <c r="D12" s="43">
        <v>273348.875</v>
      </c>
      <c r="E12" s="43">
        <v>2863207.9684496</v>
      </c>
      <c r="F12" s="43">
        <v>2505104.9921179502</v>
      </c>
      <c r="G12" s="37"/>
      <c r="H12" s="37"/>
    </row>
    <row r="13" spans="1:8">
      <c r="A13" s="43">
        <v>12</v>
      </c>
      <c r="B13" s="44">
        <v>42812</v>
      </c>
      <c r="C13" s="43">
        <v>24</v>
      </c>
      <c r="D13" s="43">
        <v>31442.9</v>
      </c>
      <c r="E13" s="43">
        <v>837370.02672307706</v>
      </c>
      <c r="F13" s="43">
        <v>732060.51803418796</v>
      </c>
      <c r="G13" s="37"/>
      <c r="H13" s="37"/>
    </row>
    <row r="14" spans="1:8">
      <c r="A14" s="43">
        <v>13</v>
      </c>
      <c r="B14" s="44">
        <v>42812</v>
      </c>
      <c r="C14" s="43">
        <v>25</v>
      </c>
      <c r="D14" s="43">
        <v>123213</v>
      </c>
      <c r="E14" s="43">
        <v>1603290.7276834401</v>
      </c>
      <c r="F14" s="43">
        <v>1425878.2065999999</v>
      </c>
      <c r="G14" s="37"/>
      <c r="H14" s="37"/>
    </row>
    <row r="15" spans="1:8">
      <c r="A15" s="43">
        <v>14</v>
      </c>
      <c r="B15" s="44">
        <v>42812</v>
      </c>
      <c r="C15" s="43">
        <v>26</v>
      </c>
      <c r="D15" s="43">
        <v>90787</v>
      </c>
      <c r="E15" s="43">
        <v>619296.91669778398</v>
      </c>
      <c r="F15" s="43">
        <v>510168.69688840501</v>
      </c>
      <c r="G15" s="37"/>
      <c r="H15" s="37"/>
    </row>
    <row r="16" spans="1:8">
      <c r="A16" s="43">
        <v>15</v>
      </c>
      <c r="B16" s="44">
        <v>42812</v>
      </c>
      <c r="C16" s="43">
        <v>27</v>
      </c>
      <c r="D16" s="43">
        <v>230034.93100000001</v>
      </c>
      <c r="E16" s="43">
        <v>1810425.5625410399</v>
      </c>
      <c r="F16" s="43">
        <v>1815452.2426088301</v>
      </c>
      <c r="G16" s="37"/>
      <c r="H16" s="37"/>
    </row>
    <row r="17" spans="1:9">
      <c r="A17" s="43">
        <v>16</v>
      </c>
      <c r="B17" s="44">
        <v>42812</v>
      </c>
      <c r="C17" s="43">
        <v>29</v>
      </c>
      <c r="D17" s="43">
        <v>211776</v>
      </c>
      <c r="E17" s="43">
        <v>3197583.8281376101</v>
      </c>
      <c r="F17" s="43">
        <v>2896320.68747778</v>
      </c>
      <c r="G17" s="37"/>
      <c r="H17" s="37"/>
    </row>
    <row r="18" spans="1:9">
      <c r="A18" s="43">
        <v>17</v>
      </c>
      <c r="B18" s="44">
        <v>42812</v>
      </c>
      <c r="C18" s="43">
        <v>31</v>
      </c>
      <c r="D18" s="43">
        <v>41607.093999999997</v>
      </c>
      <c r="E18" s="43">
        <v>395923.96001396998</v>
      </c>
      <c r="F18" s="43">
        <v>338931.69670826901</v>
      </c>
      <c r="G18" s="37"/>
      <c r="H18" s="37"/>
    </row>
    <row r="19" spans="1:9">
      <c r="A19" s="43">
        <v>18</v>
      </c>
      <c r="B19" s="44">
        <v>42812</v>
      </c>
      <c r="C19" s="43">
        <v>32</v>
      </c>
      <c r="D19" s="43">
        <v>31003.058000000001</v>
      </c>
      <c r="E19" s="43">
        <v>541736.37766277103</v>
      </c>
      <c r="F19" s="43">
        <v>502309.21242337301</v>
      </c>
      <c r="G19" s="37"/>
      <c r="H19" s="37"/>
    </row>
    <row r="20" spans="1:9">
      <c r="A20" s="43">
        <v>19</v>
      </c>
      <c r="B20" s="44">
        <v>42812</v>
      </c>
      <c r="C20" s="43">
        <v>33</v>
      </c>
      <c r="D20" s="43">
        <v>60513.78</v>
      </c>
      <c r="E20" s="43">
        <v>911857.64476106199</v>
      </c>
      <c r="F20" s="43">
        <v>708333.86056474398</v>
      </c>
      <c r="G20" s="37"/>
      <c r="H20" s="37"/>
    </row>
    <row r="21" spans="1:9">
      <c r="A21" s="43">
        <v>20</v>
      </c>
      <c r="B21" s="44">
        <v>42812</v>
      </c>
      <c r="C21" s="43">
        <v>34</v>
      </c>
      <c r="D21" s="43">
        <v>70801.006999999998</v>
      </c>
      <c r="E21" s="43">
        <v>439547.21577886702</v>
      </c>
      <c r="F21" s="43">
        <v>332662.32173579902</v>
      </c>
      <c r="G21" s="37"/>
      <c r="H21" s="37"/>
    </row>
    <row r="22" spans="1:9">
      <c r="A22" s="43">
        <v>21</v>
      </c>
      <c r="B22" s="44">
        <v>42812</v>
      </c>
      <c r="C22" s="43">
        <v>35</v>
      </c>
      <c r="D22" s="43">
        <v>61246.805999999997</v>
      </c>
      <c r="E22" s="43">
        <v>1682074.21680177</v>
      </c>
      <c r="F22" s="43">
        <v>1645773.88777168</v>
      </c>
      <c r="G22" s="37"/>
      <c r="H22" s="37"/>
    </row>
    <row r="23" spans="1:9">
      <c r="A23" s="43">
        <v>22</v>
      </c>
      <c r="B23" s="44">
        <v>42812</v>
      </c>
      <c r="C23" s="43">
        <v>36</v>
      </c>
      <c r="D23" s="43">
        <v>249297.864</v>
      </c>
      <c r="E23" s="43">
        <v>1080001.6752230099</v>
      </c>
      <c r="F23" s="43">
        <v>910609.365263685</v>
      </c>
      <c r="G23" s="37"/>
      <c r="H23" s="37"/>
    </row>
    <row r="24" spans="1:9">
      <c r="A24" s="43">
        <v>23</v>
      </c>
      <c r="B24" s="44">
        <v>42812</v>
      </c>
      <c r="C24" s="43">
        <v>37</v>
      </c>
      <c r="D24" s="43">
        <v>213020.549</v>
      </c>
      <c r="E24" s="43">
        <v>1942416.2601584101</v>
      </c>
      <c r="F24" s="43">
        <v>1739384.39558693</v>
      </c>
      <c r="G24" s="37"/>
      <c r="H24" s="37"/>
    </row>
    <row r="25" spans="1:9">
      <c r="A25" s="43">
        <v>24</v>
      </c>
      <c r="B25" s="44">
        <v>42812</v>
      </c>
      <c r="C25" s="43">
        <v>38</v>
      </c>
      <c r="D25" s="43">
        <v>646545.66200000001</v>
      </c>
      <c r="E25" s="43">
        <v>2565835.8437840701</v>
      </c>
      <c r="F25" s="43">
        <v>2695685.2390999999</v>
      </c>
      <c r="G25" s="37"/>
      <c r="H25" s="37"/>
    </row>
    <row r="26" spans="1:9">
      <c r="A26" s="43">
        <v>25</v>
      </c>
      <c r="B26" s="44">
        <v>42812</v>
      </c>
      <c r="C26" s="43">
        <v>39</v>
      </c>
      <c r="D26" s="43">
        <v>122523.533</v>
      </c>
      <c r="E26" s="43">
        <v>243596.25406768001</v>
      </c>
      <c r="F26" s="43">
        <v>181391.02468150001</v>
      </c>
      <c r="G26" s="37"/>
      <c r="H26" s="37"/>
    </row>
    <row r="27" spans="1:9">
      <c r="A27" s="43">
        <v>26</v>
      </c>
      <c r="B27" s="44">
        <v>42812</v>
      </c>
      <c r="C27" s="43">
        <v>41</v>
      </c>
      <c r="D27" s="43">
        <v>1</v>
      </c>
      <c r="E27" s="43">
        <v>1</v>
      </c>
      <c r="F27" s="43">
        <v>1</v>
      </c>
      <c r="G27" s="37"/>
      <c r="H27" s="37"/>
    </row>
    <row r="28" spans="1:9">
      <c r="A28" s="43">
        <v>27</v>
      </c>
      <c r="B28" s="44">
        <v>42812</v>
      </c>
      <c r="C28" s="43">
        <v>42</v>
      </c>
      <c r="D28" s="43">
        <v>23799.489000000001</v>
      </c>
      <c r="E28" s="43">
        <v>328257.83880000003</v>
      </c>
      <c r="F28" s="43">
        <v>296759.55320000002</v>
      </c>
      <c r="G28" s="37"/>
      <c r="H28" s="37"/>
    </row>
    <row r="29" spans="1:9">
      <c r="A29" s="43">
        <v>28</v>
      </c>
      <c r="B29" s="44">
        <v>42812</v>
      </c>
      <c r="C29" s="43">
        <v>70</v>
      </c>
      <c r="D29" s="43">
        <v>145</v>
      </c>
      <c r="E29" s="43">
        <v>236531.05</v>
      </c>
      <c r="F29" s="43">
        <v>205331.67</v>
      </c>
      <c r="G29" s="37"/>
      <c r="H29" s="37"/>
    </row>
    <row r="30" spans="1:9">
      <c r="A30" s="43">
        <v>29</v>
      </c>
      <c r="B30" s="44">
        <v>42812</v>
      </c>
      <c r="C30" s="43">
        <v>71</v>
      </c>
      <c r="D30" s="43">
        <v>62</v>
      </c>
      <c r="E30" s="43">
        <v>107121.1</v>
      </c>
      <c r="F30" s="43">
        <v>114349.44</v>
      </c>
      <c r="G30" s="37"/>
      <c r="H30" s="37"/>
    </row>
    <row r="31" spans="1:9">
      <c r="A31" s="39">
        <v>30</v>
      </c>
      <c r="B31" s="44">
        <v>42812</v>
      </c>
      <c r="C31" s="39">
        <v>72</v>
      </c>
      <c r="D31" s="39">
        <v>15</v>
      </c>
      <c r="E31" s="39">
        <v>38278.620000000003</v>
      </c>
      <c r="F31" s="39">
        <v>38701.71</v>
      </c>
      <c r="G31" s="39"/>
      <c r="H31" s="39"/>
      <c r="I31" s="39"/>
    </row>
    <row r="32" spans="1:9">
      <c r="A32" s="39">
        <v>31</v>
      </c>
      <c r="B32" s="44">
        <v>42812</v>
      </c>
      <c r="C32" s="39">
        <v>73</v>
      </c>
      <c r="D32" s="39">
        <v>41</v>
      </c>
      <c r="E32" s="39">
        <v>66818.36</v>
      </c>
      <c r="F32" s="39">
        <v>74567.11</v>
      </c>
      <c r="G32" s="39"/>
      <c r="H32" s="39"/>
    </row>
    <row r="33" spans="1:8">
      <c r="A33" s="39">
        <v>32</v>
      </c>
      <c r="B33" s="44">
        <v>42812</v>
      </c>
      <c r="C33" s="39">
        <v>75</v>
      </c>
      <c r="D33" s="39">
        <v>72</v>
      </c>
      <c r="E33" s="39">
        <v>18623.931623931599</v>
      </c>
      <c r="F33" s="39">
        <v>16950.363247863199</v>
      </c>
      <c r="G33" s="39"/>
      <c r="H33" s="39"/>
    </row>
    <row r="34" spans="1:8">
      <c r="A34" s="39">
        <v>33</v>
      </c>
      <c r="B34" s="44">
        <v>42812</v>
      </c>
      <c r="C34" s="39">
        <v>76</v>
      </c>
      <c r="D34" s="39">
        <v>3974</v>
      </c>
      <c r="E34" s="39">
        <v>1174740.0667623901</v>
      </c>
      <c r="F34" s="39">
        <v>1151848.41442906</v>
      </c>
      <c r="G34" s="30"/>
      <c r="H34" s="30"/>
    </row>
    <row r="35" spans="1:8">
      <c r="A35" s="39">
        <v>34</v>
      </c>
      <c r="B35" s="44">
        <v>42812</v>
      </c>
      <c r="C35" s="39">
        <v>77</v>
      </c>
      <c r="D35" s="39">
        <v>46</v>
      </c>
      <c r="E35" s="39">
        <v>72990.05</v>
      </c>
      <c r="F35" s="39">
        <v>79598.66</v>
      </c>
      <c r="G35" s="30"/>
      <c r="H35" s="30"/>
    </row>
    <row r="36" spans="1:8">
      <c r="A36" s="39">
        <v>35</v>
      </c>
      <c r="B36" s="44">
        <v>42812</v>
      </c>
      <c r="C36" s="39">
        <v>78</v>
      </c>
      <c r="D36" s="39">
        <v>84</v>
      </c>
      <c r="E36" s="39">
        <v>137147.82</v>
      </c>
      <c r="F36" s="39">
        <v>119545.22</v>
      </c>
      <c r="G36" s="30"/>
      <c r="H36" s="30"/>
    </row>
    <row r="37" spans="1:8">
      <c r="A37" s="39">
        <v>36</v>
      </c>
      <c r="B37" s="44">
        <v>42812</v>
      </c>
      <c r="C37" s="39">
        <v>99</v>
      </c>
      <c r="D37" s="39">
        <v>11</v>
      </c>
      <c r="E37" s="39">
        <v>5203.7591710158104</v>
      </c>
      <c r="F37" s="39">
        <v>4268.3731185235602</v>
      </c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2017-03-20T01:09:04Z</dcterms:modified>
</cp:coreProperties>
</file>