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<sst xmlns="http://schemas.openxmlformats.org/spreadsheetml/2006/main" count="118" uniqueCount="78">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</sst>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27220940.695800006</v>
      </c>
      <c r="F3" s="25">
        <f>RA!I7</f>
        <v>2260394.4698999999</v>
      </c>
      <c r="G3" s="16">
        <f>SUM(G4:G42)</f>
        <v>24960546.225900002</v>
      </c>
      <c r="H3" s="27">
        <f>RA!J7</f>
        <v>8.3038808069140799</v>
      </c>
      <c r="I3" s="20">
        <f>SUM(I4:I42)</f>
        <v>27220948.44027042</v>
      </c>
      <c r="J3" s="21">
        <f>SUM(J4:J42)</f>
        <v>24960546.357046463</v>
      </c>
      <c r="K3" s="22">
        <f>E3-I3</f>
        <v>-7.7444704137742519</v>
      </c>
      <c r="L3" s="22">
        <f>G3-J3</f>
        <v>-0.13114646077156067</v>
      </c>
    </row>
    <row r="4" spans="1:13">
      <c r="A4" s="71">
        <f>RA!A8</f>
        <v>42813</v>
      </c>
      <c r="B4" s="12">
        <v>12</v>
      </c>
      <c r="C4" s="69" t="s">
        <v>6</v>
      </c>
      <c r="D4" s="69"/>
      <c r="E4" s="15">
        <f>IFERROR(VLOOKUP(C4,RA!B:D,3,0),0)</f>
        <v>764090.14</v>
      </c>
      <c r="F4" s="25">
        <f>IFERROR(VLOOKUP(C4,RA!B:I,8,0),0)</f>
        <v>216440.42389999999</v>
      </c>
      <c r="G4" s="16">
        <f t="shared" ref="G4:G42" si="0">E4-F4</f>
        <v>547649.71610000008</v>
      </c>
      <c r="H4" s="27">
        <f>RA!J8</f>
        <v>28.3265563275035</v>
      </c>
      <c r="I4" s="20">
        <f>IFERROR(VLOOKUP(B4,RMS!C:E,3,FALSE),0)</f>
        <v>764090.93106837606</v>
      </c>
      <c r="J4" s="21">
        <f>IFERROR(VLOOKUP(B4,RMS!C:F,4,FALSE),0)</f>
        <v>547649.71124786302</v>
      </c>
      <c r="K4" s="22">
        <f t="shared" ref="K4:K42" si="1">E4-I4</f>
        <v>-0.7910683760419488</v>
      </c>
      <c r="L4" s="22">
        <f t="shared" ref="L4:L42" si="2">G4-J4</f>
        <v>4.8521370626986027E-3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138599.83240000001</v>
      </c>
      <c r="F5" s="25">
        <f>IFERROR(VLOOKUP(C5,RA!B:I,8,0),0)</f>
        <v>33034.840400000001</v>
      </c>
      <c r="G5" s="16">
        <f t="shared" si="0"/>
        <v>105564.99200000001</v>
      </c>
      <c r="H5" s="27">
        <f>RA!J9</f>
        <v>23.834690005007499</v>
      </c>
      <c r="I5" s="20">
        <f>IFERROR(VLOOKUP(B5,RMS!C:E,3,FALSE),0)</f>
        <v>138599.906991453</v>
      </c>
      <c r="J5" s="21">
        <f>IFERROR(VLOOKUP(B5,RMS!C:F,4,FALSE),0)</f>
        <v>105565.00554786299</v>
      </c>
      <c r="K5" s="22">
        <f t="shared" si="1"/>
        <v>-7.4591452983440831E-2</v>
      </c>
      <c r="L5" s="22">
        <f t="shared" si="2"/>
        <v>-1.3547862981795333E-2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181515.90470000001</v>
      </c>
      <c r="F6" s="25">
        <f>IFERROR(VLOOKUP(C6,RA!B:I,8,0),0)</f>
        <v>48520.673300000002</v>
      </c>
      <c r="G6" s="16">
        <f t="shared" si="0"/>
        <v>132995.23140000002</v>
      </c>
      <c r="H6" s="27">
        <f>RA!J10</f>
        <v>26.730810933726399</v>
      </c>
      <c r="I6" s="20">
        <f>IFERROR(VLOOKUP(B6,RMS!C:E,3,FALSE),0)</f>
        <v>181518.67496823199</v>
      </c>
      <c r="J6" s="21">
        <f>IFERROR(VLOOKUP(B6,RMS!C:F,4,FALSE),0)</f>
        <v>132995.22710966499</v>
      </c>
      <c r="K6" s="22">
        <f>E6-I6</f>
        <v>-2.7702682319795713</v>
      </c>
      <c r="L6" s="22">
        <f t="shared" si="2"/>
        <v>4.2903350258711725E-3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62807.456700000002</v>
      </c>
      <c r="F7" s="25">
        <f>IFERROR(VLOOKUP(C7,RA!B:I,8,0),0)</f>
        <v>15331.1037</v>
      </c>
      <c r="G7" s="16">
        <f t="shared" si="0"/>
        <v>47476.353000000003</v>
      </c>
      <c r="H7" s="27">
        <f>RA!J11</f>
        <v>24.4096871701541</v>
      </c>
      <c r="I7" s="20">
        <f>IFERROR(VLOOKUP(B7,RMS!C:E,3,FALSE),0)</f>
        <v>62807.506861863701</v>
      </c>
      <c r="J7" s="21">
        <f>IFERROR(VLOOKUP(B7,RMS!C:F,4,FALSE),0)</f>
        <v>47476.354530345699</v>
      </c>
      <c r="K7" s="22">
        <f t="shared" si="1"/>
        <v>-5.0161863699031528E-2</v>
      </c>
      <c r="L7" s="22">
        <f t="shared" si="2"/>
        <v>-1.530345696664881E-3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211314.6918</v>
      </c>
      <c r="F8" s="25">
        <f>IFERROR(VLOOKUP(C8,RA!B:I,8,0),0)</f>
        <v>26994.275099999999</v>
      </c>
      <c r="G8" s="16">
        <f t="shared" si="0"/>
        <v>184320.4167</v>
      </c>
      <c r="H8" s="27">
        <f>RA!J12</f>
        <v>12.7744431161222</v>
      </c>
      <c r="I8" s="20">
        <f>IFERROR(VLOOKUP(B8,RMS!C:E,3,FALSE),0)</f>
        <v>211314.69165641</v>
      </c>
      <c r="J8" s="21">
        <f>IFERROR(VLOOKUP(B8,RMS!C:F,4,FALSE),0)</f>
        <v>184320.41368119701</v>
      </c>
      <c r="K8" s="22">
        <f t="shared" si="1"/>
        <v>1.4359000488184392E-4</v>
      </c>
      <c r="L8" s="22">
        <f t="shared" si="2"/>
        <v>3.0188029923010617E-3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297615.28639999998</v>
      </c>
      <c r="F9" s="25">
        <f>IFERROR(VLOOKUP(C9,RA!B:I,8,0),0)</f>
        <v>52601.972199999997</v>
      </c>
      <c r="G9" s="16">
        <f t="shared" si="0"/>
        <v>245013.31419999999</v>
      </c>
      <c r="H9" s="27">
        <f>RA!J13</f>
        <v>17.674486023981299</v>
      </c>
      <c r="I9" s="20">
        <f>IFERROR(VLOOKUP(B9,RMS!C:E,3,FALSE),0)</f>
        <v>297615.49343760702</v>
      </c>
      <c r="J9" s="21">
        <f>IFERROR(VLOOKUP(B9,RMS!C:F,4,FALSE),0)</f>
        <v>245013.314135897</v>
      </c>
      <c r="K9" s="22">
        <f t="shared" si="1"/>
        <v>-0.20703760703327134</v>
      </c>
      <c r="L9" s="22">
        <f t="shared" si="2"/>
        <v>6.41029910184443E-5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110156.30039999999</v>
      </c>
      <c r="F10" s="25">
        <f>IFERROR(VLOOKUP(C10,RA!B:I,8,0),0)</f>
        <v>9192.8477000000003</v>
      </c>
      <c r="G10" s="16">
        <f t="shared" si="0"/>
        <v>100963.45269999999</v>
      </c>
      <c r="H10" s="27">
        <f>RA!J14</f>
        <v>8.3452763633300098</v>
      </c>
      <c r="I10" s="20">
        <f>IFERROR(VLOOKUP(B10,RMS!C:E,3,FALSE),0)</f>
        <v>110156.31847093999</v>
      </c>
      <c r="J10" s="21">
        <f>IFERROR(VLOOKUP(B10,RMS!C:F,4,FALSE),0)</f>
        <v>100963.453211111</v>
      </c>
      <c r="K10" s="22">
        <f t="shared" si="1"/>
        <v>-1.8070940001052804E-2</v>
      </c>
      <c r="L10" s="22">
        <f t="shared" si="2"/>
        <v>-5.1111100765410811E-4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109695.0943</v>
      </c>
      <c r="F11" s="25">
        <f>IFERROR(VLOOKUP(C11,RA!B:I,8,0),0)</f>
        <v>-10892.401400000001</v>
      </c>
      <c r="G11" s="16">
        <f t="shared" si="0"/>
        <v>120587.4957</v>
      </c>
      <c r="H11" s="27">
        <f>RA!J15</f>
        <v>-9.9297069477062294</v>
      </c>
      <c r="I11" s="20">
        <f>IFERROR(VLOOKUP(B11,RMS!C:E,3,FALSE),0)</f>
        <v>109695.150399145</v>
      </c>
      <c r="J11" s="21">
        <f>IFERROR(VLOOKUP(B11,RMS!C:F,4,FALSE),0)</f>
        <v>120587.495722222</v>
      </c>
      <c r="K11" s="22">
        <f t="shared" si="1"/>
        <v>-5.6099145003827289E-2</v>
      </c>
      <c r="L11" s="22">
        <f t="shared" si="2"/>
        <v>-2.2221996914595366E-5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1275567.3064999999</v>
      </c>
      <c r="F12" s="25">
        <f>IFERROR(VLOOKUP(C12,RA!B:I,8,0),0)</f>
        <v>-30516.721600000001</v>
      </c>
      <c r="G12" s="16">
        <f t="shared" si="0"/>
        <v>1306084.0281</v>
      </c>
      <c r="H12" s="27">
        <f>RA!J16</f>
        <v>-2.3924038695954102</v>
      </c>
      <c r="I12" s="20">
        <f>IFERROR(VLOOKUP(B12,RMS!C:E,3,FALSE),0)</f>
        <v>1275566.47372802</v>
      </c>
      <c r="J12" s="21">
        <f>IFERROR(VLOOKUP(B12,RMS!C:F,4,FALSE),0)</f>
        <v>1306084.02812564</v>
      </c>
      <c r="K12" s="22">
        <f t="shared" si="1"/>
        <v>0.8327719799708575</v>
      </c>
      <c r="L12" s="22">
        <f t="shared" si="2"/>
        <v>-2.5640008971095085E-5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2719646.1526000001</v>
      </c>
      <c r="F13" s="25">
        <f>IFERROR(VLOOKUP(C13,RA!B:I,8,0),0)</f>
        <v>30220.360400000001</v>
      </c>
      <c r="G13" s="16">
        <f t="shared" si="0"/>
        <v>2689425.7922</v>
      </c>
      <c r="H13" s="27">
        <f>RA!J17</f>
        <v>1.1111872171719499</v>
      </c>
      <c r="I13" s="20">
        <f>IFERROR(VLOOKUP(B13,RMS!C:E,3,FALSE),0)</f>
        <v>2719646.1741452999</v>
      </c>
      <c r="J13" s="21">
        <f>IFERROR(VLOOKUP(B13,RMS!C:F,4,FALSE),0)</f>
        <v>2689425.7881803401</v>
      </c>
      <c r="K13" s="22">
        <f t="shared" si="1"/>
        <v>-2.1545299794524908E-2</v>
      </c>
      <c r="L13" s="22">
        <f t="shared" si="2"/>
        <v>4.0196599438786507E-3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2696334.9811</v>
      </c>
      <c r="F14" s="25">
        <f>IFERROR(VLOOKUP(C14,RA!B:I,8,0),0)</f>
        <v>355584.08490000002</v>
      </c>
      <c r="G14" s="16">
        <f t="shared" si="0"/>
        <v>2340750.8961999998</v>
      </c>
      <c r="H14" s="27">
        <f>RA!J18</f>
        <v>13.187682071866901</v>
      </c>
      <c r="I14" s="20">
        <f>IFERROR(VLOOKUP(B14,RMS!C:E,3,FALSE),0)</f>
        <v>2696336.1093370998</v>
      </c>
      <c r="J14" s="21">
        <f>IFERROR(VLOOKUP(B14,RMS!C:F,4,FALSE),0)</f>
        <v>2340750.8415478598</v>
      </c>
      <c r="K14" s="22">
        <f t="shared" si="1"/>
        <v>-1.1282370998524129</v>
      </c>
      <c r="L14" s="22">
        <f t="shared" si="2"/>
        <v>5.4652140010148287E-2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798043.17729999998</v>
      </c>
      <c r="F15" s="25">
        <f>IFERROR(VLOOKUP(C15,RA!B:I,8,0),0)</f>
        <v>103804.317</v>
      </c>
      <c r="G15" s="16">
        <f t="shared" si="0"/>
        <v>694238.86029999994</v>
      </c>
      <c r="H15" s="27">
        <f>RA!J19</f>
        <v>13.0073559868275</v>
      </c>
      <c r="I15" s="20">
        <f>IFERROR(VLOOKUP(B15,RMS!C:E,3,FALSE),0)</f>
        <v>798043.03519316204</v>
      </c>
      <c r="J15" s="21">
        <f>IFERROR(VLOOKUP(B15,RMS!C:F,4,FALSE),0)</f>
        <v>694238.85905726498</v>
      </c>
      <c r="K15" s="22">
        <f t="shared" si="1"/>
        <v>0.14210683794226497</v>
      </c>
      <c r="L15" s="22">
        <f t="shared" si="2"/>
        <v>1.2427349574863911E-3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1503420.8265</v>
      </c>
      <c r="F16" s="25">
        <f>IFERROR(VLOOKUP(C16,RA!B:I,8,0),0)</f>
        <v>188941.40549999999</v>
      </c>
      <c r="G16" s="16">
        <f t="shared" si="0"/>
        <v>1314479.4210000001</v>
      </c>
      <c r="H16" s="27">
        <f>RA!J20</f>
        <v>12.567433028040501</v>
      </c>
      <c r="I16" s="20">
        <f>IFERROR(VLOOKUP(B16,RMS!C:E,3,FALSE),0)</f>
        <v>1503421.14929989</v>
      </c>
      <c r="J16" s="21">
        <f>IFERROR(VLOOKUP(B16,RMS!C:F,4,FALSE),0)</f>
        <v>1314479.4210000001</v>
      </c>
      <c r="K16" s="22">
        <f t="shared" si="1"/>
        <v>-0.322799890069291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584946.11739999999</v>
      </c>
      <c r="F17" s="25">
        <f>IFERROR(VLOOKUP(C17,RA!B:I,8,0),0)</f>
        <v>97600.305099999998</v>
      </c>
      <c r="G17" s="16">
        <f t="shared" si="0"/>
        <v>487345.81229999999</v>
      </c>
      <c r="H17" s="27">
        <f>RA!J21</f>
        <v>16.685349675251999</v>
      </c>
      <c r="I17" s="20">
        <f>IFERROR(VLOOKUP(B17,RMS!C:E,3,FALSE),0)</f>
        <v>584945.72314266698</v>
      </c>
      <c r="J17" s="21">
        <f>IFERROR(VLOOKUP(B17,RMS!C:F,4,FALSE),0)</f>
        <v>487345.81232949899</v>
      </c>
      <c r="K17" s="22">
        <f t="shared" si="1"/>
        <v>0.39425733301322907</v>
      </c>
      <c r="L17" s="22">
        <f t="shared" si="2"/>
        <v>-2.9499002266675234E-5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1755803.2741</v>
      </c>
      <c r="F18" s="25">
        <f>IFERROR(VLOOKUP(C18,RA!B:I,8,0),0)</f>
        <v>-10594.4534</v>
      </c>
      <c r="G18" s="16">
        <f t="shared" si="0"/>
        <v>1766397.7275</v>
      </c>
      <c r="H18" s="27">
        <f>RA!J22</f>
        <v>-0.60339638023687903</v>
      </c>
      <c r="I18" s="20">
        <f>IFERROR(VLOOKUP(B18,RMS!C:E,3,FALSE),0)</f>
        <v>1755804.9393782199</v>
      </c>
      <c r="J18" s="21">
        <f>IFERROR(VLOOKUP(B18,RMS!C:F,4,FALSE),0)</f>
        <v>1766397.72932301</v>
      </c>
      <c r="K18" s="22">
        <f t="shared" si="1"/>
        <v>-1.6652782198507339</v>
      </c>
      <c r="L18" s="22">
        <f t="shared" si="2"/>
        <v>-1.8230099231004715E-3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3063615.9249999998</v>
      </c>
      <c r="F19" s="25">
        <f>IFERROR(VLOOKUP(C19,RA!B:I,8,0),0)</f>
        <v>338825.7942</v>
      </c>
      <c r="G19" s="16">
        <f t="shared" si="0"/>
        <v>2724790.1307999999</v>
      </c>
      <c r="H19" s="27">
        <f>RA!J23</f>
        <v>11.0596694394713</v>
      </c>
      <c r="I19" s="20">
        <f>IFERROR(VLOOKUP(B19,RMS!C:E,3,FALSE),0)</f>
        <v>3063617.78738034</v>
      </c>
      <c r="J19" s="21">
        <f>IFERROR(VLOOKUP(B19,RMS!C:F,4,FALSE),0)</f>
        <v>2724790.15828034</v>
      </c>
      <c r="K19" s="22">
        <f t="shared" si="1"/>
        <v>-1.8623803402297199</v>
      </c>
      <c r="L19" s="22">
        <f t="shared" si="2"/>
        <v>-2.7480340097099543E-2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372029.25719999999</v>
      </c>
      <c r="F20" s="25">
        <f>IFERROR(VLOOKUP(C20,RA!B:I,8,0),0)</f>
        <v>54901.647700000001</v>
      </c>
      <c r="G20" s="16">
        <f t="shared" si="0"/>
        <v>317127.60950000002</v>
      </c>
      <c r="H20" s="27">
        <f>RA!J24</f>
        <v>14.757346804712499</v>
      </c>
      <c r="I20" s="20">
        <f>IFERROR(VLOOKUP(B20,RMS!C:E,3,FALSE),0)</f>
        <v>372029.24433562497</v>
      </c>
      <c r="J20" s="21">
        <f>IFERROR(VLOOKUP(B20,RMS!C:F,4,FALSE),0)</f>
        <v>317127.612008036</v>
      </c>
      <c r="K20" s="22">
        <f t="shared" si="1"/>
        <v>1.2864375021308661E-2</v>
      </c>
      <c r="L20" s="22">
        <f t="shared" si="2"/>
        <v>-2.508035977371037E-3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471569.25189999997</v>
      </c>
      <c r="F21" s="25">
        <f>IFERROR(VLOOKUP(C21,RA!B:I,8,0),0)</f>
        <v>36985.857799999998</v>
      </c>
      <c r="G21" s="16">
        <f t="shared" si="0"/>
        <v>434583.39409999998</v>
      </c>
      <c r="H21" s="27">
        <f>RA!J25</f>
        <v>7.84314449065121</v>
      </c>
      <c r="I21" s="20">
        <f>IFERROR(VLOOKUP(B21,RMS!C:E,3,FALSE),0)</f>
        <v>471569.237938462</v>
      </c>
      <c r="J21" s="21">
        <f>IFERROR(VLOOKUP(B21,RMS!C:F,4,FALSE),0)</f>
        <v>434583.396527506</v>
      </c>
      <c r="K21" s="22">
        <f t="shared" si="1"/>
        <v>1.3961537973955274E-2</v>
      </c>
      <c r="L21" s="22">
        <f t="shared" si="2"/>
        <v>-2.4275060277432203E-3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892795.35549999995</v>
      </c>
      <c r="F22" s="25">
        <f>IFERROR(VLOOKUP(C22,RA!B:I,8,0),0)</f>
        <v>194660.96400000001</v>
      </c>
      <c r="G22" s="16">
        <f t="shared" si="0"/>
        <v>698134.39149999991</v>
      </c>
      <c r="H22" s="27">
        <f>RA!J26</f>
        <v>21.803536812866</v>
      </c>
      <c r="I22" s="20">
        <f>IFERROR(VLOOKUP(B22,RMS!C:E,3,FALSE),0)</f>
        <v>892795.32195711404</v>
      </c>
      <c r="J22" s="21">
        <f>IFERROR(VLOOKUP(B22,RMS!C:F,4,FALSE),0)</f>
        <v>698134.36582533701</v>
      </c>
      <c r="K22" s="22">
        <f t="shared" si="1"/>
        <v>3.3542885910719633E-2</v>
      </c>
      <c r="L22" s="22">
        <f t="shared" si="2"/>
        <v>2.5674662902019918E-2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417778.61080000002</v>
      </c>
      <c r="F23" s="25">
        <f>IFERROR(VLOOKUP(C23,RA!B:I,8,0),0)</f>
        <v>105357.98119999999</v>
      </c>
      <c r="G23" s="16">
        <f t="shared" si="0"/>
        <v>312420.62960000004</v>
      </c>
      <c r="H23" s="27">
        <f>RA!J27</f>
        <v>25.218615428456499</v>
      </c>
      <c r="I23" s="20">
        <f>IFERROR(VLOOKUP(B23,RMS!C:E,3,FALSE),0)</f>
        <v>417778.52760021901</v>
      </c>
      <c r="J23" s="21">
        <f>IFERROR(VLOOKUP(B23,RMS!C:F,4,FALSE),0)</f>
        <v>312420.62948288303</v>
      </c>
      <c r="K23" s="22">
        <f t="shared" si="1"/>
        <v>8.319978101644665E-2</v>
      </c>
      <c r="L23" s="22">
        <f t="shared" si="2"/>
        <v>1.1711701517924666E-4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1640174.3554</v>
      </c>
      <c r="F24" s="25">
        <f>IFERROR(VLOOKUP(C24,RA!B:I,8,0),0)</f>
        <v>62171.716899999999</v>
      </c>
      <c r="G24" s="16">
        <f t="shared" si="0"/>
        <v>1578002.6384999999</v>
      </c>
      <c r="H24" s="27">
        <f>RA!J28</f>
        <v>3.7905553574417299</v>
      </c>
      <c r="I24" s="20">
        <f>IFERROR(VLOOKUP(B24,RMS!C:E,3,FALSE),0)</f>
        <v>1640174.4148761099</v>
      </c>
      <c r="J24" s="21">
        <f>IFERROR(VLOOKUP(B24,RMS!C:F,4,FALSE),0)</f>
        <v>1578002.6896823</v>
      </c>
      <c r="K24" s="22">
        <f t="shared" si="1"/>
        <v>-5.9476109920069575E-2</v>
      </c>
      <c r="L24" s="22">
        <f t="shared" si="2"/>
        <v>-5.1182300085201859E-2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1059983.156</v>
      </c>
      <c r="F25" s="25">
        <f>IFERROR(VLOOKUP(C25,RA!B:I,8,0),0)</f>
        <v>164741.55309999999</v>
      </c>
      <c r="G25" s="16">
        <f t="shared" si="0"/>
        <v>895241.60289999994</v>
      </c>
      <c r="H25" s="27">
        <f>RA!J29</f>
        <v>15.541902922464899</v>
      </c>
      <c r="I25" s="20">
        <f>IFERROR(VLOOKUP(B25,RMS!C:E,3,FALSE),0)</f>
        <v>1059983.15737699</v>
      </c>
      <c r="J25" s="21">
        <f>IFERROR(VLOOKUP(B25,RMS!C:F,4,FALSE),0)</f>
        <v>895241.61038773297</v>
      </c>
      <c r="K25" s="22">
        <f t="shared" si="1"/>
        <v>-1.376989996060729E-3</v>
      </c>
      <c r="L25" s="22">
        <f t="shared" si="2"/>
        <v>-7.4877330334857106E-3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1766432.0573</v>
      </c>
      <c r="F26" s="25">
        <f>IFERROR(VLOOKUP(C26,RA!B:I,8,0),0)</f>
        <v>195890.20499999999</v>
      </c>
      <c r="G26" s="16">
        <f t="shared" si="0"/>
        <v>1570541.8522999999</v>
      </c>
      <c r="H26" s="27">
        <f>RA!J30</f>
        <v>11.0895974849675</v>
      </c>
      <c r="I26" s="20">
        <f>IFERROR(VLOOKUP(B26,RMS!C:E,3,FALSE),0)</f>
        <v>1766432.0332283</v>
      </c>
      <c r="J26" s="21">
        <f>IFERROR(VLOOKUP(B26,RMS!C:F,4,FALSE),0)</f>
        <v>1570541.83549599</v>
      </c>
      <c r="K26" s="22">
        <f t="shared" si="1"/>
        <v>2.4071699939668179E-2</v>
      </c>
      <c r="L26" s="22">
        <f t="shared" si="2"/>
        <v>1.6804009908810258E-2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2694085.7052000002</v>
      </c>
      <c r="F27" s="25">
        <f>IFERROR(VLOOKUP(C27,RA!B:I,8,0),0)</f>
        <v>-136676.4865</v>
      </c>
      <c r="G27" s="16">
        <f t="shared" si="0"/>
        <v>2830762.1917000003</v>
      </c>
      <c r="H27" s="27">
        <f>RA!J31</f>
        <v>-5.0732048440847102</v>
      </c>
      <c r="I27" s="20">
        <f>IFERROR(VLOOKUP(B27,RMS!C:E,3,FALSE),0)</f>
        <v>2694086.05337168</v>
      </c>
      <c r="J27" s="21">
        <f>IFERROR(VLOOKUP(B27,RMS!C:F,4,FALSE),0)</f>
        <v>2830762.1090008798</v>
      </c>
      <c r="K27" s="22">
        <f t="shared" si="1"/>
        <v>-0.34817167976871133</v>
      </c>
      <c r="L27" s="22">
        <f t="shared" si="2"/>
        <v>8.2699120510369539E-2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240405.05970000001</v>
      </c>
      <c r="F28" s="25">
        <f>IFERROR(VLOOKUP(C28,RA!B:I,8,0),0)</f>
        <v>61902.699800000002</v>
      </c>
      <c r="G28" s="16">
        <f t="shared" si="0"/>
        <v>178502.35990000001</v>
      </c>
      <c r="H28" s="27">
        <f>RA!J32</f>
        <v>25.749333178448101</v>
      </c>
      <c r="I28" s="20">
        <f>IFERROR(VLOOKUP(B28,RMS!C:E,3,FALSE),0)</f>
        <v>240404.96594673599</v>
      </c>
      <c r="J28" s="21">
        <f>IFERROR(VLOOKUP(B28,RMS!C:F,4,FALSE),0)</f>
        <v>178502.367367214</v>
      </c>
      <c r="K28" s="22">
        <f t="shared" si="1"/>
        <v>9.3753264023689553E-2</v>
      </c>
      <c r="L28" s="22">
        <f t="shared" si="2"/>
        <v>-7.4672139890026301E-3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354383.96250000002</v>
      </c>
      <c r="F30" s="25">
        <f>IFERROR(VLOOKUP(C30,RA!B:I,8,0),0)</f>
        <v>25962.880099999998</v>
      </c>
      <c r="G30" s="16">
        <f t="shared" si="0"/>
        <v>328421.08240000001</v>
      </c>
      <c r="H30" s="27">
        <f>RA!J34</f>
        <v>0</v>
      </c>
      <c r="I30" s="20">
        <f>IFERROR(VLOOKUP(B30,RMS!C:E,3,FALSE),0)</f>
        <v>354383.96380000003</v>
      </c>
      <c r="J30" s="21">
        <f>IFERROR(VLOOKUP(B30,RMS!C:F,4,FALSE),0)</f>
        <v>328421.30180000002</v>
      </c>
      <c r="K30" s="22">
        <f t="shared" si="1"/>
        <v>-1.3000000035390258E-3</v>
      </c>
      <c r="L30" s="22">
        <f t="shared" si="2"/>
        <v>-0.21940000000176951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7.3262006318923101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203313.94</v>
      </c>
      <c r="F32" s="25">
        <f>IFERROR(VLOOKUP(C32,RA!B:I,8,0),0)</f>
        <v>26006.38</v>
      </c>
      <c r="G32" s="16">
        <f t="shared" si="0"/>
        <v>177307.56</v>
      </c>
      <c r="H32" s="27">
        <f>RA!J34</f>
        <v>0</v>
      </c>
      <c r="I32" s="20">
        <f>IFERROR(VLOOKUP(B32,RMS!C:E,3,FALSE),0)</f>
        <v>203313.94</v>
      </c>
      <c r="J32" s="21">
        <f>IFERROR(VLOOKUP(B32,RMS!C:F,4,FALSE),0)</f>
        <v>177307.56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142269.43</v>
      </c>
      <c r="F33" s="25">
        <f>IFERROR(VLOOKUP(C33,RA!B:I,8,0),0)</f>
        <v>-18388.04</v>
      </c>
      <c r="G33" s="16">
        <f t="shared" si="0"/>
        <v>160657.47</v>
      </c>
      <c r="H33" s="27">
        <f>RA!J34</f>
        <v>0</v>
      </c>
      <c r="I33" s="20">
        <f>IFERROR(VLOOKUP(B33,RMS!C:E,3,FALSE),0)</f>
        <v>142269.43</v>
      </c>
      <c r="J33" s="21">
        <f>IFERROR(VLOOKUP(B33,RMS!C:F,4,FALSE),0)</f>
        <v>160657.47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27636.78</v>
      </c>
      <c r="F34" s="25">
        <f>IFERROR(VLOOKUP(C34,RA!B:I,8,0),0)</f>
        <v>-84.61</v>
      </c>
      <c r="G34" s="16">
        <f t="shared" si="0"/>
        <v>27721.39</v>
      </c>
      <c r="H34" s="27">
        <f>RA!J35</f>
        <v>7.3262006318923101</v>
      </c>
      <c r="I34" s="20">
        <f>IFERROR(VLOOKUP(B34,RMS!C:E,3,FALSE),0)</f>
        <v>27636.78</v>
      </c>
      <c r="J34" s="21">
        <f>IFERROR(VLOOKUP(B34,RMS!C:F,4,FALSE),0)</f>
        <v>27721.39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106023.79</v>
      </c>
      <c r="F35" s="25">
        <f>IFERROR(VLOOKUP(C35,RA!B:I,8,0),0)</f>
        <v>-5455.49</v>
      </c>
      <c r="G35" s="16">
        <f t="shared" si="0"/>
        <v>111479.28</v>
      </c>
      <c r="H35" s="27">
        <f>RA!J34</f>
        <v>0</v>
      </c>
      <c r="I35" s="20">
        <f>IFERROR(VLOOKUP(B35,RMS!C:E,3,FALSE),0)</f>
        <v>106023.79</v>
      </c>
      <c r="J35" s="21">
        <f>IFERROR(VLOOKUP(B35,RMS!C:F,4,FALSE),0)</f>
        <v>111479.28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0.05</v>
      </c>
      <c r="F36" s="25">
        <f>IFERROR(VLOOKUP(C36,RA!B:I,8,0),0)</f>
        <v>-329.01</v>
      </c>
      <c r="G36" s="16">
        <f t="shared" si="0"/>
        <v>329.06</v>
      </c>
      <c r="H36" s="27">
        <f>RA!J35</f>
        <v>7.3262006318923101</v>
      </c>
      <c r="I36" s="20">
        <f>IFERROR(VLOOKUP(B36,RMS!C:E,3,FALSE),0)</f>
        <v>0.05</v>
      </c>
      <c r="J36" s="21">
        <f>IFERROR(VLOOKUP(B36,RMS!C:F,4,FALSE),0)</f>
        <v>329.06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17587.1793</v>
      </c>
      <c r="F37" s="25">
        <f>IFERROR(VLOOKUP(C37,RA!B:I,8,0),0)</f>
        <v>1614.345</v>
      </c>
      <c r="G37" s="16">
        <f t="shared" si="0"/>
        <v>15972.8343</v>
      </c>
      <c r="H37" s="27">
        <f>RA!J35</f>
        <v>7.3262006318923101</v>
      </c>
      <c r="I37" s="20">
        <f>IFERROR(VLOOKUP(B37,RMS!C:E,3,FALSE),0)</f>
        <v>17587.179487179499</v>
      </c>
      <c r="J37" s="21">
        <f>IFERROR(VLOOKUP(B37,RMS!C:F,4,FALSE),0)</f>
        <v>15972.833333333299</v>
      </c>
      <c r="K37" s="22">
        <f t="shared" si="1"/>
        <v>-1.8717949933488853E-4</v>
      </c>
      <c r="L37" s="22">
        <f t="shared" si="2"/>
        <v>9.6666670106060337E-4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336329.55729999999</v>
      </c>
      <c r="F38" s="25">
        <f>IFERROR(VLOOKUP(C38,RA!B:I,8,0),0)</f>
        <v>23457.7693</v>
      </c>
      <c r="G38" s="16">
        <f t="shared" si="0"/>
        <v>312871.788</v>
      </c>
      <c r="H38" s="27">
        <f>RA!J36</f>
        <v>0</v>
      </c>
      <c r="I38" s="20">
        <f>IFERROR(VLOOKUP(B38,RMS!C:E,3,FALSE),0)</f>
        <v>336329.55434188002</v>
      </c>
      <c r="J38" s="21">
        <f>IFERROR(VLOOKUP(B38,RMS!C:F,4,FALSE),0)</f>
        <v>312871.78214529902</v>
      </c>
      <c r="K38" s="22">
        <f t="shared" si="1"/>
        <v>2.9581199632957578E-3</v>
      </c>
      <c r="L38" s="22">
        <f t="shared" si="2"/>
        <v>5.8547009830363095E-3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95020.75</v>
      </c>
      <c r="F39" s="25">
        <f>IFERROR(VLOOKUP(C39,RA!B:I,8,0),0)</f>
        <v>-12380.89</v>
      </c>
      <c r="G39" s="16">
        <f t="shared" si="0"/>
        <v>107401.64</v>
      </c>
      <c r="H39" s="27">
        <f>RA!J37</f>
        <v>12.7912429418268</v>
      </c>
      <c r="I39" s="20">
        <f>IFERROR(VLOOKUP(B39,RMS!C:E,3,FALSE),0)</f>
        <v>95020.75</v>
      </c>
      <c r="J39" s="21">
        <f>IFERROR(VLOOKUP(B39,RMS!C:F,4,FALSE),0)</f>
        <v>107401.64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107399.47</v>
      </c>
      <c r="F40" s="25">
        <f>IFERROR(VLOOKUP(C40,RA!B:I,8,0),0)</f>
        <v>14510.77</v>
      </c>
      <c r="G40" s="16">
        <f t="shared" si="0"/>
        <v>92888.7</v>
      </c>
      <c r="H40" s="27">
        <f>RA!J38</f>
        <v>-12.924800500009001</v>
      </c>
      <c r="I40" s="20">
        <f>IFERROR(VLOOKUP(B40,RMS!C:E,3,FALSE),0)</f>
        <v>107399.47</v>
      </c>
      <c r="J40" s="21">
        <f>IFERROR(VLOOKUP(B40,RMS!C:F,4,FALSE),0)</f>
        <v>92888.7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-0.30614999287181799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2550.5104999999999</v>
      </c>
      <c r="F42" s="25">
        <f>IFERROR(VLOOKUP(C42,RA!B:I,8,0),0)</f>
        <v>455.39949999999999</v>
      </c>
      <c r="G42" s="16">
        <f t="shared" si="0"/>
        <v>2095.1109999999999</v>
      </c>
      <c r="H42" s="27">
        <f>RA!J39</f>
        <v>-0.30614999287181799</v>
      </c>
      <c r="I42" s="20">
        <f>VLOOKUP(B42,RMS!C:E,3,FALSE)</f>
        <v>2550.51055139551</v>
      </c>
      <c r="J42" s="21">
        <f>IFERROR(VLOOKUP(B42,RMS!C:F,4,FALSE),0)</f>
        <v>2095.1109598366202</v>
      </c>
      <c r="K42" s="22">
        <f t="shared" si="1"/>
        <v>-5.1395510126894806E-5</v>
      </c>
      <c r="L42" s="22">
        <f t="shared" si="2"/>
        <v>4.0163379708246794E-5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11.85546875" style="46" bestFit="1" customWidth="1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5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5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7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82" t="s">
        <v>4</v>
      </c>
      <c r="C6" s="8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4" t="s">
        <v>5</v>
      </c>
      <c r="B7" s="85"/>
      <c r="C7" s="86"/>
      <c r="D7" s="55">
        <v>27220940.695799999</v>
      </c>
      <c r="E7" s="56"/>
      <c r="F7" s="56"/>
      <c r="G7" s="55">
        <v>24363277.541299999</v>
      </c>
      <c r="H7" s="57">
        <v>11.729387187974901</v>
      </c>
      <c r="I7" s="55">
        <v>2260394.4698999999</v>
      </c>
      <c r="J7" s="57">
        <v>8.3038808069140799</v>
      </c>
      <c r="K7" s="55">
        <v>906189.64899999998</v>
      </c>
      <c r="L7" s="57">
        <v>3.7194899063307498</v>
      </c>
      <c r="M7" s="57">
        <v>1.4943944928022399</v>
      </c>
      <c r="N7" s="55">
        <v>489590366.45310003</v>
      </c>
      <c r="O7" s="55">
        <v>2420971709.0451002</v>
      </c>
      <c r="P7" s="55">
        <v>1265674</v>
      </c>
      <c r="Q7" s="55">
        <v>1308550</v>
      </c>
      <c r="R7" s="57">
        <v>-3.2766038745175901</v>
      </c>
      <c r="S7" s="55">
        <v>21.507071090817998</v>
      </c>
      <c r="T7" s="55">
        <v>21.489136156203401</v>
      </c>
      <c r="U7" s="58">
        <v>8.3390874279703001E-2</v>
      </c>
    </row>
    <row r="8" spans="1:23" ht="12" thickBot="1">
      <c r="A8" s="76">
        <v>42813</v>
      </c>
      <c r="B8" s="72" t="s">
        <v>6</v>
      </c>
      <c r="C8" s="73"/>
      <c r="D8" s="59">
        <v>764090.14</v>
      </c>
      <c r="E8" s="60"/>
      <c r="F8" s="60"/>
      <c r="G8" s="59">
        <v>843049.08140000002</v>
      </c>
      <c r="H8" s="61">
        <v>-9.36587716445616</v>
      </c>
      <c r="I8" s="59">
        <v>216440.42389999999</v>
      </c>
      <c r="J8" s="61">
        <v>28.3265563275035</v>
      </c>
      <c r="K8" s="59">
        <v>6422.9003000000002</v>
      </c>
      <c r="L8" s="61">
        <v>0.76186552381195705</v>
      </c>
      <c r="M8" s="61">
        <v>32.698238146402502</v>
      </c>
      <c r="N8" s="59">
        <v>22460997.320500001</v>
      </c>
      <c r="O8" s="59">
        <v>102203174.93700001</v>
      </c>
      <c r="P8" s="59">
        <v>28418</v>
      </c>
      <c r="Q8" s="59">
        <v>28742</v>
      </c>
      <c r="R8" s="61">
        <v>-1.1272701969243599</v>
      </c>
      <c r="S8" s="59">
        <v>26.887540995143901</v>
      </c>
      <c r="T8" s="59">
        <v>28.9228229281191</v>
      </c>
      <c r="U8" s="62">
        <v>-7.5696097807634901</v>
      </c>
    </row>
    <row r="9" spans="1:23" ht="12" thickBot="1">
      <c r="A9" s="77"/>
      <c r="B9" s="72" t="s">
        <v>7</v>
      </c>
      <c r="C9" s="73"/>
      <c r="D9" s="59">
        <v>138599.83240000001</v>
      </c>
      <c r="E9" s="60"/>
      <c r="F9" s="60"/>
      <c r="G9" s="59">
        <v>116545.2349</v>
      </c>
      <c r="H9" s="61">
        <v>18.923637263182499</v>
      </c>
      <c r="I9" s="59">
        <v>33034.840400000001</v>
      </c>
      <c r="J9" s="61">
        <v>23.834690005007499</v>
      </c>
      <c r="K9" s="59">
        <v>25223.574000000001</v>
      </c>
      <c r="L9" s="61">
        <v>21.642732988305099</v>
      </c>
      <c r="M9" s="61">
        <v>0.30968118950946399</v>
      </c>
      <c r="N9" s="59">
        <v>1722975.1191</v>
      </c>
      <c r="O9" s="59">
        <v>12975872.9277</v>
      </c>
      <c r="P9" s="59">
        <v>7957</v>
      </c>
      <c r="Q9" s="59">
        <v>8325</v>
      </c>
      <c r="R9" s="61">
        <v>-4.4204204204204203</v>
      </c>
      <c r="S9" s="59">
        <v>17.418604046751302</v>
      </c>
      <c r="T9" s="59">
        <v>17.813362198198199</v>
      </c>
      <c r="U9" s="62">
        <v>-2.2663018826731798</v>
      </c>
    </row>
    <row r="10" spans="1:23" ht="12" thickBot="1">
      <c r="A10" s="77"/>
      <c r="B10" s="72" t="s">
        <v>8</v>
      </c>
      <c r="C10" s="73"/>
      <c r="D10" s="59">
        <v>181515.90470000001</v>
      </c>
      <c r="E10" s="60"/>
      <c r="F10" s="60"/>
      <c r="G10" s="59">
        <v>216693.2672</v>
      </c>
      <c r="H10" s="61">
        <v>-16.233712728846601</v>
      </c>
      <c r="I10" s="59">
        <v>48520.673300000002</v>
      </c>
      <c r="J10" s="61">
        <v>26.730810933726399</v>
      </c>
      <c r="K10" s="59">
        <v>45812.731599999999</v>
      </c>
      <c r="L10" s="61">
        <v>21.141742054088098</v>
      </c>
      <c r="M10" s="61">
        <v>5.9108933377812999E-2</v>
      </c>
      <c r="N10" s="59">
        <v>3027976.7758999998</v>
      </c>
      <c r="O10" s="59">
        <v>20512996.3028</v>
      </c>
      <c r="P10" s="59">
        <v>136013</v>
      </c>
      <c r="Q10" s="59">
        <v>142308</v>
      </c>
      <c r="R10" s="61">
        <v>-4.4235039491806498</v>
      </c>
      <c r="S10" s="59">
        <v>1.3345482027453299</v>
      </c>
      <c r="T10" s="59">
        <v>1.3670902233184401</v>
      </c>
      <c r="U10" s="62">
        <v>-2.4384297626843101</v>
      </c>
    </row>
    <row r="11" spans="1:23" ht="12" thickBot="1">
      <c r="A11" s="77"/>
      <c r="B11" s="72" t="s">
        <v>9</v>
      </c>
      <c r="C11" s="73"/>
      <c r="D11" s="59">
        <v>62807.456700000002</v>
      </c>
      <c r="E11" s="60"/>
      <c r="F11" s="60"/>
      <c r="G11" s="59">
        <v>57975.6201</v>
      </c>
      <c r="H11" s="61">
        <v>8.3342560056550496</v>
      </c>
      <c r="I11" s="59">
        <v>15331.1037</v>
      </c>
      <c r="J11" s="61">
        <v>24.4096871701541</v>
      </c>
      <c r="K11" s="59">
        <v>3700.1725999999999</v>
      </c>
      <c r="L11" s="61">
        <v>6.3822906829072501</v>
      </c>
      <c r="M11" s="61">
        <v>3.1433482589433801</v>
      </c>
      <c r="N11" s="59">
        <v>1238762.1588999999</v>
      </c>
      <c r="O11" s="59">
        <v>6758165.4512</v>
      </c>
      <c r="P11" s="59">
        <v>2901</v>
      </c>
      <c r="Q11" s="59">
        <v>3092</v>
      </c>
      <c r="R11" s="61">
        <v>-6.1772315653298904</v>
      </c>
      <c r="S11" s="59">
        <v>21.6502780765253</v>
      </c>
      <c r="T11" s="59">
        <v>22.5239925614489</v>
      </c>
      <c r="U11" s="62">
        <v>-4.0355808910875099</v>
      </c>
    </row>
    <row r="12" spans="1:23" ht="12" thickBot="1">
      <c r="A12" s="77"/>
      <c r="B12" s="72" t="s">
        <v>10</v>
      </c>
      <c r="C12" s="73"/>
      <c r="D12" s="59">
        <v>211314.6918</v>
      </c>
      <c r="E12" s="60"/>
      <c r="F12" s="60"/>
      <c r="G12" s="59">
        <v>146341.76519999999</v>
      </c>
      <c r="H12" s="61">
        <v>44.398074952289797</v>
      </c>
      <c r="I12" s="59">
        <v>26994.275099999999</v>
      </c>
      <c r="J12" s="61">
        <v>12.7744431161222</v>
      </c>
      <c r="K12" s="59">
        <v>15380.436600000001</v>
      </c>
      <c r="L12" s="61">
        <v>10.509943336394899</v>
      </c>
      <c r="M12" s="61">
        <v>0.75510460476785202</v>
      </c>
      <c r="N12" s="59">
        <v>3804079.1814000001</v>
      </c>
      <c r="O12" s="59">
        <v>24071173.5913</v>
      </c>
      <c r="P12" s="59">
        <v>1395</v>
      </c>
      <c r="Q12" s="59">
        <v>1476</v>
      </c>
      <c r="R12" s="61">
        <v>-5.4878048780487898</v>
      </c>
      <c r="S12" s="59">
        <v>151.48006580645199</v>
      </c>
      <c r="T12" s="59">
        <v>118.82456537940401</v>
      </c>
      <c r="U12" s="62">
        <v>21.557622287260099</v>
      </c>
    </row>
    <row r="13" spans="1:23" ht="12" thickBot="1">
      <c r="A13" s="77"/>
      <c r="B13" s="72" t="s">
        <v>11</v>
      </c>
      <c r="C13" s="73"/>
      <c r="D13" s="59">
        <v>297615.28639999998</v>
      </c>
      <c r="E13" s="60"/>
      <c r="F13" s="60"/>
      <c r="G13" s="59">
        <v>228531.84909999999</v>
      </c>
      <c r="H13" s="61">
        <v>30.2292383193254</v>
      </c>
      <c r="I13" s="59">
        <v>52601.972199999997</v>
      </c>
      <c r="J13" s="61">
        <v>17.674486023981299</v>
      </c>
      <c r="K13" s="59">
        <v>48019.098899999997</v>
      </c>
      <c r="L13" s="61">
        <v>21.011994209607099</v>
      </c>
      <c r="M13" s="61">
        <v>9.5438552679713004E-2</v>
      </c>
      <c r="N13" s="59">
        <v>8368050.2018999998</v>
      </c>
      <c r="O13" s="59">
        <v>34631502.376500003</v>
      </c>
      <c r="P13" s="59">
        <v>10320</v>
      </c>
      <c r="Q13" s="59">
        <v>10720</v>
      </c>
      <c r="R13" s="61">
        <v>-3.7313432835820901</v>
      </c>
      <c r="S13" s="59">
        <v>28.8386905426357</v>
      </c>
      <c r="T13" s="59">
        <v>29.011187397388099</v>
      </c>
      <c r="U13" s="62">
        <v>-0.59814385295122996</v>
      </c>
    </row>
    <row r="14" spans="1:23" ht="12" thickBot="1">
      <c r="A14" s="77"/>
      <c r="B14" s="72" t="s">
        <v>12</v>
      </c>
      <c r="C14" s="73"/>
      <c r="D14" s="59">
        <v>110156.30039999999</v>
      </c>
      <c r="E14" s="60"/>
      <c r="F14" s="60"/>
      <c r="G14" s="59">
        <v>202098.04500000001</v>
      </c>
      <c r="H14" s="61">
        <v>-45.493633844899399</v>
      </c>
      <c r="I14" s="59">
        <v>9192.8477000000003</v>
      </c>
      <c r="J14" s="61">
        <v>8.3452763633300098</v>
      </c>
      <c r="K14" s="59">
        <v>29967.023300000001</v>
      </c>
      <c r="L14" s="61">
        <v>14.8279629820269</v>
      </c>
      <c r="M14" s="61">
        <v>-0.69323453958138004</v>
      </c>
      <c r="N14" s="59">
        <v>2030315.6109</v>
      </c>
      <c r="O14" s="59">
        <v>10641793.6741</v>
      </c>
      <c r="P14" s="59">
        <v>2714</v>
      </c>
      <c r="Q14" s="59">
        <v>3045</v>
      </c>
      <c r="R14" s="61">
        <v>-10.8702791461412</v>
      </c>
      <c r="S14" s="59">
        <v>40.588172586588101</v>
      </c>
      <c r="T14" s="59">
        <v>39.352777307060798</v>
      </c>
      <c r="U14" s="62">
        <v>3.0437322027538798</v>
      </c>
    </row>
    <row r="15" spans="1:23" ht="12" thickBot="1">
      <c r="A15" s="77"/>
      <c r="B15" s="72" t="s">
        <v>13</v>
      </c>
      <c r="C15" s="73"/>
      <c r="D15" s="59">
        <v>109695.0943</v>
      </c>
      <c r="E15" s="60"/>
      <c r="F15" s="60"/>
      <c r="G15" s="59">
        <v>92396.852599999998</v>
      </c>
      <c r="H15" s="61">
        <v>18.721678513105498</v>
      </c>
      <c r="I15" s="59">
        <v>-10892.401400000001</v>
      </c>
      <c r="J15" s="61">
        <v>-9.9297069477062294</v>
      </c>
      <c r="K15" s="59">
        <v>13511.8444</v>
      </c>
      <c r="L15" s="61">
        <v>14.623706349062401</v>
      </c>
      <c r="M15" s="61">
        <v>-1.8061372731616101</v>
      </c>
      <c r="N15" s="59">
        <v>2073291.6421999999</v>
      </c>
      <c r="O15" s="59">
        <v>12011438.356799999</v>
      </c>
      <c r="P15" s="59">
        <v>3894</v>
      </c>
      <c r="Q15" s="59">
        <v>4009</v>
      </c>
      <c r="R15" s="61">
        <v>-2.8685457720129799</v>
      </c>
      <c r="S15" s="59">
        <v>28.170286158192098</v>
      </c>
      <c r="T15" s="59">
        <v>26.7362987029184</v>
      </c>
      <c r="U15" s="62">
        <v>5.0904255896479302</v>
      </c>
    </row>
    <row r="16" spans="1:23" ht="12" thickBot="1">
      <c r="A16" s="77"/>
      <c r="B16" s="72" t="s">
        <v>14</v>
      </c>
      <c r="C16" s="73"/>
      <c r="D16" s="59">
        <v>1275567.3064999999</v>
      </c>
      <c r="E16" s="60"/>
      <c r="F16" s="60"/>
      <c r="G16" s="59">
        <v>1502954.3509</v>
      </c>
      <c r="H16" s="61">
        <v>-15.1293380443548</v>
      </c>
      <c r="I16" s="59">
        <v>-30516.721600000001</v>
      </c>
      <c r="J16" s="61">
        <v>-2.3924038695954102</v>
      </c>
      <c r="K16" s="59">
        <v>-115369.06510000001</v>
      </c>
      <c r="L16" s="61">
        <v>-7.6761523083462002</v>
      </c>
      <c r="M16" s="61">
        <v>-0.735486097823982</v>
      </c>
      <c r="N16" s="59">
        <v>25863418.714899998</v>
      </c>
      <c r="O16" s="59">
        <v>143725009.70699999</v>
      </c>
      <c r="P16" s="59">
        <v>55669</v>
      </c>
      <c r="Q16" s="59">
        <v>57158</v>
      </c>
      <c r="R16" s="61">
        <v>-2.6050596591903101</v>
      </c>
      <c r="S16" s="59">
        <v>22.9134223086457</v>
      </c>
      <c r="T16" s="59">
        <v>21.777353261135801</v>
      </c>
      <c r="U16" s="62">
        <v>4.95809413455137</v>
      </c>
    </row>
    <row r="17" spans="1:21" ht="12" thickBot="1">
      <c r="A17" s="77"/>
      <c r="B17" s="72" t="s">
        <v>15</v>
      </c>
      <c r="C17" s="73"/>
      <c r="D17" s="59">
        <v>2719646.1526000001</v>
      </c>
      <c r="E17" s="60"/>
      <c r="F17" s="60"/>
      <c r="G17" s="59">
        <v>879943.31070000003</v>
      </c>
      <c r="H17" s="61">
        <v>209.070609382382</v>
      </c>
      <c r="I17" s="59">
        <v>30220.360400000001</v>
      </c>
      <c r="J17" s="61">
        <v>1.1111872171719499</v>
      </c>
      <c r="K17" s="59">
        <v>35125.453600000001</v>
      </c>
      <c r="L17" s="61">
        <v>3.9917859676730201</v>
      </c>
      <c r="M17" s="61">
        <v>-0.13964497813631099</v>
      </c>
      <c r="N17" s="59">
        <v>15520500.5097</v>
      </c>
      <c r="O17" s="59">
        <v>168921795.66139999</v>
      </c>
      <c r="P17" s="59">
        <v>12297</v>
      </c>
      <c r="Q17" s="59">
        <v>13120</v>
      </c>
      <c r="R17" s="61">
        <v>-6.2728658536585398</v>
      </c>
      <c r="S17" s="59">
        <v>221.163385589981</v>
      </c>
      <c r="T17" s="59">
        <v>152.271148170732</v>
      </c>
      <c r="U17" s="62">
        <v>31.149928924930698</v>
      </c>
    </row>
    <row r="18" spans="1:21" ht="12" customHeight="1" thickBot="1">
      <c r="A18" s="77"/>
      <c r="B18" s="72" t="s">
        <v>16</v>
      </c>
      <c r="C18" s="73"/>
      <c r="D18" s="59">
        <v>2696334.9811</v>
      </c>
      <c r="E18" s="60"/>
      <c r="F18" s="60"/>
      <c r="G18" s="59">
        <v>2063335.1643999999</v>
      </c>
      <c r="H18" s="61">
        <v>30.678477623099599</v>
      </c>
      <c r="I18" s="59">
        <v>355584.08490000002</v>
      </c>
      <c r="J18" s="61">
        <v>13.187682071866901</v>
      </c>
      <c r="K18" s="59">
        <v>148708.68350000001</v>
      </c>
      <c r="L18" s="61">
        <v>7.2071995895656302</v>
      </c>
      <c r="M18" s="61">
        <v>1.3911454027498</v>
      </c>
      <c r="N18" s="59">
        <v>41016669.872199997</v>
      </c>
      <c r="O18" s="59">
        <v>308921136.87440002</v>
      </c>
      <c r="P18" s="59">
        <v>115077</v>
      </c>
      <c r="Q18" s="59">
        <v>119107</v>
      </c>
      <c r="R18" s="61">
        <v>-3.3835123040627302</v>
      </c>
      <c r="S18" s="59">
        <v>23.4307027564153</v>
      </c>
      <c r="T18" s="59">
        <v>24.038946074538</v>
      </c>
      <c r="U18" s="62">
        <v>-2.59592434954267</v>
      </c>
    </row>
    <row r="19" spans="1:21" ht="12" customHeight="1" thickBot="1">
      <c r="A19" s="77"/>
      <c r="B19" s="72" t="s">
        <v>17</v>
      </c>
      <c r="C19" s="73"/>
      <c r="D19" s="59">
        <v>798043.17729999998</v>
      </c>
      <c r="E19" s="60"/>
      <c r="F19" s="60"/>
      <c r="G19" s="59">
        <v>667372.24060000002</v>
      </c>
      <c r="H19" s="61">
        <v>19.5799178854848</v>
      </c>
      <c r="I19" s="59">
        <v>103804.317</v>
      </c>
      <c r="J19" s="61">
        <v>13.0073559868275</v>
      </c>
      <c r="K19" s="59">
        <v>51176.728199999998</v>
      </c>
      <c r="L19" s="61">
        <v>7.6683933023629596</v>
      </c>
      <c r="M19" s="61">
        <v>1.0283500069471001</v>
      </c>
      <c r="N19" s="59">
        <v>13458786.3017</v>
      </c>
      <c r="O19" s="59">
        <v>74618864.049999997</v>
      </c>
      <c r="P19" s="59">
        <v>17900</v>
      </c>
      <c r="Q19" s="59">
        <v>18416</v>
      </c>
      <c r="R19" s="61">
        <v>-2.8019113814074701</v>
      </c>
      <c r="S19" s="59">
        <v>44.583417726256997</v>
      </c>
      <c r="T19" s="59">
        <v>45.469709985881899</v>
      </c>
      <c r="U19" s="62">
        <v>-1.9879414922084</v>
      </c>
    </row>
    <row r="20" spans="1:21" ht="12" thickBot="1">
      <c r="A20" s="77"/>
      <c r="B20" s="72" t="s">
        <v>18</v>
      </c>
      <c r="C20" s="73"/>
      <c r="D20" s="59">
        <v>1503420.8265</v>
      </c>
      <c r="E20" s="60"/>
      <c r="F20" s="60"/>
      <c r="G20" s="59">
        <v>1056543.0767000001</v>
      </c>
      <c r="H20" s="61">
        <v>42.296216752067998</v>
      </c>
      <c r="I20" s="59">
        <v>188941.40549999999</v>
      </c>
      <c r="J20" s="61">
        <v>12.567433028040501</v>
      </c>
      <c r="K20" s="59">
        <v>65784.790699999998</v>
      </c>
      <c r="L20" s="61">
        <v>6.2264182266445598</v>
      </c>
      <c r="M20" s="61">
        <v>1.8721138045666801</v>
      </c>
      <c r="N20" s="59">
        <v>24706817.2049</v>
      </c>
      <c r="O20" s="59">
        <v>134490812.65380001</v>
      </c>
      <c r="P20" s="59">
        <v>57921</v>
      </c>
      <c r="Q20" s="59">
        <v>58775</v>
      </c>
      <c r="R20" s="61">
        <v>-1.4529987239472499</v>
      </c>
      <c r="S20" s="59">
        <v>25.956403143937401</v>
      </c>
      <c r="T20" s="59">
        <v>27.2784414904296</v>
      </c>
      <c r="U20" s="62">
        <v>-5.0933033331351698</v>
      </c>
    </row>
    <row r="21" spans="1:21" ht="12" customHeight="1" thickBot="1">
      <c r="A21" s="77"/>
      <c r="B21" s="72" t="s">
        <v>19</v>
      </c>
      <c r="C21" s="73"/>
      <c r="D21" s="59">
        <v>584946.11739999999</v>
      </c>
      <c r="E21" s="60"/>
      <c r="F21" s="60"/>
      <c r="G21" s="59">
        <v>397043.46960000001</v>
      </c>
      <c r="H21" s="61">
        <v>47.325459851865098</v>
      </c>
      <c r="I21" s="59">
        <v>97600.305099999998</v>
      </c>
      <c r="J21" s="61">
        <v>16.685349675251999</v>
      </c>
      <c r="K21" s="59">
        <v>45641.18</v>
      </c>
      <c r="L21" s="61">
        <v>11.4952602157091</v>
      </c>
      <c r="M21" s="61">
        <v>1.1384264188612101</v>
      </c>
      <c r="N21" s="59">
        <v>8185415.7459000004</v>
      </c>
      <c r="O21" s="59">
        <v>48627480.963100001</v>
      </c>
      <c r="P21" s="59">
        <v>39654</v>
      </c>
      <c r="Q21" s="59">
        <v>41086</v>
      </c>
      <c r="R21" s="61">
        <v>-3.4853721462298601</v>
      </c>
      <c r="S21" s="59">
        <v>14.751251258385</v>
      </c>
      <c r="T21" s="59">
        <v>15.073196692303901</v>
      </c>
      <c r="U21" s="62">
        <v>-2.1824957644587299</v>
      </c>
    </row>
    <row r="22" spans="1:21" ht="12" customHeight="1" thickBot="1">
      <c r="A22" s="77"/>
      <c r="B22" s="72" t="s">
        <v>20</v>
      </c>
      <c r="C22" s="73"/>
      <c r="D22" s="59">
        <v>1755803.2741</v>
      </c>
      <c r="E22" s="60"/>
      <c r="F22" s="60"/>
      <c r="G22" s="59">
        <v>1531260.4495999999</v>
      </c>
      <c r="H22" s="61">
        <v>14.6639211218873</v>
      </c>
      <c r="I22" s="59">
        <v>-10594.4534</v>
      </c>
      <c r="J22" s="61">
        <v>-0.60339638023687903</v>
      </c>
      <c r="K22" s="59">
        <v>64498.936900000001</v>
      </c>
      <c r="L22" s="61">
        <v>4.2121467263683696</v>
      </c>
      <c r="M22" s="61">
        <v>-1.1642577987979199</v>
      </c>
      <c r="N22" s="59">
        <v>26121871.247299999</v>
      </c>
      <c r="O22" s="59">
        <v>143654498.7193</v>
      </c>
      <c r="P22" s="59">
        <v>102585</v>
      </c>
      <c r="Q22" s="59">
        <v>106378</v>
      </c>
      <c r="R22" s="61">
        <v>-3.56558686946549</v>
      </c>
      <c r="S22" s="59">
        <v>17.115594620071199</v>
      </c>
      <c r="T22" s="59">
        <v>17.018781491473799</v>
      </c>
      <c r="U22" s="62">
        <v>0.565642799718022</v>
      </c>
    </row>
    <row r="23" spans="1:21" ht="12" thickBot="1">
      <c r="A23" s="77"/>
      <c r="B23" s="72" t="s">
        <v>21</v>
      </c>
      <c r="C23" s="73"/>
      <c r="D23" s="59">
        <v>3063615.9249999998</v>
      </c>
      <c r="E23" s="60"/>
      <c r="F23" s="60"/>
      <c r="G23" s="59">
        <v>2982559.3173000002</v>
      </c>
      <c r="H23" s="61">
        <v>2.71768635848548</v>
      </c>
      <c r="I23" s="59">
        <v>338825.7942</v>
      </c>
      <c r="J23" s="61">
        <v>11.0596694394713</v>
      </c>
      <c r="K23" s="59">
        <v>182732.62549999999</v>
      </c>
      <c r="L23" s="61">
        <v>6.1267054921617099</v>
      </c>
      <c r="M23" s="61">
        <v>0.85421619851896702</v>
      </c>
      <c r="N23" s="59">
        <v>115875405.6259</v>
      </c>
      <c r="O23" s="59">
        <v>338458463.50300002</v>
      </c>
      <c r="P23" s="59">
        <v>94086</v>
      </c>
      <c r="Q23" s="59">
        <v>91793</v>
      </c>
      <c r="R23" s="61">
        <v>2.4980118309675001</v>
      </c>
      <c r="S23" s="59">
        <v>32.5618681312842</v>
      </c>
      <c r="T23" s="59">
        <v>34.834704318412101</v>
      </c>
      <c r="U23" s="62">
        <v>-6.9800546392615503</v>
      </c>
    </row>
    <row r="24" spans="1:21" ht="12" thickBot="1">
      <c r="A24" s="77"/>
      <c r="B24" s="72" t="s">
        <v>22</v>
      </c>
      <c r="C24" s="73"/>
      <c r="D24" s="59">
        <v>372029.25719999999</v>
      </c>
      <c r="E24" s="60"/>
      <c r="F24" s="60"/>
      <c r="G24" s="59">
        <v>261148.8051</v>
      </c>
      <c r="H24" s="61">
        <v>42.458724656060099</v>
      </c>
      <c r="I24" s="59">
        <v>54901.647700000001</v>
      </c>
      <c r="J24" s="61">
        <v>14.757346804712499</v>
      </c>
      <c r="K24" s="59">
        <v>43518.320399999997</v>
      </c>
      <c r="L24" s="61">
        <v>16.6641851504302</v>
      </c>
      <c r="M24" s="61">
        <v>0.26157552027214798</v>
      </c>
      <c r="N24" s="59">
        <v>5566559.5427000001</v>
      </c>
      <c r="O24" s="59">
        <v>33781568.795900002</v>
      </c>
      <c r="P24" s="59">
        <v>35380</v>
      </c>
      <c r="Q24" s="59">
        <v>36954</v>
      </c>
      <c r="R24" s="61">
        <v>-4.2593494614926701</v>
      </c>
      <c r="S24" s="59">
        <v>10.5152418654607</v>
      </c>
      <c r="T24" s="59">
        <v>10.7139678979272</v>
      </c>
      <c r="U24" s="62">
        <v>-1.8898855110427299</v>
      </c>
    </row>
    <row r="25" spans="1:21" ht="12" thickBot="1">
      <c r="A25" s="77"/>
      <c r="B25" s="72" t="s">
        <v>23</v>
      </c>
      <c r="C25" s="73"/>
      <c r="D25" s="59">
        <v>471569.25189999997</v>
      </c>
      <c r="E25" s="60"/>
      <c r="F25" s="60"/>
      <c r="G25" s="59">
        <v>319448.33789999998</v>
      </c>
      <c r="H25" s="61">
        <v>47.619879633751601</v>
      </c>
      <c r="I25" s="59">
        <v>36985.857799999998</v>
      </c>
      <c r="J25" s="61">
        <v>7.84314449065121</v>
      </c>
      <c r="K25" s="59">
        <v>23733.378700000001</v>
      </c>
      <c r="L25" s="61">
        <v>7.4294888669696197</v>
      </c>
      <c r="M25" s="61">
        <v>0.55838990594288995</v>
      </c>
      <c r="N25" s="59">
        <v>6788977.1009999998</v>
      </c>
      <c r="O25" s="59">
        <v>46786445.813100003</v>
      </c>
      <c r="P25" s="59">
        <v>26266</v>
      </c>
      <c r="Q25" s="59">
        <v>29103</v>
      </c>
      <c r="R25" s="61">
        <v>-9.7481359310036808</v>
      </c>
      <c r="S25" s="59">
        <v>17.9535997829894</v>
      </c>
      <c r="T25" s="59">
        <v>18.614451420815701</v>
      </c>
      <c r="U25" s="62">
        <v>-3.6808865398260999</v>
      </c>
    </row>
    <row r="26" spans="1:21" ht="12" thickBot="1">
      <c r="A26" s="77"/>
      <c r="B26" s="72" t="s">
        <v>24</v>
      </c>
      <c r="C26" s="73"/>
      <c r="D26" s="59">
        <v>892795.35549999995</v>
      </c>
      <c r="E26" s="60"/>
      <c r="F26" s="60"/>
      <c r="G26" s="59">
        <v>620497.57449999999</v>
      </c>
      <c r="H26" s="61">
        <v>43.883778469145398</v>
      </c>
      <c r="I26" s="59">
        <v>194660.96400000001</v>
      </c>
      <c r="J26" s="61">
        <v>21.803536812866</v>
      </c>
      <c r="K26" s="59">
        <v>133034.57370000001</v>
      </c>
      <c r="L26" s="61">
        <v>21.439982872970901</v>
      </c>
      <c r="M26" s="61">
        <v>0.46323589865421599</v>
      </c>
      <c r="N26" s="59">
        <v>13419325.510299999</v>
      </c>
      <c r="O26" s="59">
        <v>81331868.697899997</v>
      </c>
      <c r="P26" s="59">
        <v>57797</v>
      </c>
      <c r="Q26" s="59">
        <v>59192</v>
      </c>
      <c r="R26" s="61">
        <v>-2.3567373969455301</v>
      </c>
      <c r="S26" s="59">
        <v>15.4470881793173</v>
      </c>
      <c r="T26" s="59">
        <v>15.405083036559001</v>
      </c>
      <c r="U26" s="62">
        <v>0.27192919643270502</v>
      </c>
    </row>
    <row r="27" spans="1:21" ht="12" thickBot="1">
      <c r="A27" s="77"/>
      <c r="B27" s="72" t="s">
        <v>25</v>
      </c>
      <c r="C27" s="73"/>
      <c r="D27" s="59">
        <v>417778.61080000002</v>
      </c>
      <c r="E27" s="60"/>
      <c r="F27" s="60"/>
      <c r="G27" s="59">
        <v>264377.28950000001</v>
      </c>
      <c r="H27" s="61">
        <v>58.023637956996303</v>
      </c>
      <c r="I27" s="59">
        <v>105357.98119999999</v>
      </c>
      <c r="J27" s="61">
        <v>25.218615428456499</v>
      </c>
      <c r="K27" s="59">
        <v>69994.779299999995</v>
      </c>
      <c r="L27" s="61">
        <v>26.475337360624501</v>
      </c>
      <c r="M27" s="61">
        <v>0.50522627906907303</v>
      </c>
      <c r="N27" s="59">
        <v>5920269.3707999997</v>
      </c>
      <c r="O27" s="59">
        <v>25356782.392299999</v>
      </c>
      <c r="P27" s="59">
        <v>47280</v>
      </c>
      <c r="Q27" s="59">
        <v>47405</v>
      </c>
      <c r="R27" s="61">
        <v>-0.26368526526737701</v>
      </c>
      <c r="S27" s="59">
        <v>8.8362650338409505</v>
      </c>
      <c r="T27" s="59">
        <v>9.2721721063178997</v>
      </c>
      <c r="U27" s="62">
        <v>-4.9331597774344997</v>
      </c>
    </row>
    <row r="28" spans="1:21" ht="12" thickBot="1">
      <c r="A28" s="77"/>
      <c r="B28" s="72" t="s">
        <v>26</v>
      </c>
      <c r="C28" s="73"/>
      <c r="D28" s="59">
        <v>1640174.3554</v>
      </c>
      <c r="E28" s="60"/>
      <c r="F28" s="60"/>
      <c r="G28" s="59">
        <v>992904.14229999995</v>
      </c>
      <c r="H28" s="61">
        <v>65.189597416789894</v>
      </c>
      <c r="I28" s="59">
        <v>62171.716899999999</v>
      </c>
      <c r="J28" s="61">
        <v>3.7905553574417299</v>
      </c>
      <c r="K28" s="59">
        <v>39160.152900000001</v>
      </c>
      <c r="L28" s="61">
        <v>3.94400136243646</v>
      </c>
      <c r="M28" s="61">
        <v>0.587627021241789</v>
      </c>
      <c r="N28" s="59">
        <v>18970918.847199999</v>
      </c>
      <c r="O28" s="59">
        <v>98559808.193100005</v>
      </c>
      <c r="P28" s="59">
        <v>50646</v>
      </c>
      <c r="Q28" s="59">
        <v>55219</v>
      </c>
      <c r="R28" s="61">
        <v>-8.2815697495427294</v>
      </c>
      <c r="S28" s="59">
        <v>32.385071978043698</v>
      </c>
      <c r="T28" s="59">
        <v>30.461873682971401</v>
      </c>
      <c r="U28" s="62">
        <v>5.9385333352852099</v>
      </c>
    </row>
    <row r="29" spans="1:21" ht="12" thickBot="1">
      <c r="A29" s="77"/>
      <c r="B29" s="72" t="s">
        <v>27</v>
      </c>
      <c r="C29" s="73"/>
      <c r="D29" s="59">
        <v>1059983.156</v>
      </c>
      <c r="E29" s="60"/>
      <c r="F29" s="60"/>
      <c r="G29" s="59">
        <v>803937.98270000005</v>
      </c>
      <c r="H29" s="61">
        <v>31.848871282344501</v>
      </c>
      <c r="I29" s="59">
        <v>164741.55309999999</v>
      </c>
      <c r="J29" s="61">
        <v>15.541902922464899</v>
      </c>
      <c r="K29" s="59">
        <v>105164.1667</v>
      </c>
      <c r="L29" s="61">
        <v>13.081129261589201</v>
      </c>
      <c r="M29" s="61">
        <v>0.56651793352725699</v>
      </c>
      <c r="N29" s="59">
        <v>16152455.3654</v>
      </c>
      <c r="O29" s="59">
        <v>68986586.189799994</v>
      </c>
      <c r="P29" s="59">
        <v>145095</v>
      </c>
      <c r="Q29" s="59">
        <v>148325</v>
      </c>
      <c r="R29" s="61">
        <v>-2.1776504297994301</v>
      </c>
      <c r="S29" s="59">
        <v>7.3054423377787003</v>
      </c>
      <c r="T29" s="59">
        <v>7.2813192132142301</v>
      </c>
      <c r="U29" s="62">
        <v>0.33020758291011298</v>
      </c>
    </row>
    <row r="30" spans="1:21" ht="12" thickBot="1">
      <c r="A30" s="77"/>
      <c r="B30" s="72" t="s">
        <v>28</v>
      </c>
      <c r="C30" s="73"/>
      <c r="D30" s="59">
        <v>1766432.0573</v>
      </c>
      <c r="E30" s="60"/>
      <c r="F30" s="60"/>
      <c r="G30" s="59">
        <v>1567632.9182</v>
      </c>
      <c r="H30" s="61">
        <v>12.681485365098499</v>
      </c>
      <c r="I30" s="59">
        <v>195890.20499999999</v>
      </c>
      <c r="J30" s="61">
        <v>11.0895974849675</v>
      </c>
      <c r="K30" s="59">
        <v>127192.5264</v>
      </c>
      <c r="L30" s="61">
        <v>8.1136677421935008</v>
      </c>
      <c r="M30" s="61">
        <v>0.54010782350495101</v>
      </c>
      <c r="N30" s="59">
        <v>26384335.166999999</v>
      </c>
      <c r="O30" s="59">
        <v>119945416.28</v>
      </c>
      <c r="P30" s="59">
        <v>107681</v>
      </c>
      <c r="Q30" s="59">
        <v>116154</v>
      </c>
      <c r="R30" s="61">
        <v>-7.2946260998329802</v>
      </c>
      <c r="S30" s="59">
        <v>16.404305841327599</v>
      </c>
      <c r="T30" s="59">
        <v>16.722767133288599</v>
      </c>
      <c r="U30" s="62">
        <v>-1.94132744805718</v>
      </c>
    </row>
    <row r="31" spans="1:21" ht="12" thickBot="1">
      <c r="A31" s="77"/>
      <c r="B31" s="72" t="s">
        <v>29</v>
      </c>
      <c r="C31" s="73"/>
      <c r="D31" s="59">
        <v>2694085.7052000002</v>
      </c>
      <c r="E31" s="60"/>
      <c r="F31" s="60"/>
      <c r="G31" s="59">
        <v>3755935.6094</v>
      </c>
      <c r="H31" s="61">
        <v>-28.271248887827099</v>
      </c>
      <c r="I31" s="59">
        <v>-136676.4865</v>
      </c>
      <c r="J31" s="61">
        <v>-5.0732048440847102</v>
      </c>
      <c r="K31" s="59">
        <v>-119163.0557</v>
      </c>
      <c r="L31" s="61">
        <v>-3.1726597069920501</v>
      </c>
      <c r="M31" s="61">
        <v>0.14697030633463301</v>
      </c>
      <c r="N31" s="59">
        <v>25003392.864999998</v>
      </c>
      <c r="O31" s="59">
        <v>121215754.26880001</v>
      </c>
      <c r="P31" s="59">
        <v>53043</v>
      </c>
      <c r="Q31" s="59">
        <v>53079</v>
      </c>
      <c r="R31" s="61">
        <v>-6.7823432996095001E-2</v>
      </c>
      <c r="S31" s="59">
        <v>50.790598291951802</v>
      </c>
      <c r="T31" s="59">
        <v>48.339936349592101</v>
      </c>
      <c r="U31" s="62">
        <v>4.8250306646772003</v>
      </c>
    </row>
    <row r="32" spans="1:21" ht="12" thickBot="1">
      <c r="A32" s="77"/>
      <c r="B32" s="72" t="s">
        <v>30</v>
      </c>
      <c r="C32" s="73"/>
      <c r="D32" s="59">
        <v>240405.05970000001</v>
      </c>
      <c r="E32" s="60"/>
      <c r="F32" s="60"/>
      <c r="G32" s="59">
        <v>119567.5871</v>
      </c>
      <c r="H32" s="61">
        <v>101.062065005074</v>
      </c>
      <c r="I32" s="59">
        <v>61902.699800000002</v>
      </c>
      <c r="J32" s="61">
        <v>25.749333178448101</v>
      </c>
      <c r="K32" s="59">
        <v>32938.350700000003</v>
      </c>
      <c r="L32" s="61">
        <v>27.547892785067301</v>
      </c>
      <c r="M32" s="61">
        <v>0.87935031610432202</v>
      </c>
      <c r="N32" s="59">
        <v>3387188.6055000001</v>
      </c>
      <c r="O32" s="59">
        <v>15158900.933</v>
      </c>
      <c r="P32" s="59">
        <v>38901</v>
      </c>
      <c r="Q32" s="59">
        <v>39363</v>
      </c>
      <c r="R32" s="61">
        <v>-1.1736910296471299</v>
      </c>
      <c r="S32" s="59">
        <v>6.17991978869438</v>
      </c>
      <c r="T32" s="59">
        <v>6.1884605390849297</v>
      </c>
      <c r="U32" s="62">
        <v>-0.138201638250631</v>
      </c>
    </row>
    <row r="33" spans="1:21" ht="12" thickBot="1">
      <c r="A33" s="77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77"/>
      <c r="B34" s="72" t="s">
        <v>77</v>
      </c>
      <c r="C34" s="73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59">
        <v>1</v>
      </c>
      <c r="R34" s="60"/>
      <c r="S34" s="60"/>
      <c r="T34" s="59">
        <v>1</v>
      </c>
      <c r="U34" s="63"/>
    </row>
    <row r="35" spans="1:21" ht="12" customHeight="1" thickBot="1">
      <c r="A35" s="77"/>
      <c r="B35" s="72" t="s">
        <v>31</v>
      </c>
      <c r="C35" s="73"/>
      <c r="D35" s="59">
        <v>354383.96250000002</v>
      </c>
      <c r="E35" s="60"/>
      <c r="F35" s="60"/>
      <c r="G35" s="59">
        <v>153654.18729999999</v>
      </c>
      <c r="H35" s="61">
        <v>130.63736089930799</v>
      </c>
      <c r="I35" s="59">
        <v>25962.880099999998</v>
      </c>
      <c r="J35" s="61">
        <v>7.3262006318923101</v>
      </c>
      <c r="K35" s="59">
        <v>24807.853999999999</v>
      </c>
      <c r="L35" s="61">
        <v>16.145250862291299</v>
      </c>
      <c r="M35" s="61">
        <v>4.6558888165014002E-2</v>
      </c>
      <c r="N35" s="59">
        <v>3471967.6321</v>
      </c>
      <c r="O35" s="59">
        <v>23609977.9474</v>
      </c>
      <c r="P35" s="59">
        <v>12537</v>
      </c>
      <c r="Q35" s="59">
        <v>14020</v>
      </c>
      <c r="R35" s="61">
        <v>-10.577746077032799</v>
      </c>
      <c r="S35" s="59">
        <v>28.267046542235001</v>
      </c>
      <c r="T35" s="59">
        <v>23.4135404707561</v>
      </c>
      <c r="U35" s="62">
        <v>17.1701916725792</v>
      </c>
    </row>
    <row r="36" spans="1:21" ht="12" customHeight="1" thickBot="1">
      <c r="A36" s="77"/>
      <c r="B36" s="72" t="s">
        <v>76</v>
      </c>
      <c r="C36" s="73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77"/>
      <c r="B37" s="72" t="s">
        <v>61</v>
      </c>
      <c r="C37" s="73"/>
      <c r="D37" s="59">
        <v>203313.94</v>
      </c>
      <c r="E37" s="60"/>
      <c r="F37" s="60"/>
      <c r="G37" s="59">
        <v>155253.89000000001</v>
      </c>
      <c r="H37" s="61">
        <v>30.9557783061023</v>
      </c>
      <c r="I37" s="59">
        <v>26006.38</v>
      </c>
      <c r="J37" s="61">
        <v>12.7912429418268</v>
      </c>
      <c r="K37" s="59">
        <v>-7320.98</v>
      </c>
      <c r="L37" s="61">
        <v>-4.7154889323546101</v>
      </c>
      <c r="M37" s="61">
        <v>-4.5523085707104798</v>
      </c>
      <c r="N37" s="59">
        <v>3264030.95</v>
      </c>
      <c r="O37" s="59">
        <v>37579960.07</v>
      </c>
      <c r="P37" s="59">
        <v>151</v>
      </c>
      <c r="Q37" s="59">
        <v>145</v>
      </c>
      <c r="R37" s="61">
        <v>4.1379310344827704</v>
      </c>
      <c r="S37" s="59">
        <v>1346.44993377483</v>
      </c>
      <c r="T37" s="59">
        <v>1631.2486206896599</v>
      </c>
      <c r="U37" s="62">
        <v>-21.151821524947</v>
      </c>
    </row>
    <row r="38" spans="1:21" ht="12" customHeight="1" thickBot="1">
      <c r="A38" s="77"/>
      <c r="B38" s="72" t="s">
        <v>35</v>
      </c>
      <c r="C38" s="73"/>
      <c r="D38" s="59">
        <v>142269.43</v>
      </c>
      <c r="E38" s="60"/>
      <c r="F38" s="60"/>
      <c r="G38" s="59">
        <v>171159.06</v>
      </c>
      <c r="H38" s="61">
        <v>-16.8788202038502</v>
      </c>
      <c r="I38" s="59">
        <v>-18388.04</v>
      </c>
      <c r="J38" s="61">
        <v>-12.924800500009001</v>
      </c>
      <c r="K38" s="59">
        <v>-27812.79</v>
      </c>
      <c r="L38" s="61">
        <v>-16.249674425648301</v>
      </c>
      <c r="M38" s="61">
        <v>-0.33886388240805798</v>
      </c>
      <c r="N38" s="59">
        <v>5396987.1100000003</v>
      </c>
      <c r="O38" s="59">
        <v>33776795.600000001</v>
      </c>
      <c r="P38" s="59">
        <v>73</v>
      </c>
      <c r="Q38" s="59">
        <v>64</v>
      </c>
      <c r="R38" s="61">
        <v>14.0625</v>
      </c>
      <c r="S38" s="59">
        <v>1948.8963013698601</v>
      </c>
      <c r="T38" s="59">
        <v>1673.7671875000001</v>
      </c>
      <c r="U38" s="62">
        <v>14.117175638153601</v>
      </c>
    </row>
    <row r="39" spans="1:21" ht="12" customHeight="1" thickBot="1">
      <c r="A39" s="77"/>
      <c r="B39" s="72" t="s">
        <v>36</v>
      </c>
      <c r="C39" s="73"/>
      <c r="D39" s="59">
        <v>27636.78</v>
      </c>
      <c r="E39" s="60"/>
      <c r="F39" s="60"/>
      <c r="G39" s="59">
        <v>1393925.6</v>
      </c>
      <c r="H39" s="61">
        <v>-98.017341815086795</v>
      </c>
      <c r="I39" s="59">
        <v>-84.61</v>
      </c>
      <c r="J39" s="61">
        <v>-0.30614999287181799</v>
      </c>
      <c r="K39" s="59">
        <v>-201118.84</v>
      </c>
      <c r="L39" s="61">
        <v>-14.428233472432099</v>
      </c>
      <c r="M39" s="61">
        <v>-0.99957930346058099</v>
      </c>
      <c r="N39" s="59">
        <v>22774089.239999998</v>
      </c>
      <c r="O39" s="59">
        <v>30184839.890000001</v>
      </c>
      <c r="P39" s="59">
        <v>16</v>
      </c>
      <c r="Q39" s="59">
        <v>17</v>
      </c>
      <c r="R39" s="61">
        <v>-5.8823529411764701</v>
      </c>
      <c r="S39" s="59">
        <v>1727.2987499999999</v>
      </c>
      <c r="T39" s="59">
        <v>2251.68352941177</v>
      </c>
      <c r="U39" s="62">
        <v>-30.3586614308477</v>
      </c>
    </row>
    <row r="40" spans="1:21" ht="12" customHeight="1" thickBot="1">
      <c r="A40" s="77"/>
      <c r="B40" s="72" t="s">
        <v>37</v>
      </c>
      <c r="C40" s="73"/>
      <c r="D40" s="59">
        <v>106023.79</v>
      </c>
      <c r="E40" s="60"/>
      <c r="F40" s="60"/>
      <c r="G40" s="59">
        <v>127271.07</v>
      </c>
      <c r="H40" s="61">
        <v>-16.694508814925499</v>
      </c>
      <c r="I40" s="59">
        <v>-5455.49</v>
      </c>
      <c r="J40" s="61">
        <v>-5.14553384669611</v>
      </c>
      <c r="K40" s="59">
        <v>-17511.95</v>
      </c>
      <c r="L40" s="61">
        <v>-13.759568454952101</v>
      </c>
      <c r="M40" s="61">
        <v>-0.68847044446792105</v>
      </c>
      <c r="N40" s="59">
        <v>4565005.8099999996</v>
      </c>
      <c r="O40" s="59">
        <v>23156977.390000001</v>
      </c>
      <c r="P40" s="59">
        <v>52</v>
      </c>
      <c r="Q40" s="59">
        <v>41</v>
      </c>
      <c r="R40" s="61">
        <v>26.829268292682901</v>
      </c>
      <c r="S40" s="59">
        <v>2038.9190384615399</v>
      </c>
      <c r="T40" s="59">
        <v>1629.71609756098</v>
      </c>
      <c r="U40" s="62">
        <v>20.0696022343941</v>
      </c>
    </row>
    <row r="41" spans="1:21" ht="12" customHeight="1" thickBot="1">
      <c r="A41" s="77"/>
      <c r="B41" s="72" t="s">
        <v>74</v>
      </c>
      <c r="C41" s="73"/>
      <c r="D41" s="59">
        <v>0.05</v>
      </c>
      <c r="E41" s="60"/>
      <c r="F41" s="60"/>
      <c r="G41" s="60"/>
      <c r="H41" s="60"/>
      <c r="I41" s="59">
        <v>-329.01</v>
      </c>
      <c r="J41" s="61">
        <v>-658020</v>
      </c>
      <c r="K41" s="60"/>
      <c r="L41" s="60"/>
      <c r="M41" s="60"/>
      <c r="N41" s="59">
        <v>45.52</v>
      </c>
      <c r="O41" s="59">
        <v>55.98</v>
      </c>
      <c r="P41" s="59">
        <v>3</v>
      </c>
      <c r="Q41" s="60"/>
      <c r="R41" s="60"/>
      <c r="S41" s="59">
        <v>1.6666666666667E-2</v>
      </c>
      <c r="T41" s="60"/>
      <c r="U41" s="63"/>
    </row>
    <row r="42" spans="1:21" ht="12" customHeight="1" thickBot="1">
      <c r="A42" s="77"/>
      <c r="B42" s="72" t="s">
        <v>32</v>
      </c>
      <c r="C42" s="73"/>
      <c r="D42" s="59">
        <v>17587.1793</v>
      </c>
      <c r="E42" s="60"/>
      <c r="F42" s="60"/>
      <c r="G42" s="59">
        <v>115120.5123</v>
      </c>
      <c r="H42" s="61">
        <v>-84.722810080823507</v>
      </c>
      <c r="I42" s="59">
        <v>1614.345</v>
      </c>
      <c r="J42" s="61">
        <v>9.1791012786228894</v>
      </c>
      <c r="K42" s="59">
        <v>7932.8923999999997</v>
      </c>
      <c r="L42" s="61">
        <v>6.8909460542767196</v>
      </c>
      <c r="M42" s="61">
        <v>-0.79649982394819796</v>
      </c>
      <c r="N42" s="59">
        <v>277100.67959999997</v>
      </c>
      <c r="O42" s="59">
        <v>2128420.3204999999</v>
      </c>
      <c r="P42" s="59">
        <v>58</v>
      </c>
      <c r="Q42" s="59">
        <v>67</v>
      </c>
      <c r="R42" s="61">
        <v>-13.4328358208955</v>
      </c>
      <c r="S42" s="59">
        <v>303.22722931034502</v>
      </c>
      <c r="T42" s="59">
        <v>277.96912537313398</v>
      </c>
      <c r="U42" s="62">
        <v>8.3297611479869609</v>
      </c>
    </row>
    <row r="43" spans="1:21" ht="12" thickBot="1">
      <c r="A43" s="77"/>
      <c r="B43" s="72" t="s">
        <v>33</v>
      </c>
      <c r="C43" s="73"/>
      <c r="D43" s="59">
        <v>336329.55729999999</v>
      </c>
      <c r="E43" s="60"/>
      <c r="F43" s="60"/>
      <c r="G43" s="59">
        <v>329000.25939999998</v>
      </c>
      <c r="H43" s="61">
        <v>2.2277483651126802</v>
      </c>
      <c r="I43" s="59">
        <v>23457.7693</v>
      </c>
      <c r="J43" s="61">
        <v>6.9746380568854001</v>
      </c>
      <c r="K43" s="59">
        <v>17106.509300000002</v>
      </c>
      <c r="L43" s="61">
        <v>5.1995428001173201</v>
      </c>
      <c r="M43" s="61">
        <v>0.37127738269782501</v>
      </c>
      <c r="N43" s="59">
        <v>7364646.7167999996</v>
      </c>
      <c r="O43" s="59">
        <v>47807054.477600001</v>
      </c>
      <c r="P43" s="59">
        <v>1712</v>
      </c>
      <c r="Q43" s="59">
        <v>1704</v>
      </c>
      <c r="R43" s="61">
        <v>0.46948356807512398</v>
      </c>
      <c r="S43" s="59">
        <v>196.454180665888</v>
      </c>
      <c r="T43" s="59">
        <v>689.40144982394395</v>
      </c>
      <c r="U43" s="62">
        <v>-250.92225957584401</v>
      </c>
    </row>
    <row r="44" spans="1:21" ht="12" thickBot="1">
      <c r="A44" s="77"/>
      <c r="B44" s="72" t="s">
        <v>38</v>
      </c>
      <c r="C44" s="73"/>
      <c r="D44" s="59">
        <v>95020.75</v>
      </c>
      <c r="E44" s="60"/>
      <c r="F44" s="60"/>
      <c r="G44" s="59">
        <v>146382.26999999999</v>
      </c>
      <c r="H44" s="61">
        <v>-35.087254761112803</v>
      </c>
      <c r="I44" s="59">
        <v>-12380.89</v>
      </c>
      <c r="J44" s="61">
        <v>-13.0296698352728</v>
      </c>
      <c r="K44" s="59">
        <v>-22034.09</v>
      </c>
      <c r="L44" s="61">
        <v>-15.052430871580301</v>
      </c>
      <c r="M44" s="61">
        <v>-0.43810295773503699</v>
      </c>
      <c r="N44" s="59">
        <v>3390658.89</v>
      </c>
      <c r="O44" s="59">
        <v>16924791.699999999</v>
      </c>
      <c r="P44" s="59">
        <v>75</v>
      </c>
      <c r="Q44" s="59">
        <v>50</v>
      </c>
      <c r="R44" s="61">
        <v>50</v>
      </c>
      <c r="S44" s="59">
        <v>1266.94333333333</v>
      </c>
      <c r="T44" s="59">
        <v>1459.8009999999999</v>
      </c>
      <c r="U44" s="62">
        <v>-15.2222803966502</v>
      </c>
    </row>
    <row r="45" spans="1:21" ht="12" thickBot="1">
      <c r="A45" s="77"/>
      <c r="B45" s="72" t="s">
        <v>39</v>
      </c>
      <c r="C45" s="73"/>
      <c r="D45" s="59">
        <v>107399.47</v>
      </c>
      <c r="E45" s="60"/>
      <c r="F45" s="60"/>
      <c r="G45" s="59">
        <v>72290.62</v>
      </c>
      <c r="H45" s="61">
        <v>48.5662593570231</v>
      </c>
      <c r="I45" s="59">
        <v>14510.77</v>
      </c>
      <c r="J45" s="61">
        <v>13.511025706179</v>
      </c>
      <c r="K45" s="59">
        <v>9321.26</v>
      </c>
      <c r="L45" s="61">
        <v>12.8941486461176</v>
      </c>
      <c r="M45" s="61">
        <v>0.55673911037778201</v>
      </c>
      <c r="N45" s="59">
        <v>1918252.76</v>
      </c>
      <c r="O45" s="59">
        <v>8037210.6200000001</v>
      </c>
      <c r="P45" s="59">
        <v>100</v>
      </c>
      <c r="Q45" s="59">
        <v>86</v>
      </c>
      <c r="R45" s="61">
        <v>16.2790697674419</v>
      </c>
      <c r="S45" s="59">
        <v>1073.9947</v>
      </c>
      <c r="T45" s="59">
        <v>1594.7420930232599</v>
      </c>
      <c r="U45" s="62">
        <v>-48.486961157560302</v>
      </c>
    </row>
    <row r="46" spans="1:21" ht="12" thickBot="1">
      <c r="A46" s="78"/>
      <c r="B46" s="72" t="s">
        <v>34</v>
      </c>
      <c r="C46" s="73"/>
      <c r="D46" s="64">
        <v>2550.5104999999999</v>
      </c>
      <c r="E46" s="65"/>
      <c r="F46" s="65"/>
      <c r="G46" s="64">
        <v>9126.7302999999993</v>
      </c>
      <c r="H46" s="66">
        <v>-72.054499079478703</v>
      </c>
      <c r="I46" s="64">
        <v>455.39949999999999</v>
      </c>
      <c r="J46" s="66">
        <v>17.855229374668301</v>
      </c>
      <c r="K46" s="64">
        <v>909.47519999999997</v>
      </c>
      <c r="L46" s="66">
        <v>9.9649619316569495</v>
      </c>
      <c r="M46" s="66">
        <v>-0.49927221764815599</v>
      </c>
      <c r="N46" s="64">
        <v>98809.835600000006</v>
      </c>
      <c r="O46" s="64">
        <v>1418240.5928</v>
      </c>
      <c r="P46" s="64">
        <v>7</v>
      </c>
      <c r="Q46" s="64">
        <v>11</v>
      </c>
      <c r="R46" s="66">
        <v>-36.363636363636402</v>
      </c>
      <c r="S46" s="64">
        <v>364.35864285714302</v>
      </c>
      <c r="T46" s="64">
        <v>473.06901818181802</v>
      </c>
      <c r="U46" s="67">
        <v>-29.8360907462536</v>
      </c>
    </row>
  </sheetData>
  <mergeCells count="44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42813</v>
      </c>
      <c r="C2" s="43">
        <v>12</v>
      </c>
      <c r="D2" s="43">
        <v>56477</v>
      </c>
      <c r="E2" s="43">
        <v>764090.93106837606</v>
      </c>
      <c r="F2" s="43">
        <v>547649.71124786302</v>
      </c>
      <c r="G2" s="37"/>
      <c r="H2" s="37"/>
    </row>
    <row r="3" spans="1:8">
      <c r="A3" s="43">
        <v>2</v>
      </c>
      <c r="B3" s="44">
        <v>42813</v>
      </c>
      <c r="C3" s="43">
        <v>13</v>
      </c>
      <c r="D3" s="43">
        <v>14282</v>
      </c>
      <c r="E3" s="43">
        <v>138599.906991453</v>
      </c>
      <c r="F3" s="43">
        <v>105565.00554786299</v>
      </c>
      <c r="G3" s="37"/>
      <c r="H3" s="37"/>
    </row>
    <row r="4" spans="1:8">
      <c r="A4" s="43">
        <v>3</v>
      </c>
      <c r="B4" s="44">
        <v>42813</v>
      </c>
      <c r="C4" s="43">
        <v>14</v>
      </c>
      <c r="D4" s="43">
        <v>156768</v>
      </c>
      <c r="E4" s="43">
        <v>181518.67496823199</v>
      </c>
      <c r="F4" s="43">
        <v>132995.22710966499</v>
      </c>
      <c r="G4" s="37"/>
      <c r="H4" s="37"/>
    </row>
    <row r="5" spans="1:8">
      <c r="A5" s="43">
        <v>4</v>
      </c>
      <c r="B5" s="44">
        <v>42813</v>
      </c>
      <c r="C5" s="43">
        <v>15</v>
      </c>
      <c r="D5" s="43">
        <v>3705</v>
      </c>
      <c r="E5" s="43">
        <v>62807.506861863701</v>
      </c>
      <c r="F5" s="43">
        <v>47476.354530345699</v>
      </c>
      <c r="G5" s="37"/>
      <c r="H5" s="37"/>
    </row>
    <row r="6" spans="1:8">
      <c r="A6" s="43">
        <v>5</v>
      </c>
      <c r="B6" s="44">
        <v>42813</v>
      </c>
      <c r="C6" s="43">
        <v>16</v>
      </c>
      <c r="D6" s="43">
        <v>4904</v>
      </c>
      <c r="E6" s="43">
        <v>211314.69165641</v>
      </c>
      <c r="F6" s="43">
        <v>184320.41368119701</v>
      </c>
      <c r="G6" s="37"/>
      <c r="H6" s="37"/>
    </row>
    <row r="7" spans="1:8">
      <c r="A7" s="43">
        <v>6</v>
      </c>
      <c r="B7" s="44">
        <v>42813</v>
      </c>
      <c r="C7" s="43">
        <v>17</v>
      </c>
      <c r="D7" s="43">
        <v>17764</v>
      </c>
      <c r="E7" s="43">
        <v>297615.49343760702</v>
      </c>
      <c r="F7" s="43">
        <v>245013.314135897</v>
      </c>
      <c r="G7" s="37"/>
      <c r="H7" s="37"/>
    </row>
    <row r="8" spans="1:8">
      <c r="A8" s="43">
        <v>7</v>
      </c>
      <c r="B8" s="44">
        <v>42813</v>
      </c>
      <c r="C8" s="43">
        <v>18</v>
      </c>
      <c r="D8" s="43">
        <v>37641</v>
      </c>
      <c r="E8" s="43">
        <v>110156.31847093999</v>
      </c>
      <c r="F8" s="43">
        <v>100963.453211111</v>
      </c>
      <c r="G8" s="37"/>
      <c r="H8" s="37"/>
    </row>
    <row r="9" spans="1:8">
      <c r="A9" s="43">
        <v>8</v>
      </c>
      <c r="B9" s="44">
        <v>42813</v>
      </c>
      <c r="C9" s="43">
        <v>19</v>
      </c>
      <c r="D9" s="43">
        <v>31438</v>
      </c>
      <c r="E9" s="43">
        <v>109695.150399145</v>
      </c>
      <c r="F9" s="43">
        <v>120587.495722222</v>
      </c>
      <c r="G9" s="37"/>
      <c r="H9" s="37"/>
    </row>
    <row r="10" spans="1:8">
      <c r="A10" s="43">
        <v>9</v>
      </c>
      <c r="B10" s="44">
        <v>42813</v>
      </c>
      <c r="C10" s="43">
        <v>21</v>
      </c>
      <c r="D10" s="43">
        <v>321317</v>
      </c>
      <c r="E10" s="43">
        <v>1275566.47372802</v>
      </c>
      <c r="F10" s="43">
        <v>1306084.02812564</v>
      </c>
      <c r="G10" s="37"/>
      <c r="H10" s="37"/>
    </row>
    <row r="11" spans="1:8">
      <c r="A11" s="43">
        <v>10</v>
      </c>
      <c r="B11" s="44">
        <v>42813</v>
      </c>
      <c r="C11" s="43">
        <v>22</v>
      </c>
      <c r="D11" s="43">
        <v>192784</v>
      </c>
      <c r="E11" s="43">
        <v>2719646.1741452999</v>
      </c>
      <c r="F11" s="43">
        <v>2689425.7881803401</v>
      </c>
      <c r="G11" s="37"/>
      <c r="H11" s="37"/>
    </row>
    <row r="12" spans="1:8">
      <c r="A12" s="43">
        <v>11</v>
      </c>
      <c r="B12" s="44">
        <v>42813</v>
      </c>
      <c r="C12" s="43">
        <v>23</v>
      </c>
      <c r="D12" s="43">
        <v>256012.96</v>
      </c>
      <c r="E12" s="43">
        <v>2696336.1093370998</v>
      </c>
      <c r="F12" s="43">
        <v>2340750.8415478598</v>
      </c>
      <c r="G12" s="37"/>
      <c r="H12" s="37"/>
    </row>
    <row r="13" spans="1:8">
      <c r="A13" s="43">
        <v>12</v>
      </c>
      <c r="B13" s="44">
        <v>42813</v>
      </c>
      <c r="C13" s="43">
        <v>24</v>
      </c>
      <c r="D13" s="43">
        <v>30341.9</v>
      </c>
      <c r="E13" s="43">
        <v>798043.03519316204</v>
      </c>
      <c r="F13" s="43">
        <v>694238.85905726498</v>
      </c>
      <c r="G13" s="37"/>
      <c r="H13" s="37"/>
    </row>
    <row r="14" spans="1:8">
      <c r="A14" s="43">
        <v>13</v>
      </c>
      <c r="B14" s="44">
        <v>42813</v>
      </c>
      <c r="C14" s="43">
        <v>25</v>
      </c>
      <c r="D14" s="43">
        <v>117493</v>
      </c>
      <c r="E14" s="43">
        <v>1503421.14929989</v>
      </c>
      <c r="F14" s="43">
        <v>1314479.4210000001</v>
      </c>
      <c r="G14" s="37"/>
      <c r="H14" s="37"/>
    </row>
    <row r="15" spans="1:8">
      <c r="A15" s="43">
        <v>14</v>
      </c>
      <c r="B15" s="44">
        <v>42813</v>
      </c>
      <c r="C15" s="43">
        <v>26</v>
      </c>
      <c r="D15" s="43">
        <v>86281</v>
      </c>
      <c r="E15" s="43">
        <v>584945.72314266698</v>
      </c>
      <c r="F15" s="43">
        <v>487345.81232949899</v>
      </c>
      <c r="G15" s="37"/>
      <c r="H15" s="37"/>
    </row>
    <row r="16" spans="1:8">
      <c r="A16" s="43">
        <v>15</v>
      </c>
      <c r="B16" s="44">
        <v>42813</v>
      </c>
      <c r="C16" s="43">
        <v>27</v>
      </c>
      <c r="D16" s="43">
        <v>220748.99600000001</v>
      </c>
      <c r="E16" s="43">
        <v>1755804.9393782199</v>
      </c>
      <c r="F16" s="43">
        <v>1766397.72932301</v>
      </c>
      <c r="G16" s="37"/>
      <c r="H16" s="37"/>
    </row>
    <row r="17" spans="1:9">
      <c r="A17" s="43">
        <v>16</v>
      </c>
      <c r="B17" s="44">
        <v>42813</v>
      </c>
      <c r="C17" s="43">
        <v>29</v>
      </c>
      <c r="D17" s="43">
        <v>207123</v>
      </c>
      <c r="E17" s="43">
        <v>3063617.78738034</v>
      </c>
      <c r="F17" s="43">
        <v>2724790.15828034</v>
      </c>
      <c r="G17" s="37"/>
      <c r="H17" s="37"/>
    </row>
    <row r="18" spans="1:9">
      <c r="A18" s="43">
        <v>17</v>
      </c>
      <c r="B18" s="44">
        <v>42813</v>
      </c>
      <c r="C18" s="43">
        <v>31</v>
      </c>
      <c r="D18" s="43">
        <v>40575.266000000003</v>
      </c>
      <c r="E18" s="43">
        <v>372029.24433562497</v>
      </c>
      <c r="F18" s="43">
        <v>317127.612008036</v>
      </c>
      <c r="G18" s="37"/>
      <c r="H18" s="37"/>
    </row>
    <row r="19" spans="1:9">
      <c r="A19" s="43">
        <v>18</v>
      </c>
      <c r="B19" s="44">
        <v>42813</v>
      </c>
      <c r="C19" s="43">
        <v>32</v>
      </c>
      <c r="D19" s="43">
        <v>29875.514999999999</v>
      </c>
      <c r="E19" s="43">
        <v>471569.237938462</v>
      </c>
      <c r="F19" s="43">
        <v>434583.396527506</v>
      </c>
      <c r="G19" s="37"/>
      <c r="H19" s="37"/>
    </row>
    <row r="20" spans="1:9">
      <c r="A20" s="43">
        <v>19</v>
      </c>
      <c r="B20" s="44">
        <v>42813</v>
      </c>
      <c r="C20" s="43">
        <v>33</v>
      </c>
      <c r="D20" s="43">
        <v>59618.502999999997</v>
      </c>
      <c r="E20" s="43">
        <v>892795.32195711404</v>
      </c>
      <c r="F20" s="43">
        <v>698134.36582533701</v>
      </c>
      <c r="G20" s="37"/>
      <c r="H20" s="37"/>
    </row>
    <row r="21" spans="1:9">
      <c r="A21" s="43">
        <v>20</v>
      </c>
      <c r="B21" s="44">
        <v>42813</v>
      </c>
      <c r="C21" s="43">
        <v>34</v>
      </c>
      <c r="D21" s="43">
        <v>68272.218999999997</v>
      </c>
      <c r="E21" s="43">
        <v>417778.52760021901</v>
      </c>
      <c r="F21" s="43">
        <v>312420.62948288303</v>
      </c>
      <c r="G21" s="37"/>
      <c r="H21" s="37"/>
    </row>
    <row r="22" spans="1:9">
      <c r="A22" s="43">
        <v>21</v>
      </c>
      <c r="B22" s="44">
        <v>42813</v>
      </c>
      <c r="C22" s="43">
        <v>35</v>
      </c>
      <c r="D22" s="43">
        <v>55528.756999999998</v>
      </c>
      <c r="E22" s="43">
        <v>1640174.4148761099</v>
      </c>
      <c r="F22" s="43">
        <v>1578002.6896823</v>
      </c>
      <c r="G22" s="37"/>
      <c r="H22" s="37"/>
    </row>
    <row r="23" spans="1:9">
      <c r="A23" s="43">
        <v>22</v>
      </c>
      <c r="B23" s="44">
        <v>42813</v>
      </c>
      <c r="C23" s="43">
        <v>36</v>
      </c>
      <c r="D23" s="43">
        <v>235145.96400000001</v>
      </c>
      <c r="E23" s="43">
        <v>1059983.15737699</v>
      </c>
      <c r="F23" s="43">
        <v>895241.61038773297</v>
      </c>
      <c r="G23" s="37"/>
      <c r="H23" s="37"/>
    </row>
    <row r="24" spans="1:9">
      <c r="A24" s="43">
        <v>23</v>
      </c>
      <c r="B24" s="44">
        <v>42813</v>
      </c>
      <c r="C24" s="43">
        <v>37</v>
      </c>
      <c r="D24" s="43">
        <v>193730.94399999999</v>
      </c>
      <c r="E24" s="43">
        <v>1766432.0332283</v>
      </c>
      <c r="F24" s="43">
        <v>1570541.83549599</v>
      </c>
      <c r="G24" s="37"/>
      <c r="H24" s="37"/>
    </row>
    <row r="25" spans="1:9">
      <c r="A25" s="43">
        <v>24</v>
      </c>
      <c r="B25" s="44">
        <v>42813</v>
      </c>
      <c r="C25" s="43">
        <v>38</v>
      </c>
      <c r="D25" s="43">
        <v>675867.04200000002</v>
      </c>
      <c r="E25" s="43">
        <v>2694086.05337168</v>
      </c>
      <c r="F25" s="43">
        <v>2830762.1090008798</v>
      </c>
      <c r="G25" s="37"/>
      <c r="H25" s="37"/>
    </row>
    <row r="26" spans="1:9">
      <c r="A26" s="43">
        <v>25</v>
      </c>
      <c r="B26" s="44">
        <v>42813</v>
      </c>
      <c r="C26" s="43">
        <v>39</v>
      </c>
      <c r="D26" s="43">
        <v>116077.92600000001</v>
      </c>
      <c r="E26" s="43">
        <v>240404.96594673599</v>
      </c>
      <c r="F26" s="43">
        <v>178502.367367214</v>
      </c>
      <c r="G26" s="37"/>
      <c r="H26" s="37"/>
    </row>
    <row r="27" spans="1:9">
      <c r="A27" s="43">
        <v>26</v>
      </c>
      <c r="B27" s="44">
        <v>42813</v>
      </c>
      <c r="C27" s="43">
        <v>42</v>
      </c>
      <c r="D27" s="43">
        <v>29115.973999999998</v>
      </c>
      <c r="E27" s="43">
        <v>354383.96380000003</v>
      </c>
      <c r="F27" s="43">
        <v>328421.30180000002</v>
      </c>
      <c r="G27" s="37"/>
      <c r="H27" s="37"/>
    </row>
    <row r="28" spans="1:9">
      <c r="A28" s="43">
        <v>27</v>
      </c>
      <c r="B28" s="44">
        <v>42813</v>
      </c>
      <c r="C28" s="43">
        <v>70</v>
      </c>
      <c r="D28" s="43">
        <v>139</v>
      </c>
      <c r="E28" s="43">
        <v>203313.94</v>
      </c>
      <c r="F28" s="43">
        <v>177307.56</v>
      </c>
      <c r="G28" s="37"/>
      <c r="H28" s="37"/>
    </row>
    <row r="29" spans="1:9">
      <c r="A29" s="43">
        <v>28</v>
      </c>
      <c r="B29" s="44">
        <v>42813</v>
      </c>
      <c r="C29" s="43">
        <v>71</v>
      </c>
      <c r="D29" s="43">
        <v>59</v>
      </c>
      <c r="E29" s="43">
        <v>142269.43</v>
      </c>
      <c r="F29" s="43">
        <v>160657.47</v>
      </c>
      <c r="G29" s="37"/>
      <c r="H29" s="37"/>
    </row>
    <row r="30" spans="1:9">
      <c r="A30" s="43">
        <v>29</v>
      </c>
      <c r="B30" s="44">
        <v>42813</v>
      </c>
      <c r="C30" s="43">
        <v>72</v>
      </c>
      <c r="D30" s="43">
        <v>12</v>
      </c>
      <c r="E30" s="43">
        <v>27636.78</v>
      </c>
      <c r="F30" s="43">
        <v>27721.39</v>
      </c>
      <c r="G30" s="37"/>
      <c r="H30" s="37"/>
    </row>
    <row r="31" spans="1:9">
      <c r="A31" s="39">
        <v>30</v>
      </c>
      <c r="B31" s="44">
        <v>42813</v>
      </c>
      <c r="C31" s="39">
        <v>73</v>
      </c>
      <c r="D31" s="39">
        <v>50</v>
      </c>
      <c r="E31" s="39">
        <v>106023.79</v>
      </c>
      <c r="F31" s="39">
        <v>111479.28</v>
      </c>
      <c r="G31" s="39"/>
      <c r="H31" s="39"/>
      <c r="I31" s="39"/>
    </row>
    <row r="32" spans="1:9">
      <c r="A32" s="39">
        <v>31</v>
      </c>
      <c r="B32" s="44">
        <v>42813</v>
      </c>
      <c r="C32" s="39">
        <v>74</v>
      </c>
      <c r="D32" s="39">
        <v>5</v>
      </c>
      <c r="E32" s="39">
        <v>0.05</v>
      </c>
      <c r="F32" s="39">
        <v>329.06</v>
      </c>
      <c r="G32" s="39"/>
      <c r="H32" s="39"/>
    </row>
    <row r="33" spans="1:8">
      <c r="A33" s="39">
        <v>32</v>
      </c>
      <c r="B33" s="44">
        <v>42813</v>
      </c>
      <c r="C33" s="39">
        <v>75</v>
      </c>
      <c r="D33" s="39">
        <v>66</v>
      </c>
      <c r="E33" s="39">
        <v>17587.179487179499</v>
      </c>
      <c r="F33" s="39">
        <v>15972.833333333299</v>
      </c>
      <c r="G33" s="39"/>
      <c r="H33" s="39"/>
    </row>
    <row r="34" spans="1:8">
      <c r="A34" s="39">
        <v>33</v>
      </c>
      <c r="B34" s="44">
        <v>42813</v>
      </c>
      <c r="C34" s="39">
        <v>76</v>
      </c>
      <c r="D34" s="39">
        <v>1798</v>
      </c>
      <c r="E34" s="39">
        <v>336329.55434188002</v>
      </c>
      <c r="F34" s="39">
        <v>312871.78214529902</v>
      </c>
      <c r="G34" s="30"/>
      <c r="H34" s="30"/>
    </row>
    <row r="35" spans="1:8">
      <c r="A35" s="39">
        <v>34</v>
      </c>
      <c r="B35" s="44">
        <v>42813</v>
      </c>
      <c r="C35" s="39">
        <v>77</v>
      </c>
      <c r="D35" s="39">
        <v>71</v>
      </c>
      <c r="E35" s="39">
        <v>95020.75</v>
      </c>
      <c r="F35" s="39">
        <v>107401.64</v>
      </c>
      <c r="G35" s="30"/>
      <c r="H35" s="30"/>
    </row>
    <row r="36" spans="1:8">
      <c r="A36" s="39">
        <v>35</v>
      </c>
      <c r="B36" s="44">
        <v>42813</v>
      </c>
      <c r="C36" s="39">
        <v>78</v>
      </c>
      <c r="D36" s="39">
        <v>100</v>
      </c>
      <c r="E36" s="39">
        <v>107399.47</v>
      </c>
      <c r="F36" s="39">
        <v>92888.7</v>
      </c>
      <c r="G36" s="30"/>
      <c r="H36" s="30"/>
    </row>
    <row r="37" spans="1:8">
      <c r="A37" s="39">
        <v>36</v>
      </c>
      <c r="B37" s="44">
        <v>42813</v>
      </c>
      <c r="C37" s="39">
        <v>99</v>
      </c>
      <c r="D37" s="39">
        <v>7</v>
      </c>
      <c r="E37" s="39">
        <v>2550.51055139551</v>
      </c>
      <c r="F37" s="39">
        <v>2095.1109598366202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2017-03-20T01:14:24Z</dcterms:modified>
</cp:coreProperties>
</file>