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<sst xmlns="http://schemas.openxmlformats.org/spreadsheetml/2006/main" count="118" uniqueCount="78">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</sst>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250" Type="http://schemas.openxmlformats.org/officeDocument/2006/relationships/image" Target="cid:ee390cae13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1243" Type="http://schemas.openxmlformats.org/officeDocument/2006/relationships/hyperlink" Target="cid:e93d11892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1236" Type="http://schemas.openxmlformats.org/officeDocument/2006/relationships/image" Target="cid:c51019a013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1247" Type="http://schemas.openxmlformats.org/officeDocument/2006/relationships/hyperlink" Target="cid:e9463f062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1242" Type="http://schemas.openxmlformats.org/officeDocument/2006/relationships/image" Target="cid:d9cb7ef1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1233" Type="http://schemas.openxmlformats.org/officeDocument/2006/relationships/hyperlink" Target="cid:ba920414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1244" Type="http://schemas.openxmlformats.org/officeDocument/2006/relationships/image" Target="cid:e93d11ae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1235" Type="http://schemas.openxmlformats.org/officeDocument/2006/relationships/hyperlink" Target="cid:c510197d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1246" Type="http://schemas.openxmlformats.org/officeDocument/2006/relationships/image" Target="cid:e9426d9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237" Type="http://schemas.openxmlformats.org/officeDocument/2006/relationships/hyperlink" Target="cid:c5142fb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1248" Type="http://schemas.openxmlformats.org/officeDocument/2006/relationships/image" Target="cid:e9463f2f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1239" Type="http://schemas.openxmlformats.org/officeDocument/2006/relationships/hyperlink" Target="cid:d054705c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1241" Type="http://schemas.openxmlformats.org/officeDocument/2006/relationships/hyperlink" Target="cid:d9cb7ebd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1234" Type="http://schemas.openxmlformats.org/officeDocument/2006/relationships/image" Target="cid:ba92043c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1245" Type="http://schemas.openxmlformats.org/officeDocument/2006/relationships/hyperlink" Target="cid:e9426d6f2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238" Type="http://schemas.openxmlformats.org/officeDocument/2006/relationships/image" Target="cid:c5142fe213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1249" Type="http://schemas.openxmlformats.org/officeDocument/2006/relationships/hyperlink" Target="cid:ee390c8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240" Type="http://schemas.openxmlformats.org/officeDocument/2006/relationships/image" Target="cid:d054708313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3" name="Picture 2" descr="cid:ba92043c13">
          <a:hlinkClick xmlns:r="http://schemas.openxmlformats.org/officeDocument/2006/relationships" r:id="rId1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4" cstate="print"/>
        <a:srcRect/>
        <a:stretch>
          <a:fillRect/>
        </a:stretch>
      </xdr:blipFill>
      <xdr:spPr bwMode="auto">
        <a:xfrm>
          <a:off x="197262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5" name="Picture 2" descr="cid:c51019a013">
          <a:hlinkClick xmlns:r="http://schemas.openxmlformats.org/officeDocument/2006/relationships" r:id="rId1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7" name="Picture 2" descr="cid:c5142fe213">
          <a:hlinkClick xmlns:r="http://schemas.openxmlformats.org/officeDocument/2006/relationships" r:id="rId1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9" name="Picture 2" descr="cid:d054708313">
          <a:hlinkClick xmlns:r="http://schemas.openxmlformats.org/officeDocument/2006/relationships" r:id="rId1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1" name="Picture 2" descr="cid:d9cb7ef113">
          <a:hlinkClick xmlns:r="http://schemas.openxmlformats.org/officeDocument/2006/relationships" r:id="rId1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2" cstate="print"/>
        <a:srcRect/>
        <a:stretch>
          <a:fillRect/>
        </a:stretch>
      </xdr:blipFill>
      <xdr:spPr bwMode="auto">
        <a:xfrm>
          <a:off x="19764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3" name="Picture 2" descr="cid:e93d11ae13">
          <a:hlinkClick xmlns:r="http://schemas.openxmlformats.org/officeDocument/2006/relationships" r:id="rId1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5" name="Picture 2" descr="cid:e9426d9813">
          <a:hlinkClick xmlns:r="http://schemas.openxmlformats.org/officeDocument/2006/relationships" r:id="rId1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7" name="Picture 2" descr="cid:e9463f2f13">
          <a:hlinkClick xmlns:r="http://schemas.openxmlformats.org/officeDocument/2006/relationships" r:id="rId1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9" name="Picture 2" descr="cid:ee390cae13">
          <a:hlinkClick xmlns:r="http://schemas.openxmlformats.org/officeDocument/2006/relationships" r:id="rId1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0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18520861.170600001</v>
      </c>
      <c r="F3" s="25">
        <f>RA!I7</f>
        <v>1654800.5264000001</v>
      </c>
      <c r="G3" s="16">
        <f>SUM(G4:G42)</f>
        <v>16866060.644199993</v>
      </c>
      <c r="H3" s="27">
        <f>RA!J7</f>
        <v>8.9347925625986999</v>
      </c>
      <c r="I3" s="20">
        <f>SUM(I4:I42)</f>
        <v>18520866.49088997</v>
      </c>
      <c r="J3" s="21">
        <f>SUM(J4:J42)</f>
        <v>16866060.627479043</v>
      </c>
      <c r="K3" s="22">
        <f>E3-I3</f>
        <v>-5.3202899694442749</v>
      </c>
      <c r="L3" s="22">
        <f>G3-J3</f>
        <v>1.6720950603485107E-2</v>
      </c>
    </row>
    <row r="4" spans="1:13">
      <c r="A4" s="73">
        <f>RA!A8</f>
        <v>42814</v>
      </c>
      <c r="B4" s="12">
        <v>12</v>
      </c>
      <c r="C4" s="68" t="s">
        <v>6</v>
      </c>
      <c r="D4" s="68"/>
      <c r="E4" s="15">
        <f>IFERROR(VLOOKUP(C4,RA!B:D,3,0),0)</f>
        <v>563908.39399999997</v>
      </c>
      <c r="F4" s="25">
        <f>IFERROR(VLOOKUP(C4,RA!B:I,8,0),0)</f>
        <v>164831.5889</v>
      </c>
      <c r="G4" s="16">
        <f t="shared" ref="G4:G42" si="0">E4-F4</f>
        <v>399076.8051</v>
      </c>
      <c r="H4" s="27">
        <f>RA!J8</f>
        <v>29.2302066530331</v>
      </c>
      <c r="I4" s="20">
        <f>IFERROR(VLOOKUP(B4,RMS!C:E,3,FALSE),0)</f>
        <v>563908.94215555501</v>
      </c>
      <c r="J4" s="21">
        <f>IFERROR(VLOOKUP(B4,RMS!C:F,4,FALSE),0)</f>
        <v>399076.80029230798</v>
      </c>
      <c r="K4" s="22">
        <f t="shared" ref="K4:K42" si="1">E4-I4</f>
        <v>-0.54815555503591895</v>
      </c>
      <c r="L4" s="22">
        <f t="shared" ref="L4:L42" si="2">G4-J4</f>
        <v>4.8076920211315155E-3</v>
      </c>
    </row>
    <row r="5" spans="1:13">
      <c r="A5" s="73"/>
      <c r="B5" s="12">
        <v>13</v>
      </c>
      <c r="C5" s="68" t="s">
        <v>7</v>
      </c>
      <c r="D5" s="68"/>
      <c r="E5" s="15">
        <f>IFERROR(VLOOKUP(C5,RA!B:D,3,0),0)</f>
        <v>61757.980799999998</v>
      </c>
      <c r="F5" s="25">
        <f>IFERROR(VLOOKUP(C5,RA!B:I,8,0),0)</f>
        <v>14858.2181</v>
      </c>
      <c r="G5" s="16">
        <f t="shared" si="0"/>
        <v>46899.762699999999</v>
      </c>
      <c r="H5" s="27">
        <f>RA!J9</f>
        <v>24.058782213294101</v>
      </c>
      <c r="I5" s="20">
        <f>IFERROR(VLOOKUP(B5,RMS!C:E,3,FALSE),0)</f>
        <v>61758.014226495703</v>
      </c>
      <c r="J5" s="21">
        <f>IFERROR(VLOOKUP(B5,RMS!C:F,4,FALSE),0)</f>
        <v>46899.749641880298</v>
      </c>
      <c r="K5" s="22">
        <f t="shared" si="1"/>
        <v>-3.3426495705498382E-2</v>
      </c>
      <c r="L5" s="22">
        <f t="shared" si="2"/>
        <v>1.3058119700872339E-2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IFERROR(VLOOKUP(C6,RA!B:D,3,0),0)</f>
        <v>92413.0291</v>
      </c>
      <c r="F6" s="25">
        <f>IFERROR(VLOOKUP(C6,RA!B:I,8,0),0)</f>
        <v>28002.644400000001</v>
      </c>
      <c r="G6" s="16">
        <f t="shared" si="0"/>
        <v>64410.384699999995</v>
      </c>
      <c r="H6" s="27">
        <f>RA!J10</f>
        <v>30.301619449892002</v>
      </c>
      <c r="I6" s="20">
        <f>IFERROR(VLOOKUP(B6,RMS!C:E,3,FALSE),0)</f>
        <v>92415.151575773401</v>
      </c>
      <c r="J6" s="21">
        <f>IFERROR(VLOOKUP(B6,RMS!C:F,4,FALSE),0)</f>
        <v>64410.382989586302</v>
      </c>
      <c r="K6" s="22">
        <f>E6-I6</f>
        <v>-2.1224757734016748</v>
      </c>
      <c r="L6" s="22">
        <f t="shared" si="2"/>
        <v>1.7104136932175606E-3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IFERROR(VLOOKUP(C7,RA!B:D,3,0),0)</f>
        <v>44139.260699999999</v>
      </c>
      <c r="F7" s="25">
        <f>IFERROR(VLOOKUP(C7,RA!B:I,8,0),0)</f>
        <v>10931.5766</v>
      </c>
      <c r="G7" s="16">
        <f t="shared" si="0"/>
        <v>33207.684099999999</v>
      </c>
      <c r="H7" s="27">
        <f>RA!J11</f>
        <v>24.7661071495926</v>
      </c>
      <c r="I7" s="20">
        <f>IFERROR(VLOOKUP(B7,RMS!C:E,3,FALSE),0)</f>
        <v>44139.284802768299</v>
      </c>
      <c r="J7" s="21">
        <f>IFERROR(VLOOKUP(B7,RMS!C:F,4,FALSE),0)</f>
        <v>33207.684523069402</v>
      </c>
      <c r="K7" s="22">
        <f t="shared" si="1"/>
        <v>-2.4102768300508615E-2</v>
      </c>
      <c r="L7" s="22">
        <f t="shared" si="2"/>
        <v>-4.2306940304115415E-4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IFERROR(VLOOKUP(C8,RA!B:D,3,0),0)</f>
        <v>148428.1182</v>
      </c>
      <c r="F8" s="25">
        <f>IFERROR(VLOOKUP(C8,RA!B:I,8,0),0)</f>
        <v>20605.7912</v>
      </c>
      <c r="G8" s="16">
        <f t="shared" si="0"/>
        <v>127822.32699999999</v>
      </c>
      <c r="H8" s="27">
        <f>RA!J12</f>
        <v>13.882673613253401</v>
      </c>
      <c r="I8" s="20">
        <f>IFERROR(VLOOKUP(B8,RMS!C:E,3,FALSE),0)</f>
        <v>148428.118641026</v>
      </c>
      <c r="J8" s="21">
        <f>IFERROR(VLOOKUP(B8,RMS!C:F,4,FALSE),0)</f>
        <v>127822.32568547</v>
      </c>
      <c r="K8" s="22">
        <f t="shared" si="1"/>
        <v>-4.4102600077167153E-4</v>
      </c>
      <c r="L8" s="22">
        <f t="shared" si="2"/>
        <v>1.3145299890311435E-3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IFERROR(VLOOKUP(C9,RA!B:D,3,0),0)</f>
        <v>180785.60630000001</v>
      </c>
      <c r="F9" s="25">
        <f>IFERROR(VLOOKUP(C9,RA!B:I,8,0),0)</f>
        <v>55368.455000000002</v>
      </c>
      <c r="G9" s="16">
        <f t="shared" si="0"/>
        <v>125417.15130000001</v>
      </c>
      <c r="H9" s="27">
        <f>RA!J13</f>
        <v>30.626583682840501</v>
      </c>
      <c r="I9" s="20">
        <f>IFERROR(VLOOKUP(B9,RMS!C:E,3,FALSE),0)</f>
        <v>180785.739175214</v>
      </c>
      <c r="J9" s="21">
        <f>IFERROR(VLOOKUP(B9,RMS!C:F,4,FALSE),0)</f>
        <v>125417.151768376</v>
      </c>
      <c r="K9" s="22">
        <f t="shared" si="1"/>
        <v>-0.13287521398160607</v>
      </c>
      <c r="L9" s="22">
        <f t="shared" si="2"/>
        <v>-4.6837599074933678E-4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IFERROR(VLOOKUP(C10,RA!B:D,3,0),0)</f>
        <v>76204.558199999999</v>
      </c>
      <c r="F10" s="25">
        <f>IFERROR(VLOOKUP(C10,RA!B:I,8,0),0)</f>
        <v>8714.2674999999999</v>
      </c>
      <c r="G10" s="16">
        <f t="shared" si="0"/>
        <v>67490.290699999998</v>
      </c>
      <c r="H10" s="27">
        <f>RA!J14</f>
        <v>11.435362537145499</v>
      </c>
      <c r="I10" s="20">
        <f>IFERROR(VLOOKUP(B10,RMS!C:E,3,FALSE),0)</f>
        <v>76204.565389743599</v>
      </c>
      <c r="J10" s="21">
        <f>IFERROR(VLOOKUP(B10,RMS!C:F,4,FALSE),0)</f>
        <v>67490.2900008547</v>
      </c>
      <c r="K10" s="22">
        <f t="shared" si="1"/>
        <v>-7.1897435991559178E-3</v>
      </c>
      <c r="L10" s="22">
        <f t="shared" si="2"/>
        <v>6.9914529740344733E-4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IFERROR(VLOOKUP(C11,RA!B:D,3,0),0)</f>
        <v>74733.4087</v>
      </c>
      <c r="F11" s="25">
        <f>IFERROR(VLOOKUP(C11,RA!B:I,8,0),0)</f>
        <v>-442.4778</v>
      </c>
      <c r="G11" s="16">
        <f t="shared" si="0"/>
        <v>75175.886499999993</v>
      </c>
      <c r="H11" s="27">
        <f>RA!J15</f>
        <v>-0.592074960445368</v>
      </c>
      <c r="I11" s="20">
        <f>IFERROR(VLOOKUP(B11,RMS!C:E,3,FALSE),0)</f>
        <v>74733.452489743606</v>
      </c>
      <c r="J11" s="21">
        <f>IFERROR(VLOOKUP(B11,RMS!C:F,4,FALSE),0)</f>
        <v>75175.885699999999</v>
      </c>
      <c r="K11" s="22">
        <f t="shared" si="1"/>
        <v>-4.3789743605884723E-2</v>
      </c>
      <c r="L11" s="22">
        <f t="shared" si="2"/>
        <v>7.9999999434221536E-4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IFERROR(VLOOKUP(C12,RA!B:D,3,0),0)</f>
        <v>726551.19940000004</v>
      </c>
      <c r="F12" s="25">
        <f>IFERROR(VLOOKUP(C12,RA!B:I,8,0),0)</f>
        <v>-24624.317899999998</v>
      </c>
      <c r="G12" s="16">
        <f t="shared" si="0"/>
        <v>751175.51730000007</v>
      </c>
      <c r="H12" s="27">
        <f>RA!J16</f>
        <v>-3.3892061454630098</v>
      </c>
      <c r="I12" s="20">
        <f>IFERROR(VLOOKUP(B12,RMS!C:E,3,FALSE),0)</f>
        <v>726550.75328991003</v>
      </c>
      <c r="J12" s="21">
        <f>IFERROR(VLOOKUP(B12,RMS!C:F,4,FALSE),0)</f>
        <v>751175.51735128195</v>
      </c>
      <c r="K12" s="22">
        <f t="shared" si="1"/>
        <v>0.4461100900080055</v>
      </c>
      <c r="L12" s="22">
        <f t="shared" si="2"/>
        <v>-5.1281880587339401E-5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IFERROR(VLOOKUP(C13,RA!B:D,3,0),0)</f>
        <v>2229627.1716</v>
      </c>
      <c r="F13" s="25">
        <f>IFERROR(VLOOKUP(C13,RA!B:I,8,0),0)</f>
        <v>27215.370900000002</v>
      </c>
      <c r="G13" s="16">
        <f t="shared" si="0"/>
        <v>2202411.8007</v>
      </c>
      <c r="H13" s="27">
        <f>RA!J17</f>
        <v>1.2206242930054501</v>
      </c>
      <c r="I13" s="20">
        <f>IFERROR(VLOOKUP(B13,RMS!C:E,3,FALSE),0)</f>
        <v>2229627.1825256399</v>
      </c>
      <c r="J13" s="21">
        <f>IFERROR(VLOOKUP(B13,RMS!C:F,4,FALSE),0)</f>
        <v>2202411.8047145298</v>
      </c>
      <c r="K13" s="22">
        <f t="shared" si="1"/>
        <v>-1.0925639886409044E-2</v>
      </c>
      <c r="L13" s="22">
        <f t="shared" si="2"/>
        <v>-4.0145297534763813E-3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IFERROR(VLOOKUP(C14,RA!B:D,3,0),0)</f>
        <v>1555630.3256999999</v>
      </c>
      <c r="F14" s="25">
        <f>IFERROR(VLOOKUP(C14,RA!B:I,8,0),0)</f>
        <v>178514.52119999999</v>
      </c>
      <c r="G14" s="16">
        <f t="shared" si="0"/>
        <v>1377115.8044999999</v>
      </c>
      <c r="H14" s="27">
        <f>RA!J18</f>
        <v>11.4753819240231</v>
      </c>
      <c r="I14" s="20">
        <f>IFERROR(VLOOKUP(B14,RMS!C:E,3,FALSE),0)</f>
        <v>1555630.80617321</v>
      </c>
      <c r="J14" s="21">
        <f>IFERROR(VLOOKUP(B14,RMS!C:F,4,FALSE),0)</f>
        <v>1377115.78534359</v>
      </c>
      <c r="K14" s="22">
        <f t="shared" si="1"/>
        <v>-0.48047321010380983</v>
      </c>
      <c r="L14" s="22">
        <f t="shared" si="2"/>
        <v>1.91564098931849E-2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IFERROR(VLOOKUP(C15,RA!B:D,3,0),0)</f>
        <v>562761.38450000004</v>
      </c>
      <c r="F15" s="25">
        <f>IFERROR(VLOOKUP(C15,RA!B:I,8,0),0)</f>
        <v>75840.935400000002</v>
      </c>
      <c r="G15" s="16">
        <f t="shared" si="0"/>
        <v>486920.44910000003</v>
      </c>
      <c r="H15" s="27">
        <f>RA!J19</f>
        <v>13.476570619247999</v>
      </c>
      <c r="I15" s="20">
        <f>IFERROR(VLOOKUP(B15,RMS!C:E,3,FALSE),0)</f>
        <v>562761.29652991402</v>
      </c>
      <c r="J15" s="21">
        <f>IFERROR(VLOOKUP(B15,RMS!C:F,4,FALSE),0)</f>
        <v>486920.44870769198</v>
      </c>
      <c r="K15" s="22">
        <f t="shared" si="1"/>
        <v>8.7970086024142802E-2</v>
      </c>
      <c r="L15" s="22">
        <f t="shared" si="2"/>
        <v>3.9230805123224854E-4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IFERROR(VLOOKUP(C16,RA!B:D,3,0),0)</f>
        <v>1195087.7686999999</v>
      </c>
      <c r="F16" s="25">
        <f>IFERROR(VLOOKUP(C16,RA!B:I,8,0),0)</f>
        <v>144833.18369999999</v>
      </c>
      <c r="G16" s="16">
        <f t="shared" si="0"/>
        <v>1050254.585</v>
      </c>
      <c r="H16" s="27">
        <f>RA!J20</f>
        <v>12.1190415878448</v>
      </c>
      <c r="I16" s="20">
        <f>IFERROR(VLOOKUP(B16,RMS!C:E,3,FALSE),0)</f>
        <v>1195087.9748169</v>
      </c>
      <c r="J16" s="21">
        <f>IFERROR(VLOOKUP(B16,RMS!C:F,4,FALSE),0)</f>
        <v>1050254.585</v>
      </c>
      <c r="K16" s="22">
        <f t="shared" si="1"/>
        <v>-0.20611690008081496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IFERROR(VLOOKUP(C17,RA!B:D,3,0),0)</f>
        <v>416018.38699999999</v>
      </c>
      <c r="F17" s="25">
        <f>IFERROR(VLOOKUP(C17,RA!B:I,8,0),0)</f>
        <v>78118.288700000005</v>
      </c>
      <c r="G17" s="16">
        <f t="shared" si="0"/>
        <v>337900.09829999995</v>
      </c>
      <c r="H17" s="27">
        <f>RA!J21</f>
        <v>18.777604822548401</v>
      </c>
      <c r="I17" s="20">
        <f>IFERROR(VLOOKUP(B17,RMS!C:E,3,FALSE),0)</f>
        <v>416018.16873066302</v>
      </c>
      <c r="J17" s="21">
        <f>IFERROR(VLOOKUP(B17,RMS!C:F,4,FALSE),0)</f>
        <v>337900.09769008402</v>
      </c>
      <c r="K17" s="22">
        <f t="shared" si="1"/>
        <v>0.21826933696866035</v>
      </c>
      <c r="L17" s="22">
        <f t="shared" si="2"/>
        <v>6.0991593636572361E-4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IFERROR(VLOOKUP(C18,RA!B:D,3,0),0)</f>
        <v>1133806.3174000001</v>
      </c>
      <c r="F18" s="25">
        <f>IFERROR(VLOOKUP(C18,RA!B:I,8,0),0)</f>
        <v>3673.4731000000002</v>
      </c>
      <c r="G18" s="16">
        <f t="shared" si="0"/>
        <v>1130132.8443</v>
      </c>
      <c r="H18" s="27">
        <f>RA!J22</f>
        <v>0.32399476379915298</v>
      </c>
      <c r="I18" s="20">
        <f>IFERROR(VLOOKUP(B18,RMS!C:E,3,FALSE),0)</f>
        <v>1133807.4438332401</v>
      </c>
      <c r="J18" s="21">
        <f>IFERROR(VLOOKUP(B18,RMS!C:F,4,FALSE),0)</f>
        <v>1130132.84457263</v>
      </c>
      <c r="K18" s="22">
        <f t="shared" si="1"/>
        <v>-1.1264332400169224</v>
      </c>
      <c r="L18" s="22">
        <f t="shared" si="2"/>
        <v>-2.7263001538813114E-4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IFERROR(VLOOKUP(C19,RA!B:D,3,0),0)</f>
        <v>2180721.1510999999</v>
      </c>
      <c r="F19" s="25">
        <f>IFERROR(VLOOKUP(C19,RA!B:I,8,0),0)</f>
        <v>257225.03880000001</v>
      </c>
      <c r="G19" s="16">
        <f t="shared" si="0"/>
        <v>1923496.1122999999</v>
      </c>
      <c r="H19" s="27">
        <f>RA!J23</f>
        <v>11.795411745800299</v>
      </c>
      <c r="I19" s="20">
        <f>IFERROR(VLOOKUP(B19,RMS!C:E,3,FALSE),0)</f>
        <v>2180722.44441282</v>
      </c>
      <c r="J19" s="21">
        <f>IFERROR(VLOOKUP(B19,RMS!C:F,4,FALSE),0)</f>
        <v>1923496.1309717901</v>
      </c>
      <c r="K19" s="22">
        <f t="shared" si="1"/>
        <v>-1.2933128201402724</v>
      </c>
      <c r="L19" s="22">
        <f t="shared" si="2"/>
        <v>-1.8671790137887001E-2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IFERROR(VLOOKUP(C20,RA!B:D,3,0),0)</f>
        <v>247711.7254</v>
      </c>
      <c r="F20" s="25">
        <f>IFERROR(VLOOKUP(C20,RA!B:I,8,0),0)</f>
        <v>39667.553</v>
      </c>
      <c r="G20" s="16">
        <f t="shared" si="0"/>
        <v>208044.17239999998</v>
      </c>
      <c r="H20" s="27">
        <f>RA!J24</f>
        <v>16.0135952127198</v>
      </c>
      <c r="I20" s="20">
        <f>IFERROR(VLOOKUP(B20,RMS!C:E,3,FALSE),0)</f>
        <v>247711.70960406199</v>
      </c>
      <c r="J20" s="21">
        <f>IFERROR(VLOOKUP(B20,RMS!C:F,4,FALSE),0)</f>
        <v>208044.17597050901</v>
      </c>
      <c r="K20" s="22">
        <f t="shared" si="1"/>
        <v>1.5795938001247123E-2</v>
      </c>
      <c r="L20" s="22">
        <f t="shared" si="2"/>
        <v>-3.5705090267583728E-3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IFERROR(VLOOKUP(C21,RA!B:D,3,0),0)</f>
        <v>308854.81349999999</v>
      </c>
      <c r="F21" s="25">
        <f>IFERROR(VLOOKUP(C21,RA!B:I,8,0),0)</f>
        <v>20518.007099999999</v>
      </c>
      <c r="G21" s="16">
        <f t="shared" si="0"/>
        <v>288336.8064</v>
      </c>
      <c r="H21" s="27">
        <f>RA!J25</f>
        <v>6.6432531413339904</v>
      </c>
      <c r="I21" s="20">
        <f>IFERROR(VLOOKUP(B21,RMS!C:E,3,FALSE),0)</f>
        <v>308854.80994990497</v>
      </c>
      <c r="J21" s="21">
        <f>IFERROR(VLOOKUP(B21,RMS!C:F,4,FALSE),0)</f>
        <v>288336.80671669601</v>
      </c>
      <c r="K21" s="22">
        <f t="shared" si="1"/>
        <v>3.5500950179994106E-3</v>
      </c>
      <c r="L21" s="22">
        <f t="shared" si="2"/>
        <v>-3.1669600866734982E-4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IFERROR(VLOOKUP(C22,RA!B:D,3,0),0)</f>
        <v>674347.32109999994</v>
      </c>
      <c r="F22" s="25">
        <f>IFERROR(VLOOKUP(C22,RA!B:I,8,0),0)</f>
        <v>151068.87549999999</v>
      </c>
      <c r="G22" s="16">
        <f t="shared" si="0"/>
        <v>523278.44559999998</v>
      </c>
      <c r="H22" s="27">
        <f>RA!J26</f>
        <v>22.402235579964302</v>
      </c>
      <c r="I22" s="20">
        <f>IFERROR(VLOOKUP(B22,RMS!C:E,3,FALSE),0)</f>
        <v>674347.30268165004</v>
      </c>
      <c r="J22" s="21">
        <f>IFERROR(VLOOKUP(B22,RMS!C:F,4,FALSE),0)</f>
        <v>523278.405284087</v>
      </c>
      <c r="K22" s="22">
        <f t="shared" si="1"/>
        <v>1.84183499077335E-2</v>
      </c>
      <c r="L22" s="22">
        <f t="shared" si="2"/>
        <v>4.0315912978257984E-2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IFERROR(VLOOKUP(C23,RA!B:D,3,0),0)</f>
        <v>281592.93219999998</v>
      </c>
      <c r="F23" s="25">
        <f>IFERROR(VLOOKUP(C23,RA!B:I,8,0),0)</f>
        <v>69669.960300000006</v>
      </c>
      <c r="G23" s="16">
        <f t="shared" si="0"/>
        <v>211922.97189999997</v>
      </c>
      <c r="H23" s="27">
        <f>RA!J27</f>
        <v>24.741373924299101</v>
      </c>
      <c r="I23" s="20">
        <f>IFERROR(VLOOKUP(B23,RMS!C:E,3,FALSE),0)</f>
        <v>281592.901020082</v>
      </c>
      <c r="J23" s="21">
        <f>IFERROR(VLOOKUP(B23,RMS!C:F,4,FALSE),0)</f>
        <v>211922.98194876299</v>
      </c>
      <c r="K23" s="22">
        <f t="shared" si="1"/>
        <v>3.1179917976260185E-2</v>
      </c>
      <c r="L23" s="22">
        <f t="shared" si="2"/>
        <v>-1.0048763011582196E-2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IFERROR(VLOOKUP(C24,RA!B:D,3,0),0)</f>
        <v>926415.11919999996</v>
      </c>
      <c r="F24" s="25">
        <f>IFERROR(VLOOKUP(C24,RA!B:I,8,0),0)</f>
        <v>42156.682699999998</v>
      </c>
      <c r="G24" s="16">
        <f t="shared" si="0"/>
        <v>884258.43649999995</v>
      </c>
      <c r="H24" s="27">
        <f>RA!J28</f>
        <v>4.5505175624081096</v>
      </c>
      <c r="I24" s="20">
        <f>IFERROR(VLOOKUP(B24,RMS!C:E,3,FALSE),0)</f>
        <v>926415.14939999999</v>
      </c>
      <c r="J24" s="21">
        <f>IFERROR(VLOOKUP(B24,RMS!C:F,4,FALSE),0)</f>
        <v>884258.44449999998</v>
      </c>
      <c r="K24" s="22">
        <f t="shared" si="1"/>
        <v>-3.0200000037439167E-2</v>
      </c>
      <c r="L24" s="22">
        <f t="shared" si="2"/>
        <v>-8.000000030733645E-3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IFERROR(VLOOKUP(C25,RA!B:D,3,0),0)</f>
        <v>883202.03940000001</v>
      </c>
      <c r="F25" s="25">
        <f>IFERROR(VLOOKUP(C25,RA!B:I,8,0),0)</f>
        <v>135019.37340000001</v>
      </c>
      <c r="G25" s="16">
        <f t="shared" si="0"/>
        <v>748182.66599999997</v>
      </c>
      <c r="H25" s="27">
        <f>RA!J29</f>
        <v>15.2874843327723</v>
      </c>
      <c r="I25" s="20">
        <f>IFERROR(VLOOKUP(B25,RMS!C:E,3,FALSE),0)</f>
        <v>883202.04032920301</v>
      </c>
      <c r="J25" s="21">
        <f>IFERROR(VLOOKUP(B25,RMS!C:F,4,FALSE),0)</f>
        <v>748182.66694818204</v>
      </c>
      <c r="K25" s="22">
        <f t="shared" si="1"/>
        <v>-9.2920300085097551E-4</v>
      </c>
      <c r="L25" s="22">
        <f t="shared" si="2"/>
        <v>-9.4818207435309887E-4</v>
      </c>
      <c r="M25" s="32"/>
    </row>
    <row r="26" spans="1:13">
      <c r="A26" s="73"/>
      <c r="B26" s="12">
        <v>37</v>
      </c>
      <c r="C26" s="68" t="s">
        <v>63</v>
      </c>
      <c r="D26" s="68"/>
      <c r="E26" s="15">
        <f>IFERROR(VLOOKUP(C26,RA!B:D,3,0),0)</f>
        <v>1217204.4013</v>
      </c>
      <c r="F26" s="25">
        <f>IFERROR(VLOOKUP(C26,RA!B:I,8,0),0)</f>
        <v>152509.13920000001</v>
      </c>
      <c r="G26" s="16">
        <f t="shared" si="0"/>
        <v>1064695.2620999999</v>
      </c>
      <c r="H26" s="27">
        <f>RA!J30</f>
        <v>12.5294600510084</v>
      </c>
      <c r="I26" s="20">
        <f>IFERROR(VLOOKUP(B26,RMS!C:E,3,FALSE),0)</f>
        <v>1217204.36650796</v>
      </c>
      <c r="J26" s="21">
        <f>IFERROR(VLOOKUP(B26,RMS!C:F,4,FALSE),0)</f>
        <v>1064695.27059845</v>
      </c>
      <c r="K26" s="22">
        <f t="shared" si="1"/>
        <v>3.4792040009051561E-2</v>
      </c>
      <c r="L26" s="22">
        <f t="shared" si="2"/>
        <v>-8.4984500426799059E-3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IFERROR(VLOOKUP(C27,RA!B:D,3,0),0)</f>
        <v>1817424.3859999999</v>
      </c>
      <c r="F27" s="25">
        <f>IFERROR(VLOOKUP(C27,RA!B:I,8,0),0)</f>
        <v>-78212.933399999994</v>
      </c>
      <c r="G27" s="16">
        <f t="shared" si="0"/>
        <v>1895637.3193999999</v>
      </c>
      <c r="H27" s="27">
        <f>RA!J31</f>
        <v>-4.3035041238849097</v>
      </c>
      <c r="I27" s="20">
        <f>IFERROR(VLOOKUP(B27,RMS!C:E,3,FALSE),0)</f>
        <v>1817424.6156893801</v>
      </c>
      <c r="J27" s="21">
        <f>IFERROR(VLOOKUP(B27,RMS!C:F,4,FALSE),0)</f>
        <v>1895637.3079681401</v>
      </c>
      <c r="K27" s="22">
        <f t="shared" si="1"/>
        <v>-0.22968938015401363</v>
      </c>
      <c r="L27" s="22">
        <f t="shared" si="2"/>
        <v>1.143185980618E-2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IFERROR(VLOOKUP(C28,RA!B:D,3,0),0)</f>
        <v>172472.43400000001</v>
      </c>
      <c r="F28" s="25">
        <f>IFERROR(VLOOKUP(C28,RA!B:I,8,0),0)</f>
        <v>46159.143300000003</v>
      </c>
      <c r="G28" s="16">
        <f t="shared" si="0"/>
        <v>126313.29070000001</v>
      </c>
      <c r="H28" s="27">
        <f>RA!J32</f>
        <v>26.763200489186602</v>
      </c>
      <c r="I28" s="20">
        <f>IFERROR(VLOOKUP(B28,RMS!C:E,3,FALSE),0)</f>
        <v>172472.32072146601</v>
      </c>
      <c r="J28" s="21">
        <f>IFERROR(VLOOKUP(B28,RMS!C:F,4,FALSE),0)</f>
        <v>126313.30891303399</v>
      </c>
      <c r="K28" s="22">
        <f t="shared" si="1"/>
        <v>0.11327853400143795</v>
      </c>
      <c r="L28" s="22">
        <f t="shared" si="2"/>
        <v>-1.8213033981737681E-2</v>
      </c>
      <c r="M28" s="32"/>
    </row>
    <row r="29" spans="1:13">
      <c r="A29" s="73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IFERROR(VLOOKUP(C30,RA!B:D,3,0),0)</f>
        <v>130976.16590000001</v>
      </c>
      <c r="F30" s="25">
        <f>IFERROR(VLOOKUP(C30,RA!B:I,8,0),0)</f>
        <v>14512.500400000001</v>
      </c>
      <c r="G30" s="16">
        <f t="shared" si="0"/>
        <v>116463.6655</v>
      </c>
      <c r="H30" s="27">
        <f>RA!J34</f>
        <v>0</v>
      </c>
      <c r="I30" s="20">
        <f>IFERROR(VLOOKUP(B30,RMS!C:E,3,FALSE),0)</f>
        <v>130976.1666</v>
      </c>
      <c r="J30" s="21">
        <f>IFERROR(VLOOKUP(B30,RMS!C:F,4,FALSE),0)</f>
        <v>116463.66929999999</v>
      </c>
      <c r="K30" s="22">
        <f t="shared" si="1"/>
        <v>-6.9999998959247023E-4</v>
      </c>
      <c r="L30" s="22">
        <f t="shared" si="2"/>
        <v>-3.799999991315417E-3</v>
      </c>
      <c r="M30" s="32"/>
    </row>
    <row r="31" spans="1:13" s="36" customFormat="1" ht="12" thickBot="1">
      <c r="A31" s="73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11.0802605193683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IFERROR(VLOOKUP(C32,RA!B:D,3,0),0)</f>
        <v>103488.05</v>
      </c>
      <c r="F32" s="25">
        <f>IFERROR(VLOOKUP(C32,RA!B:I,8,0),0)</f>
        <v>8155.85</v>
      </c>
      <c r="G32" s="16">
        <f t="shared" si="0"/>
        <v>95332.2</v>
      </c>
      <c r="H32" s="27">
        <f>RA!J34</f>
        <v>0</v>
      </c>
      <c r="I32" s="20">
        <f>IFERROR(VLOOKUP(B32,RMS!C:E,3,FALSE),0)</f>
        <v>103488.05</v>
      </c>
      <c r="J32" s="21">
        <f>IFERROR(VLOOKUP(B32,RMS!C:F,4,FALSE),0)</f>
        <v>95332.2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IFERROR(VLOOKUP(C33,RA!B:D,3,0),0)</f>
        <v>73262.84</v>
      </c>
      <c r="F33" s="25">
        <f>IFERROR(VLOOKUP(C33,RA!B:I,8,0),0)</f>
        <v>-8369.76</v>
      </c>
      <c r="G33" s="16">
        <f t="shared" si="0"/>
        <v>81632.599999999991</v>
      </c>
      <c r="H33" s="27">
        <f>RA!J34</f>
        <v>0</v>
      </c>
      <c r="I33" s="20">
        <f>IFERROR(VLOOKUP(B33,RMS!C:E,3,FALSE),0)</f>
        <v>73262.84</v>
      </c>
      <c r="J33" s="21">
        <f>IFERROR(VLOOKUP(B33,RMS!C:F,4,FALSE),0)</f>
        <v>81632.600000000006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IFERROR(VLOOKUP(C34,RA!B:D,3,0),0)</f>
        <v>22860.68</v>
      </c>
      <c r="F34" s="25">
        <f>IFERROR(VLOOKUP(C34,RA!B:I,8,0),0)</f>
        <v>-763.27</v>
      </c>
      <c r="G34" s="16">
        <f t="shared" si="0"/>
        <v>23623.95</v>
      </c>
      <c r="H34" s="27">
        <f>RA!J35</f>
        <v>11.0802605193683</v>
      </c>
      <c r="I34" s="20">
        <f>IFERROR(VLOOKUP(B34,RMS!C:E,3,FALSE),0)</f>
        <v>22860.68</v>
      </c>
      <c r="J34" s="21">
        <f>IFERROR(VLOOKUP(B34,RMS!C:F,4,FALSE),0)</f>
        <v>23623.95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IFERROR(VLOOKUP(C35,RA!B:D,3,0),0)</f>
        <v>39430.49</v>
      </c>
      <c r="F35" s="25">
        <f>IFERROR(VLOOKUP(C35,RA!B:I,8,0),0)</f>
        <v>-4035.03</v>
      </c>
      <c r="G35" s="16">
        <f t="shared" si="0"/>
        <v>43465.52</v>
      </c>
      <c r="H35" s="27">
        <f>RA!J34</f>
        <v>0</v>
      </c>
      <c r="I35" s="20">
        <f>IFERROR(VLOOKUP(B35,RMS!C:E,3,FALSE),0)</f>
        <v>39430.49</v>
      </c>
      <c r="J35" s="21">
        <f>IFERROR(VLOOKUP(B35,RMS!C:F,4,FALSE),0)</f>
        <v>43465.52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IFERROR(VLOOKUP(C36,RA!B:D,3,0),0)</f>
        <v>0.18</v>
      </c>
      <c r="F36" s="25">
        <f>IFERROR(VLOOKUP(C36,RA!B:I,8,0),0)</f>
        <v>0.18</v>
      </c>
      <c r="G36" s="16">
        <f t="shared" si="0"/>
        <v>0</v>
      </c>
      <c r="H36" s="27">
        <f>RA!J35</f>
        <v>11.0802605193683</v>
      </c>
      <c r="I36" s="20">
        <f>IFERROR(VLOOKUP(B36,RMS!C:E,3,FALSE),0)</f>
        <v>0.18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IFERROR(VLOOKUP(C37,RA!B:D,3,0),0)</f>
        <v>9291.0256000000008</v>
      </c>
      <c r="F37" s="25">
        <f>IFERROR(VLOOKUP(C37,RA!B:I,8,0),0)</f>
        <v>823.92089999999996</v>
      </c>
      <c r="G37" s="16">
        <f t="shared" si="0"/>
        <v>8467.1047000000017</v>
      </c>
      <c r="H37" s="27">
        <f>RA!J35</f>
        <v>11.0802605193683</v>
      </c>
      <c r="I37" s="20">
        <f>IFERROR(VLOOKUP(B37,RMS!C:E,3,FALSE),0)</f>
        <v>9291.0256410256407</v>
      </c>
      <c r="J37" s="21">
        <f>IFERROR(VLOOKUP(B37,RMS!C:F,4,FALSE),0)</f>
        <v>8467.1047008546993</v>
      </c>
      <c r="K37" s="22">
        <f t="shared" si="1"/>
        <v>-4.1025639802683145E-5</v>
      </c>
      <c r="L37" s="22">
        <f t="shared" si="2"/>
        <v>-8.5469764599110931E-7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IFERROR(VLOOKUP(C38,RA!B:D,3,0),0)</f>
        <v>243705.4834</v>
      </c>
      <c r="F38" s="25">
        <f>IFERROR(VLOOKUP(C38,RA!B:I,8,0),0)</f>
        <v>17450.832600000002</v>
      </c>
      <c r="G38" s="16">
        <f t="shared" si="0"/>
        <v>226254.6508</v>
      </c>
      <c r="H38" s="27">
        <f>RA!J36</f>
        <v>0</v>
      </c>
      <c r="I38" s="20">
        <f>IFERROR(VLOOKUP(B38,RMS!C:E,3,FALSE),0)</f>
        <v>243705.481857265</v>
      </c>
      <c r="J38" s="21">
        <f>IFERROR(VLOOKUP(B38,RMS!C:F,4,FALSE),0)</f>
        <v>226254.65095470101</v>
      </c>
      <c r="K38" s="22">
        <f t="shared" si="1"/>
        <v>1.5427350008394569E-3</v>
      </c>
      <c r="L38" s="22">
        <f t="shared" si="2"/>
        <v>-1.5470100333914161E-4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IFERROR(VLOOKUP(C39,RA!B:D,3,0),0)</f>
        <v>42757.64</v>
      </c>
      <c r="F39" s="25">
        <f>IFERROR(VLOOKUP(C39,RA!B:I,8,0),0)</f>
        <v>-8173.05</v>
      </c>
      <c r="G39" s="16">
        <f t="shared" si="0"/>
        <v>50930.69</v>
      </c>
      <c r="H39" s="27">
        <f>RA!J37</f>
        <v>7.8809582362407999</v>
      </c>
      <c r="I39" s="20">
        <f>IFERROR(VLOOKUP(B39,RMS!C:E,3,FALSE),0)</f>
        <v>42757.64</v>
      </c>
      <c r="J39" s="21">
        <f>IFERROR(VLOOKUP(B39,RMS!C:F,4,FALSE),0)</f>
        <v>50930.69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IFERROR(VLOOKUP(C40,RA!B:D,3,0),0)</f>
        <v>48601</v>
      </c>
      <c r="F40" s="25">
        <f>IFERROR(VLOOKUP(C40,RA!B:I,8,0),0)</f>
        <v>6736.7</v>
      </c>
      <c r="G40" s="16">
        <f t="shared" si="0"/>
        <v>41864.300000000003</v>
      </c>
      <c r="H40" s="27">
        <f>RA!J38</f>
        <v>-11.424290950228</v>
      </c>
      <c r="I40" s="20">
        <f>IFERROR(VLOOKUP(B40,RMS!C:E,3,FALSE),0)</f>
        <v>48601</v>
      </c>
      <c r="J40" s="21">
        <f>IFERROR(VLOOKUP(B40,RMS!C:F,4,FALSE),0)</f>
        <v>41864.300000000003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65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-3.3387895723136798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IFERROR(VLOOKUP(C42,RA!B:D,3,0),0)</f>
        <v>34688.3822</v>
      </c>
      <c r="F42" s="25">
        <f>IFERROR(VLOOKUP(C42,RA!B:I,8,0),0)</f>
        <v>6239.2936</v>
      </c>
      <c r="G42" s="16">
        <f t="shared" si="0"/>
        <v>28449.088599999999</v>
      </c>
      <c r="H42" s="27">
        <f>RA!J39</f>
        <v>-3.3387895723136798</v>
      </c>
      <c r="I42" s="20">
        <f>VLOOKUP(B42,RMS!C:E,3,FALSE)</f>
        <v>34688.3821193556</v>
      </c>
      <c r="J42" s="21">
        <f>IFERROR(VLOOKUP(B42,RMS!C:F,4,FALSE),0)</f>
        <v>28449.088722486998</v>
      </c>
      <c r="K42" s="22">
        <f t="shared" si="1"/>
        <v>8.0644400441087782E-5</v>
      </c>
      <c r="L42" s="22">
        <f t="shared" si="2"/>
        <v>-1.2248699931660667E-4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6" width="10.5703125" style="46" bestFit="1" customWidth="1"/>
    <col min="17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5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5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7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1" t="s">
        <v>5</v>
      </c>
      <c r="B7" s="82"/>
      <c r="C7" s="83"/>
      <c r="D7" s="55">
        <v>18520861.170600001</v>
      </c>
      <c r="E7" s="56"/>
      <c r="F7" s="56"/>
      <c r="G7" s="55">
        <v>22661083.7568</v>
      </c>
      <c r="H7" s="57">
        <v>-18.2701879161345</v>
      </c>
      <c r="I7" s="55">
        <v>1654800.5264000001</v>
      </c>
      <c r="J7" s="57">
        <v>8.9347925625986999</v>
      </c>
      <c r="K7" s="55">
        <v>930204.70979999995</v>
      </c>
      <c r="L7" s="57">
        <v>4.1048553537112697</v>
      </c>
      <c r="M7" s="57">
        <v>0.77896382265769504</v>
      </c>
      <c r="N7" s="55">
        <v>508111227.62370002</v>
      </c>
      <c r="O7" s="55">
        <v>2439492570.2157001</v>
      </c>
      <c r="P7" s="55">
        <v>910386</v>
      </c>
      <c r="Q7" s="55">
        <v>1265674</v>
      </c>
      <c r="R7" s="57">
        <v>-28.07105147139</v>
      </c>
      <c r="S7" s="55">
        <v>20.343965274729602</v>
      </c>
      <c r="T7" s="55">
        <v>21.507071090817998</v>
      </c>
      <c r="U7" s="58">
        <v>-5.7172031134615997</v>
      </c>
    </row>
    <row r="8" spans="1:23" ht="12" thickBot="1">
      <c r="A8" s="84">
        <v>42814</v>
      </c>
      <c r="B8" s="74" t="s">
        <v>6</v>
      </c>
      <c r="C8" s="75"/>
      <c r="D8" s="59">
        <v>563908.39399999997</v>
      </c>
      <c r="E8" s="60"/>
      <c r="F8" s="60"/>
      <c r="G8" s="59">
        <v>764133.18110000005</v>
      </c>
      <c r="H8" s="61">
        <v>-26.202865161773001</v>
      </c>
      <c r="I8" s="59">
        <v>164831.5889</v>
      </c>
      <c r="J8" s="61">
        <v>29.2302066530331</v>
      </c>
      <c r="K8" s="59">
        <v>7263.5102999999999</v>
      </c>
      <c r="L8" s="61">
        <v>0.95055554184205004</v>
      </c>
      <c r="M8" s="61">
        <v>21.693103209339402</v>
      </c>
      <c r="N8" s="59">
        <v>23024905.714499999</v>
      </c>
      <c r="O8" s="59">
        <v>102767083.331</v>
      </c>
      <c r="P8" s="59">
        <v>20791</v>
      </c>
      <c r="Q8" s="59">
        <v>28418</v>
      </c>
      <c r="R8" s="61">
        <v>-26.838623407699298</v>
      </c>
      <c r="S8" s="59">
        <v>27.122716271463599</v>
      </c>
      <c r="T8" s="59">
        <v>26.887540995143901</v>
      </c>
      <c r="U8" s="62">
        <v>0.86707862872542396</v>
      </c>
    </row>
    <row r="9" spans="1:23" ht="12" thickBot="1">
      <c r="A9" s="85"/>
      <c r="B9" s="74" t="s">
        <v>7</v>
      </c>
      <c r="C9" s="75"/>
      <c r="D9" s="59">
        <v>61757.980799999998</v>
      </c>
      <c r="E9" s="60"/>
      <c r="F9" s="60"/>
      <c r="G9" s="59">
        <v>105141.8199</v>
      </c>
      <c r="H9" s="61">
        <v>-41.262210546918602</v>
      </c>
      <c r="I9" s="59">
        <v>14858.2181</v>
      </c>
      <c r="J9" s="61">
        <v>24.058782213294101</v>
      </c>
      <c r="K9" s="59">
        <v>22954.8128</v>
      </c>
      <c r="L9" s="61">
        <v>21.8322384202901</v>
      </c>
      <c r="M9" s="61">
        <v>-0.35271882940382798</v>
      </c>
      <c r="N9" s="59">
        <v>1784733.0999</v>
      </c>
      <c r="O9" s="59">
        <v>13037630.908500001</v>
      </c>
      <c r="P9" s="59">
        <v>3768</v>
      </c>
      <c r="Q9" s="59">
        <v>7957</v>
      </c>
      <c r="R9" s="61">
        <v>-52.645469398014299</v>
      </c>
      <c r="S9" s="59">
        <v>16.390122292993599</v>
      </c>
      <c r="T9" s="59">
        <v>17.418604046751302</v>
      </c>
      <c r="U9" s="62">
        <v>-6.2750096391733896</v>
      </c>
    </row>
    <row r="10" spans="1:23" ht="12" thickBot="1">
      <c r="A10" s="85"/>
      <c r="B10" s="74" t="s">
        <v>8</v>
      </c>
      <c r="C10" s="75"/>
      <c r="D10" s="59">
        <v>92413.0291</v>
      </c>
      <c r="E10" s="60"/>
      <c r="F10" s="60"/>
      <c r="G10" s="59">
        <v>178135.7255</v>
      </c>
      <c r="H10" s="61">
        <v>-48.122124946800703</v>
      </c>
      <c r="I10" s="59">
        <v>28002.644400000001</v>
      </c>
      <c r="J10" s="61">
        <v>30.301619449892002</v>
      </c>
      <c r="K10" s="59">
        <v>41800.0308</v>
      </c>
      <c r="L10" s="61">
        <v>23.465271035708099</v>
      </c>
      <c r="M10" s="61">
        <v>-0.33008077113665701</v>
      </c>
      <c r="N10" s="59">
        <v>3120389.8050000002</v>
      </c>
      <c r="O10" s="59">
        <v>20605409.331900001</v>
      </c>
      <c r="P10" s="59">
        <v>94528</v>
      </c>
      <c r="Q10" s="59">
        <v>136013</v>
      </c>
      <c r="R10" s="61">
        <v>-30.5007609566733</v>
      </c>
      <c r="S10" s="59">
        <v>0.97762598489336505</v>
      </c>
      <c r="T10" s="59">
        <v>1.3345482027453299</v>
      </c>
      <c r="U10" s="62">
        <v>-36.509076412375897</v>
      </c>
    </row>
    <row r="11" spans="1:23" ht="12" thickBot="1">
      <c r="A11" s="85"/>
      <c r="B11" s="74" t="s">
        <v>9</v>
      </c>
      <c r="C11" s="75"/>
      <c r="D11" s="59">
        <v>44139.260699999999</v>
      </c>
      <c r="E11" s="60"/>
      <c r="F11" s="60"/>
      <c r="G11" s="59">
        <v>59004.385000000002</v>
      </c>
      <c r="H11" s="61">
        <v>-25.193253518361399</v>
      </c>
      <c r="I11" s="59">
        <v>10931.5766</v>
      </c>
      <c r="J11" s="61">
        <v>24.7661071495926</v>
      </c>
      <c r="K11" s="59">
        <v>3158.7647000000002</v>
      </c>
      <c r="L11" s="61">
        <v>5.3534405959828302</v>
      </c>
      <c r="M11" s="61">
        <v>2.4607125374042602</v>
      </c>
      <c r="N11" s="59">
        <v>1282901.4195999999</v>
      </c>
      <c r="O11" s="59">
        <v>6802304.7119000005</v>
      </c>
      <c r="P11" s="59">
        <v>2002</v>
      </c>
      <c r="Q11" s="59">
        <v>2901</v>
      </c>
      <c r="R11" s="61">
        <v>-30.989314029645001</v>
      </c>
      <c r="S11" s="59">
        <v>22.0475827672328</v>
      </c>
      <c r="T11" s="59">
        <v>21.6502780765253</v>
      </c>
      <c r="U11" s="62">
        <v>1.8020328799849501</v>
      </c>
    </row>
    <row r="12" spans="1:23" ht="12" thickBot="1">
      <c r="A12" s="85"/>
      <c r="B12" s="74" t="s">
        <v>10</v>
      </c>
      <c r="C12" s="75"/>
      <c r="D12" s="59">
        <v>148428.1182</v>
      </c>
      <c r="E12" s="60"/>
      <c r="F12" s="60"/>
      <c r="G12" s="59">
        <v>130333.9675</v>
      </c>
      <c r="H12" s="61">
        <v>13.8829125262376</v>
      </c>
      <c r="I12" s="59">
        <v>20605.7912</v>
      </c>
      <c r="J12" s="61">
        <v>13.882673613253401</v>
      </c>
      <c r="K12" s="59">
        <v>18658.9247</v>
      </c>
      <c r="L12" s="61">
        <v>14.3162408525621</v>
      </c>
      <c r="M12" s="61">
        <v>0.104339694344766</v>
      </c>
      <c r="N12" s="59">
        <v>3952507.2996</v>
      </c>
      <c r="O12" s="59">
        <v>24219601.7095</v>
      </c>
      <c r="P12" s="59">
        <v>866</v>
      </c>
      <c r="Q12" s="59">
        <v>1395</v>
      </c>
      <c r="R12" s="61">
        <v>-37.921146953405</v>
      </c>
      <c r="S12" s="59">
        <v>171.395055658199</v>
      </c>
      <c r="T12" s="59">
        <v>151.48006580645199</v>
      </c>
      <c r="U12" s="62">
        <v>11.619349096897</v>
      </c>
    </row>
    <row r="13" spans="1:23" ht="12" thickBot="1">
      <c r="A13" s="85"/>
      <c r="B13" s="74" t="s">
        <v>11</v>
      </c>
      <c r="C13" s="75"/>
      <c r="D13" s="59">
        <v>180785.60630000001</v>
      </c>
      <c r="E13" s="60"/>
      <c r="F13" s="60"/>
      <c r="G13" s="59">
        <v>208460.0148</v>
      </c>
      <c r="H13" s="61">
        <v>-13.2756435456226</v>
      </c>
      <c r="I13" s="59">
        <v>55368.455000000002</v>
      </c>
      <c r="J13" s="61">
        <v>30.626583682840501</v>
      </c>
      <c r="K13" s="59">
        <v>58608.355300000003</v>
      </c>
      <c r="L13" s="61">
        <v>28.114914678591902</v>
      </c>
      <c r="M13" s="61">
        <v>-5.5280519021833001E-2</v>
      </c>
      <c r="N13" s="59">
        <v>8548835.8081999999</v>
      </c>
      <c r="O13" s="59">
        <v>34812287.982799999</v>
      </c>
      <c r="P13" s="59">
        <v>6541</v>
      </c>
      <c r="Q13" s="59">
        <v>10320</v>
      </c>
      <c r="R13" s="61">
        <v>-36.618217054263603</v>
      </c>
      <c r="S13" s="59">
        <v>27.6388329460327</v>
      </c>
      <c r="T13" s="59">
        <v>28.8386905426357</v>
      </c>
      <c r="U13" s="62">
        <v>-4.3412021012094497</v>
      </c>
    </row>
    <row r="14" spans="1:23" ht="12" thickBot="1">
      <c r="A14" s="85"/>
      <c r="B14" s="74" t="s">
        <v>12</v>
      </c>
      <c r="C14" s="75"/>
      <c r="D14" s="59">
        <v>76204.558199999999</v>
      </c>
      <c r="E14" s="60"/>
      <c r="F14" s="60"/>
      <c r="G14" s="59">
        <v>205957.76360000001</v>
      </c>
      <c r="H14" s="61">
        <v>-62.999909851419702</v>
      </c>
      <c r="I14" s="59">
        <v>8714.2674999999999</v>
      </c>
      <c r="J14" s="61">
        <v>11.435362537145499</v>
      </c>
      <c r="K14" s="59">
        <v>36437.539799999999</v>
      </c>
      <c r="L14" s="61">
        <v>17.6917534756141</v>
      </c>
      <c r="M14" s="61">
        <v>-0.76084369175769695</v>
      </c>
      <c r="N14" s="59">
        <v>2106520.1691000001</v>
      </c>
      <c r="O14" s="59">
        <v>10717998.2323</v>
      </c>
      <c r="P14" s="59">
        <v>1681</v>
      </c>
      <c r="Q14" s="59">
        <v>2714</v>
      </c>
      <c r="R14" s="61">
        <v>-38.061901252763498</v>
      </c>
      <c r="S14" s="59">
        <v>45.332872218917302</v>
      </c>
      <c r="T14" s="59">
        <v>40.588172586588101</v>
      </c>
      <c r="U14" s="62">
        <v>10.4663556489794</v>
      </c>
    </row>
    <row r="15" spans="1:23" ht="12" thickBot="1">
      <c r="A15" s="85"/>
      <c r="B15" s="74" t="s">
        <v>13</v>
      </c>
      <c r="C15" s="75"/>
      <c r="D15" s="59">
        <v>74733.4087</v>
      </c>
      <c r="E15" s="60"/>
      <c r="F15" s="60"/>
      <c r="G15" s="59">
        <v>79892.119600000005</v>
      </c>
      <c r="H15" s="61">
        <v>-6.4570960513106801</v>
      </c>
      <c r="I15" s="59">
        <v>-442.4778</v>
      </c>
      <c r="J15" s="61">
        <v>-0.592074960445368</v>
      </c>
      <c r="K15" s="59">
        <v>10882.732400000001</v>
      </c>
      <c r="L15" s="61">
        <v>13.6217845445673</v>
      </c>
      <c r="M15" s="61">
        <v>-1.04065870442611</v>
      </c>
      <c r="N15" s="59">
        <v>2148025.0509000001</v>
      </c>
      <c r="O15" s="59">
        <v>12086171.7655</v>
      </c>
      <c r="P15" s="59">
        <v>2940</v>
      </c>
      <c r="Q15" s="59">
        <v>3894</v>
      </c>
      <c r="R15" s="61">
        <v>-24.4992295839753</v>
      </c>
      <c r="S15" s="59">
        <v>25.419526768707499</v>
      </c>
      <c r="T15" s="59">
        <v>28.170286158192098</v>
      </c>
      <c r="U15" s="62">
        <v>-10.821442171263801</v>
      </c>
    </row>
    <row r="16" spans="1:23" ht="12" thickBot="1">
      <c r="A16" s="85"/>
      <c r="B16" s="74" t="s">
        <v>14</v>
      </c>
      <c r="C16" s="75"/>
      <c r="D16" s="59">
        <v>726551.19940000004</v>
      </c>
      <c r="E16" s="60"/>
      <c r="F16" s="60"/>
      <c r="G16" s="59">
        <v>1367496.3639</v>
      </c>
      <c r="H16" s="61">
        <v>-46.869972119857898</v>
      </c>
      <c r="I16" s="59">
        <v>-24624.317899999998</v>
      </c>
      <c r="J16" s="61">
        <v>-3.3892061454630098</v>
      </c>
      <c r="K16" s="59">
        <v>-96783.797999999995</v>
      </c>
      <c r="L16" s="61">
        <v>-7.0774446320266398</v>
      </c>
      <c r="M16" s="61">
        <v>-0.74557396579952395</v>
      </c>
      <c r="N16" s="59">
        <v>26589969.914299998</v>
      </c>
      <c r="O16" s="59">
        <v>144451560.9064</v>
      </c>
      <c r="P16" s="59">
        <v>33108</v>
      </c>
      <c r="Q16" s="59">
        <v>55669</v>
      </c>
      <c r="R16" s="61">
        <v>-40.527043776608203</v>
      </c>
      <c r="S16" s="59">
        <v>21.944883393741701</v>
      </c>
      <c r="T16" s="59">
        <v>22.9134223086457</v>
      </c>
      <c r="U16" s="62">
        <v>-4.4135067729740696</v>
      </c>
    </row>
    <row r="17" spans="1:21" ht="12" thickBot="1">
      <c r="A17" s="85"/>
      <c r="B17" s="74" t="s">
        <v>15</v>
      </c>
      <c r="C17" s="75"/>
      <c r="D17" s="59">
        <v>2229627.1716</v>
      </c>
      <c r="E17" s="60"/>
      <c r="F17" s="60"/>
      <c r="G17" s="59">
        <v>412090.51380000002</v>
      </c>
      <c r="H17" s="61">
        <v>441.052777711381</v>
      </c>
      <c r="I17" s="59">
        <v>27215.370900000002</v>
      </c>
      <c r="J17" s="61">
        <v>1.2206242930054501</v>
      </c>
      <c r="K17" s="59">
        <v>49189.163399999998</v>
      </c>
      <c r="L17" s="61">
        <v>11.936494957482299</v>
      </c>
      <c r="M17" s="61">
        <v>-0.44672019162659699</v>
      </c>
      <c r="N17" s="59">
        <v>17750127.681299999</v>
      </c>
      <c r="O17" s="59">
        <v>171151422.833</v>
      </c>
      <c r="P17" s="59">
        <v>10011</v>
      </c>
      <c r="Q17" s="59">
        <v>12297</v>
      </c>
      <c r="R17" s="61">
        <v>-18.589899975603799</v>
      </c>
      <c r="S17" s="59">
        <v>222.71772765957499</v>
      </c>
      <c r="T17" s="59">
        <v>221.163385589981</v>
      </c>
      <c r="U17" s="62">
        <v>0.69789777667317598</v>
      </c>
    </row>
    <row r="18" spans="1:21" ht="12" customHeight="1" thickBot="1">
      <c r="A18" s="85"/>
      <c r="B18" s="74" t="s">
        <v>16</v>
      </c>
      <c r="C18" s="75"/>
      <c r="D18" s="59">
        <v>1555630.3256999999</v>
      </c>
      <c r="E18" s="60"/>
      <c r="F18" s="60"/>
      <c r="G18" s="59">
        <v>2026897.8093000001</v>
      </c>
      <c r="H18" s="61">
        <v>-23.250678028151601</v>
      </c>
      <c r="I18" s="59">
        <v>178514.52119999999</v>
      </c>
      <c r="J18" s="61">
        <v>11.4753819240231</v>
      </c>
      <c r="K18" s="59">
        <v>152384.98629999999</v>
      </c>
      <c r="L18" s="61">
        <v>7.5181385860112497</v>
      </c>
      <c r="M18" s="61">
        <v>0.17147053351147601</v>
      </c>
      <c r="N18" s="59">
        <v>42572300.197899997</v>
      </c>
      <c r="O18" s="59">
        <v>310476767.2001</v>
      </c>
      <c r="P18" s="59">
        <v>68446</v>
      </c>
      <c r="Q18" s="59">
        <v>115077</v>
      </c>
      <c r="R18" s="61">
        <v>-40.521563822484097</v>
      </c>
      <c r="S18" s="59">
        <v>22.727848606200499</v>
      </c>
      <c r="T18" s="59">
        <v>23.4307027564153</v>
      </c>
      <c r="U18" s="62">
        <v>-3.0924799016085198</v>
      </c>
    </row>
    <row r="19" spans="1:21" ht="12" customHeight="1" thickBot="1">
      <c r="A19" s="85"/>
      <c r="B19" s="74" t="s">
        <v>17</v>
      </c>
      <c r="C19" s="75"/>
      <c r="D19" s="59">
        <v>562761.38450000004</v>
      </c>
      <c r="E19" s="60"/>
      <c r="F19" s="60"/>
      <c r="G19" s="59">
        <v>650387.32750000001</v>
      </c>
      <c r="H19" s="61">
        <v>-13.472885970398901</v>
      </c>
      <c r="I19" s="59">
        <v>75840.935400000002</v>
      </c>
      <c r="J19" s="61">
        <v>13.476570619247999</v>
      </c>
      <c r="K19" s="59">
        <v>53246.119400000003</v>
      </c>
      <c r="L19" s="61">
        <v>8.1868322380558691</v>
      </c>
      <c r="M19" s="61">
        <v>0.42434671774409199</v>
      </c>
      <c r="N19" s="59">
        <v>14021547.6862</v>
      </c>
      <c r="O19" s="59">
        <v>75181625.434499994</v>
      </c>
      <c r="P19" s="59">
        <v>11748</v>
      </c>
      <c r="Q19" s="59">
        <v>17900</v>
      </c>
      <c r="R19" s="61">
        <v>-34.368715083798897</v>
      </c>
      <c r="S19" s="59">
        <v>47.9027395726932</v>
      </c>
      <c r="T19" s="59">
        <v>44.583417726256997</v>
      </c>
      <c r="U19" s="62">
        <v>6.9292943911884297</v>
      </c>
    </row>
    <row r="20" spans="1:21" ht="12" thickBot="1">
      <c r="A20" s="85"/>
      <c r="B20" s="74" t="s">
        <v>18</v>
      </c>
      <c r="C20" s="75"/>
      <c r="D20" s="59">
        <v>1195087.7686999999</v>
      </c>
      <c r="E20" s="60"/>
      <c r="F20" s="60"/>
      <c r="G20" s="59">
        <v>1015758.4263000001</v>
      </c>
      <c r="H20" s="61">
        <v>17.654723579623699</v>
      </c>
      <c r="I20" s="59">
        <v>144833.18369999999</v>
      </c>
      <c r="J20" s="61">
        <v>12.1190415878448</v>
      </c>
      <c r="K20" s="59">
        <v>78342.063500000004</v>
      </c>
      <c r="L20" s="61">
        <v>7.7126668577457602</v>
      </c>
      <c r="M20" s="61">
        <v>0.84872822120647895</v>
      </c>
      <c r="N20" s="59">
        <v>25901904.9736</v>
      </c>
      <c r="O20" s="59">
        <v>135685900.42250001</v>
      </c>
      <c r="P20" s="59">
        <v>44718</v>
      </c>
      <c r="Q20" s="59">
        <v>57921</v>
      </c>
      <c r="R20" s="61">
        <v>-22.794841249287799</v>
      </c>
      <c r="S20" s="59">
        <v>26.7249825282884</v>
      </c>
      <c r="T20" s="59">
        <v>25.956403143937401</v>
      </c>
      <c r="U20" s="62">
        <v>2.8758835802321299</v>
      </c>
    </row>
    <row r="21" spans="1:21" ht="12" customHeight="1" thickBot="1">
      <c r="A21" s="85"/>
      <c r="B21" s="74" t="s">
        <v>19</v>
      </c>
      <c r="C21" s="75"/>
      <c r="D21" s="59">
        <v>416018.38699999999</v>
      </c>
      <c r="E21" s="60"/>
      <c r="F21" s="60"/>
      <c r="G21" s="59">
        <v>389851.42950000003</v>
      </c>
      <c r="H21" s="61">
        <v>6.7120332311106701</v>
      </c>
      <c r="I21" s="59">
        <v>78118.288700000005</v>
      </c>
      <c r="J21" s="61">
        <v>18.777604822548401</v>
      </c>
      <c r="K21" s="59">
        <v>47360.770900000003</v>
      </c>
      <c r="L21" s="61">
        <v>12.148415349083599</v>
      </c>
      <c r="M21" s="61">
        <v>0.64943026085751498</v>
      </c>
      <c r="N21" s="59">
        <v>8601434.1328999996</v>
      </c>
      <c r="O21" s="59">
        <v>49043499.350100003</v>
      </c>
      <c r="P21" s="59">
        <v>28873</v>
      </c>
      <c r="Q21" s="59">
        <v>39654</v>
      </c>
      <c r="R21" s="61">
        <v>-27.187673374691101</v>
      </c>
      <c r="S21" s="59">
        <v>14.408561181726901</v>
      </c>
      <c r="T21" s="59">
        <v>14.751251258385</v>
      </c>
      <c r="U21" s="62">
        <v>-2.3783781901329601</v>
      </c>
    </row>
    <row r="22" spans="1:21" ht="12" customHeight="1" thickBot="1">
      <c r="A22" s="85"/>
      <c r="B22" s="74" t="s">
        <v>20</v>
      </c>
      <c r="C22" s="75"/>
      <c r="D22" s="59">
        <v>1133806.3174000001</v>
      </c>
      <c r="E22" s="60"/>
      <c r="F22" s="60"/>
      <c r="G22" s="59">
        <v>1416197.4214000001</v>
      </c>
      <c r="H22" s="61">
        <v>-19.940094490557598</v>
      </c>
      <c r="I22" s="59">
        <v>3673.4731000000002</v>
      </c>
      <c r="J22" s="61">
        <v>0.32399476379915298</v>
      </c>
      <c r="K22" s="59">
        <v>58445.498299999999</v>
      </c>
      <c r="L22" s="61">
        <v>4.1269315574817904</v>
      </c>
      <c r="M22" s="61">
        <v>-0.93714703087748297</v>
      </c>
      <c r="N22" s="59">
        <v>27255677.5647</v>
      </c>
      <c r="O22" s="59">
        <v>144788305.03670001</v>
      </c>
      <c r="P22" s="59">
        <v>68790</v>
      </c>
      <c r="Q22" s="59">
        <v>102585</v>
      </c>
      <c r="R22" s="61">
        <v>-32.943412779646103</v>
      </c>
      <c r="S22" s="59">
        <v>16.482138645151899</v>
      </c>
      <c r="T22" s="59">
        <v>17.115594620071199</v>
      </c>
      <c r="U22" s="62">
        <v>-3.84328750386755</v>
      </c>
    </row>
    <row r="23" spans="1:21" ht="12" thickBot="1">
      <c r="A23" s="85"/>
      <c r="B23" s="74" t="s">
        <v>21</v>
      </c>
      <c r="C23" s="75"/>
      <c r="D23" s="59">
        <v>2180721.1510999999</v>
      </c>
      <c r="E23" s="60"/>
      <c r="F23" s="60"/>
      <c r="G23" s="59">
        <v>2704991.8862999999</v>
      </c>
      <c r="H23" s="61">
        <v>-19.381601026431099</v>
      </c>
      <c r="I23" s="59">
        <v>257225.03880000001</v>
      </c>
      <c r="J23" s="61">
        <v>11.795411745800299</v>
      </c>
      <c r="K23" s="59">
        <v>189334.87839999999</v>
      </c>
      <c r="L23" s="61">
        <v>6.9994619709924599</v>
      </c>
      <c r="M23" s="61">
        <v>0.35857186469664198</v>
      </c>
      <c r="N23" s="59">
        <v>118056126.777</v>
      </c>
      <c r="O23" s="59">
        <v>340639184.6541</v>
      </c>
      <c r="P23" s="59">
        <v>67092</v>
      </c>
      <c r="Q23" s="59">
        <v>94086</v>
      </c>
      <c r="R23" s="61">
        <v>-28.690772272176499</v>
      </c>
      <c r="S23" s="59">
        <v>32.503445285578003</v>
      </c>
      <c r="T23" s="59">
        <v>32.5618681312842</v>
      </c>
      <c r="U23" s="62">
        <v>-0.179743547777243</v>
      </c>
    </row>
    <row r="24" spans="1:21" ht="12" thickBot="1">
      <c r="A24" s="85"/>
      <c r="B24" s="74" t="s">
        <v>22</v>
      </c>
      <c r="C24" s="75"/>
      <c r="D24" s="59">
        <v>247711.7254</v>
      </c>
      <c r="E24" s="60"/>
      <c r="F24" s="60"/>
      <c r="G24" s="59">
        <v>246033.42629999999</v>
      </c>
      <c r="H24" s="61">
        <v>0.68214271745075095</v>
      </c>
      <c r="I24" s="59">
        <v>39667.553</v>
      </c>
      <c r="J24" s="61">
        <v>16.0135952127198</v>
      </c>
      <c r="K24" s="59">
        <v>40137.4372</v>
      </c>
      <c r="L24" s="61">
        <v>16.313814672913001</v>
      </c>
      <c r="M24" s="61">
        <v>-1.1706880976447001E-2</v>
      </c>
      <c r="N24" s="59">
        <v>5814271.2681</v>
      </c>
      <c r="O24" s="59">
        <v>34029280.521300003</v>
      </c>
      <c r="P24" s="59">
        <v>25556</v>
      </c>
      <c r="Q24" s="59">
        <v>35380</v>
      </c>
      <c r="R24" s="61">
        <v>-27.767100056529099</v>
      </c>
      <c r="S24" s="59">
        <v>9.6928989434966404</v>
      </c>
      <c r="T24" s="59">
        <v>10.5152418654607</v>
      </c>
      <c r="U24" s="62">
        <v>-8.4839729244863396</v>
      </c>
    </row>
    <row r="25" spans="1:21" ht="12" thickBot="1">
      <c r="A25" s="85"/>
      <c r="B25" s="74" t="s">
        <v>23</v>
      </c>
      <c r="C25" s="75"/>
      <c r="D25" s="59">
        <v>308854.81349999999</v>
      </c>
      <c r="E25" s="60"/>
      <c r="F25" s="60"/>
      <c r="G25" s="59">
        <v>295618.14419999998</v>
      </c>
      <c r="H25" s="61">
        <v>4.4776241105974899</v>
      </c>
      <c r="I25" s="59">
        <v>20518.007099999999</v>
      </c>
      <c r="J25" s="61">
        <v>6.6432531413339904</v>
      </c>
      <c r="K25" s="59">
        <v>19260.129199999999</v>
      </c>
      <c r="L25" s="61">
        <v>6.51520536810136</v>
      </c>
      <c r="M25" s="61">
        <v>6.5309940911507006E-2</v>
      </c>
      <c r="N25" s="59">
        <v>7097831.9145</v>
      </c>
      <c r="O25" s="59">
        <v>47095300.626599997</v>
      </c>
      <c r="P25" s="59">
        <v>17838</v>
      </c>
      <c r="Q25" s="59">
        <v>26266</v>
      </c>
      <c r="R25" s="61">
        <v>-32.087108809868297</v>
      </c>
      <c r="S25" s="59">
        <v>17.314430625630699</v>
      </c>
      <c r="T25" s="59">
        <v>17.9535997829894</v>
      </c>
      <c r="U25" s="62">
        <v>-3.6915401446269498</v>
      </c>
    </row>
    <row r="26" spans="1:21" ht="12" thickBot="1">
      <c r="A26" s="85"/>
      <c r="B26" s="74" t="s">
        <v>24</v>
      </c>
      <c r="C26" s="75"/>
      <c r="D26" s="59">
        <v>674347.32109999994</v>
      </c>
      <c r="E26" s="60"/>
      <c r="F26" s="60"/>
      <c r="G26" s="59">
        <v>567691.39560000005</v>
      </c>
      <c r="H26" s="61">
        <v>18.7876593386226</v>
      </c>
      <c r="I26" s="59">
        <v>151068.87549999999</v>
      </c>
      <c r="J26" s="61">
        <v>22.402235579964302</v>
      </c>
      <c r="K26" s="59">
        <v>123930.43369999999</v>
      </c>
      <c r="L26" s="61">
        <v>21.830599276393201</v>
      </c>
      <c r="M26" s="61">
        <v>0.21898125415823499</v>
      </c>
      <c r="N26" s="59">
        <v>14093672.8314</v>
      </c>
      <c r="O26" s="59">
        <v>82006216.018999994</v>
      </c>
      <c r="P26" s="59">
        <v>45127</v>
      </c>
      <c r="Q26" s="59">
        <v>57797</v>
      </c>
      <c r="R26" s="61">
        <v>-21.921553021783101</v>
      </c>
      <c r="S26" s="59">
        <v>14.9433226471957</v>
      </c>
      <c r="T26" s="59">
        <v>15.4470881793173</v>
      </c>
      <c r="U26" s="62">
        <v>-3.3711748318310701</v>
      </c>
    </row>
    <row r="27" spans="1:21" ht="12" thickBot="1">
      <c r="A27" s="85"/>
      <c r="B27" s="74" t="s">
        <v>25</v>
      </c>
      <c r="C27" s="75"/>
      <c r="D27" s="59">
        <v>281592.93219999998</v>
      </c>
      <c r="E27" s="60"/>
      <c r="F27" s="60"/>
      <c r="G27" s="59">
        <v>269668.99979999999</v>
      </c>
      <c r="H27" s="61">
        <v>4.4216919293071699</v>
      </c>
      <c r="I27" s="59">
        <v>69669.960300000006</v>
      </c>
      <c r="J27" s="61">
        <v>24.741373924299101</v>
      </c>
      <c r="K27" s="59">
        <v>71802.401199999993</v>
      </c>
      <c r="L27" s="61">
        <v>26.626123600878199</v>
      </c>
      <c r="M27" s="61">
        <v>-2.9698740771360001E-2</v>
      </c>
      <c r="N27" s="59">
        <v>6201862.3030000003</v>
      </c>
      <c r="O27" s="59">
        <v>25638375.324499998</v>
      </c>
      <c r="P27" s="59">
        <v>32669</v>
      </c>
      <c r="Q27" s="59">
        <v>47280</v>
      </c>
      <c r="R27" s="61">
        <v>-30.9031302876481</v>
      </c>
      <c r="S27" s="59">
        <v>8.6195761180323807</v>
      </c>
      <c r="T27" s="59">
        <v>8.8362650338409505</v>
      </c>
      <c r="U27" s="62">
        <v>-2.5139161467029201</v>
      </c>
    </row>
    <row r="28" spans="1:21" ht="12" thickBot="1">
      <c r="A28" s="85"/>
      <c r="B28" s="74" t="s">
        <v>26</v>
      </c>
      <c r="C28" s="75"/>
      <c r="D28" s="59">
        <v>926415.11919999996</v>
      </c>
      <c r="E28" s="60"/>
      <c r="F28" s="60"/>
      <c r="G28" s="59">
        <v>912525.57200000004</v>
      </c>
      <c r="H28" s="61">
        <v>1.52209950342082</v>
      </c>
      <c r="I28" s="59">
        <v>42156.682699999998</v>
      </c>
      <c r="J28" s="61">
        <v>4.5505175624081096</v>
      </c>
      <c r="K28" s="59">
        <v>30883.4218</v>
      </c>
      <c r="L28" s="61">
        <v>3.3843897363130599</v>
      </c>
      <c r="M28" s="61">
        <v>0.36502629057768499</v>
      </c>
      <c r="N28" s="59">
        <v>19897333.966400001</v>
      </c>
      <c r="O28" s="59">
        <v>99486223.312299997</v>
      </c>
      <c r="P28" s="59">
        <v>39989</v>
      </c>
      <c r="Q28" s="59">
        <v>50646</v>
      </c>
      <c r="R28" s="61">
        <v>-21.042135607945301</v>
      </c>
      <c r="S28" s="59">
        <v>23.166748835929901</v>
      </c>
      <c r="T28" s="59">
        <v>32.385071978043698</v>
      </c>
      <c r="U28" s="62">
        <v>-39.791181781264299</v>
      </c>
    </row>
    <row r="29" spans="1:21" ht="12" thickBot="1">
      <c r="A29" s="85"/>
      <c r="B29" s="74" t="s">
        <v>27</v>
      </c>
      <c r="C29" s="75"/>
      <c r="D29" s="59">
        <v>883202.03940000001</v>
      </c>
      <c r="E29" s="60"/>
      <c r="F29" s="60"/>
      <c r="G29" s="59">
        <v>810495.22530000005</v>
      </c>
      <c r="H29" s="61">
        <v>8.97066532046356</v>
      </c>
      <c r="I29" s="59">
        <v>135019.37340000001</v>
      </c>
      <c r="J29" s="61">
        <v>15.2874843327723</v>
      </c>
      <c r="K29" s="59">
        <v>105511.7169</v>
      </c>
      <c r="L29" s="61">
        <v>13.018178714247901</v>
      </c>
      <c r="M29" s="61">
        <v>0.27966236705224201</v>
      </c>
      <c r="N29" s="59">
        <v>17035657.404800002</v>
      </c>
      <c r="O29" s="59">
        <v>69869788.229200006</v>
      </c>
      <c r="P29" s="59">
        <v>126855</v>
      </c>
      <c r="Q29" s="59">
        <v>145095</v>
      </c>
      <c r="R29" s="61">
        <v>-12.5710741238499</v>
      </c>
      <c r="S29" s="59">
        <v>6.9622958448622398</v>
      </c>
      <c r="T29" s="59">
        <v>7.3054423377787003</v>
      </c>
      <c r="U29" s="62">
        <v>-4.9286399280156097</v>
      </c>
    </row>
    <row r="30" spans="1:21" ht="12" thickBot="1">
      <c r="A30" s="85"/>
      <c r="B30" s="74" t="s">
        <v>28</v>
      </c>
      <c r="C30" s="75"/>
      <c r="D30" s="59">
        <v>1217204.4013</v>
      </c>
      <c r="E30" s="60"/>
      <c r="F30" s="60"/>
      <c r="G30" s="59">
        <v>1740315.8917</v>
      </c>
      <c r="H30" s="61">
        <v>-30.058421743710401</v>
      </c>
      <c r="I30" s="59">
        <v>152509.13920000001</v>
      </c>
      <c r="J30" s="61">
        <v>12.5294600510084</v>
      </c>
      <c r="K30" s="59">
        <v>114938.46</v>
      </c>
      <c r="L30" s="61">
        <v>6.6044596011661003</v>
      </c>
      <c r="M30" s="61">
        <v>0.32687647981363199</v>
      </c>
      <c r="N30" s="59">
        <v>27601539.568300001</v>
      </c>
      <c r="O30" s="59">
        <v>121162620.6813</v>
      </c>
      <c r="P30" s="59">
        <v>77514</v>
      </c>
      <c r="Q30" s="59">
        <v>107681</v>
      </c>
      <c r="R30" s="61">
        <v>-28.015155877081401</v>
      </c>
      <c r="S30" s="59">
        <v>15.703026566813699</v>
      </c>
      <c r="T30" s="59">
        <v>16.404305841327599</v>
      </c>
      <c r="U30" s="62">
        <v>-4.4658860604359401</v>
      </c>
    </row>
    <row r="31" spans="1:21" ht="12" thickBot="1">
      <c r="A31" s="85"/>
      <c r="B31" s="74" t="s">
        <v>29</v>
      </c>
      <c r="C31" s="75"/>
      <c r="D31" s="59">
        <v>1817424.3859999999</v>
      </c>
      <c r="E31" s="60"/>
      <c r="F31" s="60"/>
      <c r="G31" s="59">
        <v>2428952.3324000002</v>
      </c>
      <c r="H31" s="61">
        <v>-25.176613729416498</v>
      </c>
      <c r="I31" s="59">
        <v>-78212.933399999994</v>
      </c>
      <c r="J31" s="61">
        <v>-4.3035041238849097</v>
      </c>
      <c r="K31" s="59">
        <v>-81901.534499999994</v>
      </c>
      <c r="L31" s="61">
        <v>-3.3718872703884899</v>
      </c>
      <c r="M31" s="61">
        <v>-4.5037020643368002E-2</v>
      </c>
      <c r="N31" s="59">
        <v>26820817.250999998</v>
      </c>
      <c r="O31" s="59">
        <v>123033178.6548</v>
      </c>
      <c r="P31" s="59">
        <v>38658</v>
      </c>
      <c r="Q31" s="59">
        <v>53043</v>
      </c>
      <c r="R31" s="61">
        <v>-27.1195068152254</v>
      </c>
      <c r="S31" s="59">
        <v>47.012892182730603</v>
      </c>
      <c r="T31" s="59">
        <v>50.790598291951802</v>
      </c>
      <c r="U31" s="62">
        <v>-8.0354684296765608</v>
      </c>
    </row>
    <row r="32" spans="1:21" ht="12" thickBot="1">
      <c r="A32" s="85"/>
      <c r="B32" s="74" t="s">
        <v>30</v>
      </c>
      <c r="C32" s="75"/>
      <c r="D32" s="59">
        <v>172472.43400000001</v>
      </c>
      <c r="E32" s="60"/>
      <c r="F32" s="60"/>
      <c r="G32" s="59">
        <v>122644.37059999999</v>
      </c>
      <c r="H32" s="61">
        <v>40.628088477466598</v>
      </c>
      <c r="I32" s="59">
        <v>46159.143300000003</v>
      </c>
      <c r="J32" s="61">
        <v>26.763200489186602</v>
      </c>
      <c r="K32" s="59">
        <v>33589.412799999998</v>
      </c>
      <c r="L32" s="61">
        <v>27.387651496496801</v>
      </c>
      <c r="M32" s="61">
        <v>0.37421703602987699</v>
      </c>
      <c r="N32" s="59">
        <v>3559661.0395</v>
      </c>
      <c r="O32" s="59">
        <v>15331373.367000001</v>
      </c>
      <c r="P32" s="59">
        <v>29711</v>
      </c>
      <c r="Q32" s="59">
        <v>38901</v>
      </c>
      <c r="R32" s="61">
        <v>-23.624071360633401</v>
      </c>
      <c r="S32" s="59">
        <v>5.8050026589478598</v>
      </c>
      <c r="T32" s="59">
        <v>6.17991978869438</v>
      </c>
      <c r="U32" s="62">
        <v>-6.4585177953125203</v>
      </c>
    </row>
    <row r="33" spans="1:21" ht="12" thickBot="1">
      <c r="A33" s="85"/>
      <c r="B33" s="74" t="s">
        <v>75</v>
      </c>
      <c r="C33" s="75"/>
      <c r="D33" s="60"/>
      <c r="E33" s="60"/>
      <c r="F33" s="60"/>
      <c r="G33" s="59">
        <v>14.7788</v>
      </c>
      <c r="H33" s="60"/>
      <c r="I33" s="60"/>
      <c r="J33" s="60"/>
      <c r="K33" s="59">
        <v>-43.164499999999997</v>
      </c>
      <c r="L33" s="61">
        <v>-292.07039813787298</v>
      </c>
      <c r="M33" s="60"/>
      <c r="N33" s="60"/>
      <c r="O33" s="59">
        <v>45.476900000000001</v>
      </c>
      <c r="P33" s="60"/>
      <c r="Q33" s="60"/>
      <c r="R33" s="60"/>
      <c r="S33" s="60"/>
      <c r="T33" s="60"/>
      <c r="U33" s="63"/>
    </row>
    <row r="34" spans="1:21" ht="12" customHeight="1" thickBot="1">
      <c r="A34" s="85"/>
      <c r="B34" s="74" t="s">
        <v>77</v>
      </c>
      <c r="C34" s="75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59">
        <v>1</v>
      </c>
      <c r="O34" s="59">
        <v>1</v>
      </c>
      <c r="P34" s="60"/>
      <c r="Q34" s="60"/>
      <c r="R34" s="60"/>
      <c r="S34" s="60"/>
      <c r="T34" s="60"/>
      <c r="U34" s="63"/>
    </row>
    <row r="35" spans="1:21" ht="12" customHeight="1" thickBot="1">
      <c r="A35" s="85"/>
      <c r="B35" s="74" t="s">
        <v>31</v>
      </c>
      <c r="C35" s="75"/>
      <c r="D35" s="59">
        <v>130976.16590000001</v>
      </c>
      <c r="E35" s="60"/>
      <c r="F35" s="60"/>
      <c r="G35" s="59">
        <v>297744.74859999999</v>
      </c>
      <c r="H35" s="61">
        <v>-56.010587418971497</v>
      </c>
      <c r="I35" s="59">
        <v>14512.500400000001</v>
      </c>
      <c r="J35" s="61">
        <v>11.0802605193683</v>
      </c>
      <c r="K35" s="59">
        <v>19313.952300000001</v>
      </c>
      <c r="L35" s="61">
        <v>6.4867482603184401</v>
      </c>
      <c r="M35" s="61">
        <v>-0.248600173875339</v>
      </c>
      <c r="N35" s="59">
        <v>3602943.798</v>
      </c>
      <c r="O35" s="59">
        <v>23740954.113299999</v>
      </c>
      <c r="P35" s="59">
        <v>8998</v>
      </c>
      <c r="Q35" s="59">
        <v>12537</v>
      </c>
      <c r="R35" s="61">
        <v>-28.228443806333299</v>
      </c>
      <c r="S35" s="59">
        <v>14.556142020449</v>
      </c>
      <c r="T35" s="59">
        <v>28.267046542235001</v>
      </c>
      <c r="U35" s="62">
        <v>-94.193258780550707</v>
      </c>
    </row>
    <row r="36" spans="1:21" ht="12" customHeight="1" thickBot="1">
      <c r="A36" s="85"/>
      <c r="B36" s="74" t="s">
        <v>76</v>
      </c>
      <c r="C36" s="75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59">
        <v>14.700799999999999</v>
      </c>
      <c r="O36" s="59">
        <v>26.666599999999999</v>
      </c>
      <c r="P36" s="60"/>
      <c r="Q36" s="60"/>
      <c r="R36" s="60"/>
      <c r="S36" s="60"/>
      <c r="T36" s="60"/>
      <c r="U36" s="63"/>
    </row>
    <row r="37" spans="1:21" ht="12" customHeight="1" thickBot="1">
      <c r="A37" s="85"/>
      <c r="B37" s="74" t="s">
        <v>61</v>
      </c>
      <c r="C37" s="75"/>
      <c r="D37" s="59">
        <v>103488.05</v>
      </c>
      <c r="E37" s="60"/>
      <c r="F37" s="60"/>
      <c r="G37" s="59">
        <v>134361.59</v>
      </c>
      <c r="H37" s="61">
        <v>-22.977950767031</v>
      </c>
      <c r="I37" s="59">
        <v>8155.85</v>
      </c>
      <c r="J37" s="61">
        <v>7.8809582362407999</v>
      </c>
      <c r="K37" s="59">
        <v>-4279.51</v>
      </c>
      <c r="L37" s="61">
        <v>-3.1850694830271098</v>
      </c>
      <c r="M37" s="61">
        <v>-2.9057906162154099</v>
      </c>
      <c r="N37" s="59">
        <v>3367519</v>
      </c>
      <c r="O37" s="59">
        <v>37683448.119999997</v>
      </c>
      <c r="P37" s="59">
        <v>75</v>
      </c>
      <c r="Q37" s="59">
        <v>151</v>
      </c>
      <c r="R37" s="61">
        <v>-50.331125827814603</v>
      </c>
      <c r="S37" s="59">
        <v>1379.8406666666699</v>
      </c>
      <c r="T37" s="59">
        <v>1346.44993377483</v>
      </c>
      <c r="U37" s="62">
        <v>2.4198977243144602</v>
      </c>
    </row>
    <row r="38" spans="1:21" ht="12" customHeight="1" thickBot="1">
      <c r="A38" s="85"/>
      <c r="B38" s="74" t="s">
        <v>35</v>
      </c>
      <c r="C38" s="75"/>
      <c r="D38" s="59">
        <v>73262.84</v>
      </c>
      <c r="E38" s="60"/>
      <c r="F38" s="60"/>
      <c r="G38" s="59">
        <v>237777.45</v>
      </c>
      <c r="H38" s="61">
        <v>-69.188482759824396</v>
      </c>
      <c r="I38" s="59">
        <v>-8369.76</v>
      </c>
      <c r="J38" s="61">
        <v>-11.424290950228</v>
      </c>
      <c r="K38" s="59">
        <v>-25778.240000000002</v>
      </c>
      <c r="L38" s="61">
        <v>-10.8413308326757</v>
      </c>
      <c r="M38" s="61">
        <v>-0.67531685638740302</v>
      </c>
      <c r="N38" s="59">
        <v>5470249.9500000002</v>
      </c>
      <c r="O38" s="59">
        <v>33850058.439999998</v>
      </c>
      <c r="P38" s="59">
        <v>32</v>
      </c>
      <c r="Q38" s="59">
        <v>73</v>
      </c>
      <c r="R38" s="61">
        <v>-56.164383561643803</v>
      </c>
      <c r="S38" s="59">
        <v>2289.4637499999999</v>
      </c>
      <c r="T38" s="59">
        <v>1948.8963013698601</v>
      </c>
      <c r="U38" s="62">
        <v>14.8754243708876</v>
      </c>
    </row>
    <row r="39" spans="1:21" ht="12" customHeight="1" thickBot="1">
      <c r="A39" s="85"/>
      <c r="B39" s="74" t="s">
        <v>36</v>
      </c>
      <c r="C39" s="75"/>
      <c r="D39" s="59">
        <v>22860.68</v>
      </c>
      <c r="E39" s="60"/>
      <c r="F39" s="60"/>
      <c r="G39" s="59">
        <v>1832106.84</v>
      </c>
      <c r="H39" s="61">
        <v>-98.752219057268505</v>
      </c>
      <c r="I39" s="59">
        <v>-763.27</v>
      </c>
      <c r="J39" s="61">
        <v>-3.3387895723136798</v>
      </c>
      <c r="K39" s="59">
        <v>-272502.53000000003</v>
      </c>
      <c r="L39" s="61">
        <v>-14.873724831462299</v>
      </c>
      <c r="M39" s="61">
        <v>-0.99719903517959996</v>
      </c>
      <c r="N39" s="59">
        <v>22796949.920000002</v>
      </c>
      <c r="O39" s="59">
        <v>30207700.57</v>
      </c>
      <c r="P39" s="59">
        <v>7</v>
      </c>
      <c r="Q39" s="59">
        <v>16</v>
      </c>
      <c r="R39" s="61">
        <v>-56.25</v>
      </c>
      <c r="S39" s="59">
        <v>3265.81142857143</v>
      </c>
      <c r="T39" s="59">
        <v>1727.2987499999999</v>
      </c>
      <c r="U39" s="62">
        <v>47.109660561278197</v>
      </c>
    </row>
    <row r="40" spans="1:21" ht="12" customHeight="1" thickBot="1">
      <c r="A40" s="85"/>
      <c r="B40" s="74" t="s">
        <v>37</v>
      </c>
      <c r="C40" s="75"/>
      <c r="D40" s="59">
        <v>39430.49</v>
      </c>
      <c r="E40" s="60"/>
      <c r="F40" s="60"/>
      <c r="G40" s="59">
        <v>141697.95000000001</v>
      </c>
      <c r="H40" s="61">
        <v>-72.172857828924094</v>
      </c>
      <c r="I40" s="59">
        <v>-4035.03</v>
      </c>
      <c r="J40" s="61">
        <v>-10.23327379396</v>
      </c>
      <c r="K40" s="59">
        <v>-19925.259999999998</v>
      </c>
      <c r="L40" s="61">
        <v>-14.0617842389392</v>
      </c>
      <c r="M40" s="61">
        <v>-0.79749172658223799</v>
      </c>
      <c r="N40" s="59">
        <v>4604436.3</v>
      </c>
      <c r="O40" s="59">
        <v>23196407.879999999</v>
      </c>
      <c r="P40" s="59">
        <v>24</v>
      </c>
      <c r="Q40" s="59">
        <v>52</v>
      </c>
      <c r="R40" s="61">
        <v>-53.846153846153904</v>
      </c>
      <c r="S40" s="59">
        <v>1642.9370833333301</v>
      </c>
      <c r="T40" s="59">
        <v>2038.9190384615399</v>
      </c>
      <c r="U40" s="62">
        <v>-24.102076649508898</v>
      </c>
    </row>
    <row r="41" spans="1:21" ht="12" customHeight="1" thickBot="1">
      <c r="A41" s="85"/>
      <c r="B41" s="74" t="s">
        <v>74</v>
      </c>
      <c r="C41" s="75"/>
      <c r="D41" s="59">
        <v>0.18</v>
      </c>
      <c r="E41" s="60"/>
      <c r="F41" s="60"/>
      <c r="G41" s="60"/>
      <c r="H41" s="60"/>
      <c r="I41" s="59">
        <v>0.18</v>
      </c>
      <c r="J41" s="61">
        <v>100</v>
      </c>
      <c r="K41" s="60"/>
      <c r="L41" s="60"/>
      <c r="M41" s="60"/>
      <c r="N41" s="59">
        <v>45.7</v>
      </c>
      <c r="O41" s="59">
        <v>56.16</v>
      </c>
      <c r="P41" s="59">
        <v>2</v>
      </c>
      <c r="Q41" s="59">
        <v>3</v>
      </c>
      <c r="R41" s="61">
        <v>-33.3333333333333</v>
      </c>
      <c r="S41" s="59">
        <v>0.09</v>
      </c>
      <c r="T41" s="59">
        <v>1.6666666666667E-2</v>
      </c>
      <c r="U41" s="62">
        <v>81.481481481481495</v>
      </c>
    </row>
    <row r="42" spans="1:21" ht="12" customHeight="1" thickBot="1">
      <c r="A42" s="85"/>
      <c r="B42" s="74" t="s">
        <v>32</v>
      </c>
      <c r="C42" s="75"/>
      <c r="D42" s="59">
        <v>9291.0256000000008</v>
      </c>
      <c r="E42" s="60"/>
      <c r="F42" s="60"/>
      <c r="G42" s="59">
        <v>114400.8541</v>
      </c>
      <c r="H42" s="61">
        <v>-91.878534759995304</v>
      </c>
      <c r="I42" s="59">
        <v>823.92089999999996</v>
      </c>
      <c r="J42" s="61">
        <v>8.8679219654717105</v>
      </c>
      <c r="K42" s="59">
        <v>7185.3357999999998</v>
      </c>
      <c r="L42" s="61">
        <v>6.2808410448746796</v>
      </c>
      <c r="M42" s="61">
        <v>-0.88533300002485604</v>
      </c>
      <c r="N42" s="59">
        <v>286391.70520000003</v>
      </c>
      <c r="O42" s="59">
        <v>2137711.3461000002</v>
      </c>
      <c r="P42" s="59">
        <v>43</v>
      </c>
      <c r="Q42" s="59">
        <v>58</v>
      </c>
      <c r="R42" s="61">
        <v>-25.862068965517199</v>
      </c>
      <c r="S42" s="59">
        <v>216.070362790698</v>
      </c>
      <c r="T42" s="59">
        <v>303.22722931034502</v>
      </c>
      <c r="U42" s="62">
        <v>-40.337261156021597</v>
      </c>
    </row>
    <row r="43" spans="1:21" ht="12" thickBot="1">
      <c r="A43" s="85"/>
      <c r="B43" s="74" t="s">
        <v>33</v>
      </c>
      <c r="C43" s="75"/>
      <c r="D43" s="59">
        <v>243705.4834</v>
      </c>
      <c r="E43" s="60"/>
      <c r="F43" s="60"/>
      <c r="G43" s="59">
        <v>574499.76859999995</v>
      </c>
      <c r="H43" s="61">
        <v>-57.579533235690199</v>
      </c>
      <c r="I43" s="59">
        <v>17450.832600000002</v>
      </c>
      <c r="J43" s="61">
        <v>7.1606236989577701</v>
      </c>
      <c r="K43" s="59">
        <v>33204.037499999999</v>
      </c>
      <c r="L43" s="61">
        <v>5.7796433201209103</v>
      </c>
      <c r="M43" s="61">
        <v>-0.47443642659420598</v>
      </c>
      <c r="N43" s="59">
        <v>7608352.2001999998</v>
      </c>
      <c r="O43" s="59">
        <v>48050759.961000003</v>
      </c>
      <c r="P43" s="59">
        <v>1303</v>
      </c>
      <c r="Q43" s="59">
        <v>1712</v>
      </c>
      <c r="R43" s="61">
        <v>-23.890186915887799</v>
      </c>
      <c r="S43" s="59">
        <v>187.03413921719101</v>
      </c>
      <c r="T43" s="59">
        <v>196.454180665888</v>
      </c>
      <c r="U43" s="62">
        <v>-5.0365358367853199</v>
      </c>
    </row>
    <row r="44" spans="1:21" ht="12" thickBot="1">
      <c r="A44" s="85"/>
      <c r="B44" s="74" t="s">
        <v>38</v>
      </c>
      <c r="C44" s="75"/>
      <c r="D44" s="59">
        <v>42757.64</v>
      </c>
      <c r="E44" s="60"/>
      <c r="F44" s="60"/>
      <c r="G44" s="59">
        <v>106625.69</v>
      </c>
      <c r="H44" s="61">
        <v>-59.899307568373104</v>
      </c>
      <c r="I44" s="59">
        <v>-8173.05</v>
      </c>
      <c r="J44" s="61">
        <v>-19.114829536896799</v>
      </c>
      <c r="K44" s="59">
        <v>-10286.06</v>
      </c>
      <c r="L44" s="61">
        <v>-9.6468871619963306</v>
      </c>
      <c r="M44" s="61">
        <v>-0.205424623227941</v>
      </c>
      <c r="N44" s="59">
        <v>3433416.53</v>
      </c>
      <c r="O44" s="59">
        <v>16967549.34</v>
      </c>
      <c r="P44" s="59">
        <v>37</v>
      </c>
      <c r="Q44" s="59">
        <v>75</v>
      </c>
      <c r="R44" s="61">
        <v>-50.6666666666667</v>
      </c>
      <c r="S44" s="59">
        <v>1155.6118918918901</v>
      </c>
      <c r="T44" s="59">
        <v>1266.94333333333</v>
      </c>
      <c r="U44" s="62">
        <v>-9.6339819815437302</v>
      </c>
    </row>
    <row r="45" spans="1:21" ht="12" thickBot="1">
      <c r="A45" s="85"/>
      <c r="B45" s="74" t="s">
        <v>39</v>
      </c>
      <c r="C45" s="75"/>
      <c r="D45" s="59">
        <v>48601</v>
      </c>
      <c r="E45" s="60"/>
      <c r="F45" s="60"/>
      <c r="G45" s="59">
        <v>92581.24</v>
      </c>
      <c r="H45" s="61">
        <v>-47.504483629728902</v>
      </c>
      <c r="I45" s="59">
        <v>6736.7</v>
      </c>
      <c r="J45" s="61">
        <v>13.8612374230983</v>
      </c>
      <c r="K45" s="59">
        <v>11924.71</v>
      </c>
      <c r="L45" s="61">
        <v>12.880266023656599</v>
      </c>
      <c r="M45" s="61">
        <v>-0.43506382964449503</v>
      </c>
      <c r="N45" s="59">
        <v>1966853.76</v>
      </c>
      <c r="O45" s="59">
        <v>8085811.6200000001</v>
      </c>
      <c r="P45" s="59">
        <v>41</v>
      </c>
      <c r="Q45" s="59">
        <v>100</v>
      </c>
      <c r="R45" s="61">
        <v>-59</v>
      </c>
      <c r="S45" s="59">
        <v>1185.39024390244</v>
      </c>
      <c r="T45" s="59">
        <v>1073.9947</v>
      </c>
      <c r="U45" s="62">
        <v>9.3973730993189601</v>
      </c>
    </row>
    <row r="46" spans="1:21" ht="12" thickBot="1">
      <c r="A46" s="86"/>
      <c r="B46" s="74" t="s">
        <v>34</v>
      </c>
      <c r="C46" s="75"/>
      <c r="D46" s="64">
        <v>34688.3822</v>
      </c>
      <c r="E46" s="65"/>
      <c r="F46" s="65"/>
      <c r="G46" s="64">
        <v>20597.3338</v>
      </c>
      <c r="H46" s="66">
        <v>68.412001945610996</v>
      </c>
      <c r="I46" s="64">
        <v>6239.2936</v>
      </c>
      <c r="J46" s="66">
        <v>17.9866952688269</v>
      </c>
      <c r="K46" s="64">
        <v>1955.2074</v>
      </c>
      <c r="L46" s="66">
        <v>9.4925266492501095</v>
      </c>
      <c r="M46" s="66">
        <v>2.19111599107082</v>
      </c>
      <c r="N46" s="64">
        <v>133498.21780000001</v>
      </c>
      <c r="O46" s="64">
        <v>1452928.9750000001</v>
      </c>
      <c r="P46" s="64">
        <v>4</v>
      </c>
      <c r="Q46" s="64">
        <v>7</v>
      </c>
      <c r="R46" s="66">
        <v>-42.857142857142897</v>
      </c>
      <c r="S46" s="64">
        <v>8672.09555</v>
      </c>
      <c r="T46" s="64">
        <v>364.35864285714302</v>
      </c>
      <c r="U46" s="67">
        <v>95.798493677146595</v>
      </c>
    </row>
  </sheetData>
  <mergeCells count="44">
    <mergeCell ref="B19:C19"/>
    <mergeCell ref="B20:C20"/>
    <mergeCell ref="B21:C21"/>
    <mergeCell ref="B22:C22"/>
    <mergeCell ref="B36:C36"/>
    <mergeCell ref="B45:C45"/>
    <mergeCell ref="B24:C24"/>
    <mergeCell ref="B40:C40"/>
    <mergeCell ref="B41:C41"/>
    <mergeCell ref="B42:C42"/>
    <mergeCell ref="B31:C31"/>
    <mergeCell ref="B32:C32"/>
    <mergeCell ref="A1:U4"/>
    <mergeCell ref="W1:W4"/>
    <mergeCell ref="B6:C6"/>
    <mergeCell ref="A7:C7"/>
    <mergeCell ref="B8:C8"/>
    <mergeCell ref="A8:A46"/>
    <mergeCell ref="B46:C46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42814</v>
      </c>
      <c r="C2" s="43">
        <v>12</v>
      </c>
      <c r="D2" s="43">
        <v>41606</v>
      </c>
      <c r="E2" s="43">
        <v>563908.94215555501</v>
      </c>
      <c r="F2" s="43">
        <v>399076.80029230798</v>
      </c>
      <c r="G2" s="37"/>
      <c r="H2" s="37"/>
    </row>
    <row r="3" spans="1:8">
      <c r="A3" s="43">
        <v>2</v>
      </c>
      <c r="B3" s="44">
        <v>42814</v>
      </c>
      <c r="C3" s="43">
        <v>13</v>
      </c>
      <c r="D3" s="43">
        <v>6515</v>
      </c>
      <c r="E3" s="43">
        <v>61758.014226495703</v>
      </c>
      <c r="F3" s="43">
        <v>46899.749641880298</v>
      </c>
      <c r="G3" s="37"/>
      <c r="H3" s="37"/>
    </row>
    <row r="4" spans="1:8">
      <c r="A4" s="43">
        <v>3</v>
      </c>
      <c r="B4" s="44">
        <v>42814</v>
      </c>
      <c r="C4" s="43">
        <v>14</v>
      </c>
      <c r="D4" s="43">
        <v>109856</v>
      </c>
      <c r="E4" s="43">
        <v>92415.151575773401</v>
      </c>
      <c r="F4" s="43">
        <v>64410.382989586302</v>
      </c>
      <c r="G4" s="37"/>
      <c r="H4" s="37"/>
    </row>
    <row r="5" spans="1:8">
      <c r="A5" s="43">
        <v>4</v>
      </c>
      <c r="B5" s="44">
        <v>42814</v>
      </c>
      <c r="C5" s="43">
        <v>15</v>
      </c>
      <c r="D5" s="43">
        <v>2483</v>
      </c>
      <c r="E5" s="43">
        <v>44139.284802768299</v>
      </c>
      <c r="F5" s="43">
        <v>33207.684523069402</v>
      </c>
      <c r="G5" s="37"/>
      <c r="H5" s="37"/>
    </row>
    <row r="6" spans="1:8">
      <c r="A6" s="43">
        <v>5</v>
      </c>
      <c r="B6" s="44">
        <v>42814</v>
      </c>
      <c r="C6" s="43">
        <v>16</v>
      </c>
      <c r="D6" s="43">
        <v>3123</v>
      </c>
      <c r="E6" s="43">
        <v>148428.118641026</v>
      </c>
      <c r="F6" s="43">
        <v>127822.32568547</v>
      </c>
      <c r="G6" s="37"/>
      <c r="H6" s="37"/>
    </row>
    <row r="7" spans="1:8">
      <c r="A7" s="43">
        <v>6</v>
      </c>
      <c r="B7" s="44">
        <v>42814</v>
      </c>
      <c r="C7" s="43">
        <v>17</v>
      </c>
      <c r="D7" s="43">
        <v>10417</v>
      </c>
      <c r="E7" s="43">
        <v>180785.739175214</v>
      </c>
      <c r="F7" s="43">
        <v>125417.151768376</v>
      </c>
      <c r="G7" s="37"/>
      <c r="H7" s="37"/>
    </row>
    <row r="8" spans="1:8">
      <c r="A8" s="43">
        <v>7</v>
      </c>
      <c r="B8" s="44">
        <v>42814</v>
      </c>
      <c r="C8" s="43">
        <v>18</v>
      </c>
      <c r="D8" s="43">
        <v>29612</v>
      </c>
      <c r="E8" s="43">
        <v>76204.565389743599</v>
      </c>
      <c r="F8" s="43">
        <v>67490.2900008547</v>
      </c>
      <c r="G8" s="37"/>
      <c r="H8" s="37"/>
    </row>
    <row r="9" spans="1:8">
      <c r="A9" s="43">
        <v>8</v>
      </c>
      <c r="B9" s="44">
        <v>42814</v>
      </c>
      <c r="C9" s="43">
        <v>19</v>
      </c>
      <c r="D9" s="43">
        <v>18454</v>
      </c>
      <c r="E9" s="43">
        <v>74733.452489743606</v>
      </c>
      <c r="F9" s="43">
        <v>75175.885699999999</v>
      </c>
      <c r="G9" s="37"/>
      <c r="H9" s="37"/>
    </row>
    <row r="10" spans="1:8">
      <c r="A10" s="43">
        <v>9</v>
      </c>
      <c r="B10" s="44">
        <v>42814</v>
      </c>
      <c r="C10" s="43">
        <v>21</v>
      </c>
      <c r="D10" s="43">
        <v>175970</v>
      </c>
      <c r="E10" s="43">
        <v>726550.75328991003</v>
      </c>
      <c r="F10" s="43">
        <v>751175.51735128195</v>
      </c>
      <c r="G10" s="37"/>
      <c r="H10" s="37"/>
    </row>
    <row r="11" spans="1:8">
      <c r="A11" s="43">
        <v>10</v>
      </c>
      <c r="B11" s="44">
        <v>42814</v>
      </c>
      <c r="C11" s="43">
        <v>22</v>
      </c>
      <c r="D11" s="43">
        <v>156545</v>
      </c>
      <c r="E11" s="43">
        <v>2229627.1825256399</v>
      </c>
      <c r="F11" s="43">
        <v>2202411.8047145298</v>
      </c>
      <c r="G11" s="37"/>
      <c r="H11" s="37"/>
    </row>
    <row r="12" spans="1:8">
      <c r="A12" s="43">
        <v>11</v>
      </c>
      <c r="B12" s="44">
        <v>42814</v>
      </c>
      <c r="C12" s="43">
        <v>23</v>
      </c>
      <c r="D12" s="43">
        <v>143208.20499999999</v>
      </c>
      <c r="E12" s="43">
        <v>1555630.80617321</v>
      </c>
      <c r="F12" s="43">
        <v>1377115.78534359</v>
      </c>
      <c r="G12" s="37"/>
      <c r="H12" s="37"/>
    </row>
    <row r="13" spans="1:8">
      <c r="A13" s="43">
        <v>12</v>
      </c>
      <c r="B13" s="44">
        <v>42814</v>
      </c>
      <c r="C13" s="43">
        <v>24</v>
      </c>
      <c r="D13" s="43">
        <v>19792.099999999999</v>
      </c>
      <c r="E13" s="43">
        <v>562761.29652991402</v>
      </c>
      <c r="F13" s="43">
        <v>486920.44870769198</v>
      </c>
      <c r="G13" s="37"/>
      <c r="H13" s="37"/>
    </row>
    <row r="14" spans="1:8">
      <c r="A14" s="43">
        <v>13</v>
      </c>
      <c r="B14" s="44">
        <v>42814</v>
      </c>
      <c r="C14" s="43">
        <v>25</v>
      </c>
      <c r="D14" s="43">
        <v>92828</v>
      </c>
      <c r="E14" s="43">
        <v>1195087.9748169</v>
      </c>
      <c r="F14" s="43">
        <v>1050254.585</v>
      </c>
      <c r="G14" s="37"/>
      <c r="H14" s="37"/>
    </row>
    <row r="15" spans="1:8">
      <c r="A15" s="43">
        <v>14</v>
      </c>
      <c r="B15" s="44">
        <v>42814</v>
      </c>
      <c r="C15" s="43">
        <v>26</v>
      </c>
      <c r="D15" s="43">
        <v>59563</v>
      </c>
      <c r="E15" s="43">
        <v>416018.16873066302</v>
      </c>
      <c r="F15" s="43">
        <v>337900.09769008402</v>
      </c>
      <c r="G15" s="37"/>
      <c r="H15" s="37"/>
    </row>
    <row r="16" spans="1:8">
      <c r="A16" s="43">
        <v>15</v>
      </c>
      <c r="B16" s="44">
        <v>42814</v>
      </c>
      <c r="C16" s="43">
        <v>27</v>
      </c>
      <c r="D16" s="43">
        <v>142576.56200000001</v>
      </c>
      <c r="E16" s="43">
        <v>1133807.4438332401</v>
      </c>
      <c r="F16" s="43">
        <v>1130132.84457263</v>
      </c>
      <c r="G16" s="37"/>
      <c r="H16" s="37"/>
    </row>
    <row r="17" spans="1:9">
      <c r="A17" s="43">
        <v>16</v>
      </c>
      <c r="B17" s="44">
        <v>42814</v>
      </c>
      <c r="C17" s="43">
        <v>29</v>
      </c>
      <c r="D17" s="43">
        <v>147135</v>
      </c>
      <c r="E17" s="43">
        <v>2180722.44441282</v>
      </c>
      <c r="F17" s="43">
        <v>1923496.1309717901</v>
      </c>
      <c r="G17" s="37"/>
      <c r="H17" s="37"/>
    </row>
    <row r="18" spans="1:9">
      <c r="A18" s="43">
        <v>17</v>
      </c>
      <c r="B18" s="44">
        <v>42814</v>
      </c>
      <c r="C18" s="43">
        <v>31</v>
      </c>
      <c r="D18" s="43">
        <v>27730.552</v>
      </c>
      <c r="E18" s="43">
        <v>247711.70960406199</v>
      </c>
      <c r="F18" s="43">
        <v>208044.17597050901</v>
      </c>
      <c r="G18" s="37"/>
      <c r="H18" s="37"/>
    </row>
    <row r="19" spans="1:9">
      <c r="A19" s="43">
        <v>18</v>
      </c>
      <c r="B19" s="44">
        <v>42814</v>
      </c>
      <c r="C19" s="43">
        <v>32</v>
      </c>
      <c r="D19" s="43">
        <v>19826.668000000001</v>
      </c>
      <c r="E19" s="43">
        <v>308854.80994990497</v>
      </c>
      <c r="F19" s="43">
        <v>288336.80671669601</v>
      </c>
      <c r="G19" s="37"/>
      <c r="H19" s="37"/>
    </row>
    <row r="20" spans="1:9">
      <c r="A20" s="43">
        <v>19</v>
      </c>
      <c r="B20" s="44">
        <v>42814</v>
      </c>
      <c r="C20" s="43">
        <v>33</v>
      </c>
      <c r="D20" s="43">
        <v>45460.669000000002</v>
      </c>
      <c r="E20" s="43">
        <v>674347.30268165004</v>
      </c>
      <c r="F20" s="43">
        <v>523278.405284087</v>
      </c>
      <c r="G20" s="37"/>
      <c r="H20" s="37"/>
    </row>
    <row r="21" spans="1:9">
      <c r="A21" s="43">
        <v>20</v>
      </c>
      <c r="B21" s="44">
        <v>42814</v>
      </c>
      <c r="C21" s="43">
        <v>34</v>
      </c>
      <c r="D21" s="43">
        <v>44687.86</v>
      </c>
      <c r="E21" s="43">
        <v>281592.901020082</v>
      </c>
      <c r="F21" s="43">
        <v>211922.98194876299</v>
      </c>
      <c r="G21" s="37"/>
      <c r="H21" s="37"/>
    </row>
    <row r="22" spans="1:9">
      <c r="A22" s="43">
        <v>21</v>
      </c>
      <c r="B22" s="44">
        <v>42814</v>
      </c>
      <c r="C22" s="43">
        <v>35</v>
      </c>
      <c r="D22" s="43">
        <v>36006.199999999997</v>
      </c>
      <c r="E22" s="43">
        <v>926415.14939999999</v>
      </c>
      <c r="F22" s="43">
        <v>884258.44449999998</v>
      </c>
      <c r="G22" s="37"/>
      <c r="H22" s="37"/>
    </row>
    <row r="23" spans="1:9">
      <c r="A23" s="43">
        <v>22</v>
      </c>
      <c r="B23" s="44">
        <v>42814</v>
      </c>
      <c r="C23" s="43">
        <v>36</v>
      </c>
      <c r="D23" s="43">
        <v>193641.53</v>
      </c>
      <c r="E23" s="43">
        <v>883202.04032920301</v>
      </c>
      <c r="F23" s="43">
        <v>748182.66694818204</v>
      </c>
      <c r="G23" s="37"/>
      <c r="H23" s="37"/>
    </row>
    <row r="24" spans="1:9">
      <c r="A24" s="43">
        <v>23</v>
      </c>
      <c r="B24" s="44">
        <v>42814</v>
      </c>
      <c r="C24" s="43">
        <v>37</v>
      </c>
      <c r="D24" s="43">
        <v>132015.851</v>
      </c>
      <c r="E24" s="43">
        <v>1217204.36650796</v>
      </c>
      <c r="F24" s="43">
        <v>1064695.27059845</v>
      </c>
      <c r="G24" s="37"/>
      <c r="H24" s="37"/>
    </row>
    <row r="25" spans="1:9">
      <c r="A25" s="43">
        <v>24</v>
      </c>
      <c r="B25" s="44">
        <v>42814</v>
      </c>
      <c r="C25" s="43">
        <v>38</v>
      </c>
      <c r="D25" s="43">
        <v>457148.58600000001</v>
      </c>
      <c r="E25" s="43">
        <v>1817424.6156893801</v>
      </c>
      <c r="F25" s="43">
        <v>1895637.3079681401</v>
      </c>
      <c r="G25" s="37"/>
      <c r="H25" s="37"/>
    </row>
    <row r="26" spans="1:9">
      <c r="A26" s="43">
        <v>25</v>
      </c>
      <c r="B26" s="44">
        <v>42814</v>
      </c>
      <c r="C26" s="43">
        <v>39</v>
      </c>
      <c r="D26" s="43">
        <v>92886.684999999998</v>
      </c>
      <c r="E26" s="43">
        <v>172472.32072146601</v>
      </c>
      <c r="F26" s="43">
        <v>126313.30891303399</v>
      </c>
      <c r="G26" s="37"/>
      <c r="H26" s="37"/>
    </row>
    <row r="27" spans="1:9">
      <c r="A27" s="43">
        <v>26</v>
      </c>
      <c r="B27" s="44">
        <v>42814</v>
      </c>
      <c r="C27" s="43">
        <v>42</v>
      </c>
      <c r="D27" s="43">
        <v>7604.9660000000003</v>
      </c>
      <c r="E27" s="43">
        <v>130976.1666</v>
      </c>
      <c r="F27" s="43">
        <v>116463.66929999999</v>
      </c>
      <c r="G27" s="37"/>
      <c r="H27" s="37"/>
    </row>
    <row r="28" spans="1:9">
      <c r="A28" s="43">
        <v>27</v>
      </c>
      <c r="B28" s="44">
        <v>42814</v>
      </c>
      <c r="C28" s="43">
        <v>70</v>
      </c>
      <c r="D28" s="43">
        <v>75</v>
      </c>
      <c r="E28" s="43">
        <v>103488.05</v>
      </c>
      <c r="F28" s="43">
        <v>95332.2</v>
      </c>
      <c r="G28" s="37"/>
      <c r="H28" s="37"/>
    </row>
    <row r="29" spans="1:9">
      <c r="A29" s="43">
        <v>28</v>
      </c>
      <c r="B29" s="44">
        <v>42814</v>
      </c>
      <c r="C29" s="43">
        <v>71</v>
      </c>
      <c r="D29" s="43">
        <v>30</v>
      </c>
      <c r="E29" s="43">
        <v>73262.84</v>
      </c>
      <c r="F29" s="43">
        <v>81632.600000000006</v>
      </c>
      <c r="G29" s="37"/>
      <c r="H29" s="37"/>
    </row>
    <row r="30" spans="1:9">
      <c r="A30" s="43">
        <v>29</v>
      </c>
      <c r="B30" s="44">
        <v>42814</v>
      </c>
      <c r="C30" s="43">
        <v>72</v>
      </c>
      <c r="D30" s="43">
        <v>7</v>
      </c>
      <c r="E30" s="43">
        <v>22860.68</v>
      </c>
      <c r="F30" s="43">
        <v>23623.95</v>
      </c>
      <c r="G30" s="37"/>
      <c r="H30" s="37"/>
    </row>
    <row r="31" spans="1:9">
      <c r="A31" s="39">
        <v>30</v>
      </c>
      <c r="B31" s="44">
        <v>42814</v>
      </c>
      <c r="C31" s="39">
        <v>73</v>
      </c>
      <c r="D31" s="39">
        <v>22</v>
      </c>
      <c r="E31" s="39">
        <v>39430.49</v>
      </c>
      <c r="F31" s="39">
        <v>43465.52</v>
      </c>
      <c r="G31" s="39"/>
      <c r="H31" s="39"/>
      <c r="I31" s="39"/>
    </row>
    <row r="32" spans="1:9">
      <c r="A32" s="39">
        <v>31</v>
      </c>
      <c r="B32" s="44">
        <v>42814</v>
      </c>
      <c r="C32" s="39">
        <v>74</v>
      </c>
      <c r="D32" s="39">
        <v>2</v>
      </c>
      <c r="E32" s="39">
        <v>0.18</v>
      </c>
      <c r="F32" s="39">
        <v>0</v>
      </c>
      <c r="G32" s="39"/>
      <c r="H32" s="39"/>
    </row>
    <row r="33" spans="1:8">
      <c r="A33" s="39">
        <v>32</v>
      </c>
      <c r="B33" s="44">
        <v>42814</v>
      </c>
      <c r="C33" s="39">
        <v>75</v>
      </c>
      <c r="D33" s="39">
        <v>44</v>
      </c>
      <c r="E33" s="39">
        <v>9291.0256410256407</v>
      </c>
      <c r="F33" s="39">
        <v>8467.1047008546993</v>
      </c>
      <c r="G33" s="39"/>
      <c r="H33" s="39"/>
    </row>
    <row r="34" spans="1:8">
      <c r="A34" s="39">
        <v>33</v>
      </c>
      <c r="B34" s="44">
        <v>42814</v>
      </c>
      <c r="C34" s="39">
        <v>76</v>
      </c>
      <c r="D34" s="39">
        <v>1380</v>
      </c>
      <c r="E34" s="39">
        <v>243705.481857265</v>
      </c>
      <c r="F34" s="39">
        <v>226254.65095470101</v>
      </c>
      <c r="G34" s="30"/>
      <c r="H34" s="30"/>
    </row>
    <row r="35" spans="1:8">
      <c r="A35" s="39">
        <v>34</v>
      </c>
      <c r="B35" s="44">
        <v>42814</v>
      </c>
      <c r="C35" s="39">
        <v>77</v>
      </c>
      <c r="D35" s="39">
        <v>37</v>
      </c>
      <c r="E35" s="39">
        <v>42757.64</v>
      </c>
      <c r="F35" s="39">
        <v>50930.69</v>
      </c>
      <c r="G35" s="30"/>
      <c r="H35" s="30"/>
    </row>
    <row r="36" spans="1:8">
      <c r="A36" s="39">
        <v>35</v>
      </c>
      <c r="B36" s="44">
        <v>42814</v>
      </c>
      <c r="C36" s="39">
        <v>78</v>
      </c>
      <c r="D36" s="39">
        <v>39</v>
      </c>
      <c r="E36" s="39">
        <v>48601</v>
      </c>
      <c r="F36" s="39">
        <v>41864.300000000003</v>
      </c>
      <c r="G36" s="30"/>
      <c r="H36" s="30"/>
    </row>
    <row r="37" spans="1:8">
      <c r="A37" s="39">
        <v>36</v>
      </c>
      <c r="B37" s="44">
        <v>42814</v>
      </c>
      <c r="C37" s="39">
        <v>99</v>
      </c>
      <c r="D37" s="39">
        <v>4</v>
      </c>
      <c r="E37" s="39">
        <v>34688.3821193556</v>
      </c>
      <c r="F37" s="39">
        <v>28449.088722486998</v>
      </c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2017-03-21T00:17:07Z</dcterms:modified>
</cp:coreProperties>
</file>