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<sst xmlns="http://schemas.openxmlformats.org/spreadsheetml/2006/main" count="118" uniqueCount="78">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</sst>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250" Type="http://schemas.openxmlformats.org/officeDocument/2006/relationships/image" Target="cid:ee390cae13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1243" Type="http://schemas.openxmlformats.org/officeDocument/2006/relationships/hyperlink" Target="cid:e93d11892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1247" Type="http://schemas.openxmlformats.org/officeDocument/2006/relationships/hyperlink" Target="cid:e9463f062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1242" Type="http://schemas.openxmlformats.org/officeDocument/2006/relationships/image" Target="cid:d9cb7ef1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1244" Type="http://schemas.openxmlformats.org/officeDocument/2006/relationships/image" Target="cid:e93d11ae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1246" Type="http://schemas.openxmlformats.org/officeDocument/2006/relationships/image" Target="cid:e9426d9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1248" Type="http://schemas.openxmlformats.org/officeDocument/2006/relationships/image" Target="cid:e9463f2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1241" Type="http://schemas.openxmlformats.org/officeDocument/2006/relationships/hyperlink" Target="cid:d9cb7ebd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1252" Type="http://schemas.openxmlformats.org/officeDocument/2006/relationships/image" Target="cid:f363f3be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1245" Type="http://schemas.openxmlformats.org/officeDocument/2006/relationships/hyperlink" Target="cid:e9426d6f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1249" Type="http://schemas.openxmlformats.org/officeDocument/2006/relationships/hyperlink" Target="cid:ee390c8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1251" Type="http://schemas.openxmlformats.org/officeDocument/2006/relationships/hyperlink" Target="cid:f363f38e2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1" name="Picture 2" descr="cid:d9cb7ef113">
          <a:hlinkClick xmlns:r="http://schemas.openxmlformats.org/officeDocument/2006/relationships" r:id="rId1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2" cstate="print"/>
        <a:srcRect/>
        <a:stretch>
          <a:fillRect/>
        </a:stretch>
      </xdr:blipFill>
      <xdr:spPr bwMode="auto">
        <a:xfrm>
          <a:off x="19764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3" name="Picture 2" descr="cid:e93d11ae13">
          <a:hlinkClick xmlns:r="http://schemas.openxmlformats.org/officeDocument/2006/relationships" r:id="rId1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5" name="Picture 2" descr="cid:e9426d9813">
          <a:hlinkClick xmlns:r="http://schemas.openxmlformats.org/officeDocument/2006/relationships" r:id="rId1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7" name="Picture 2" descr="cid:e9463f2f13">
          <a:hlinkClick xmlns:r="http://schemas.openxmlformats.org/officeDocument/2006/relationships" r:id="rId1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9" name="Picture 2" descr="cid:ee390cae13">
          <a:hlinkClick xmlns:r="http://schemas.openxmlformats.org/officeDocument/2006/relationships" r:id="rId1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0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1" name="Picture 2" descr="cid:f363f3be13">
          <a:hlinkClick xmlns:r="http://schemas.openxmlformats.org/officeDocument/2006/relationships" r:id="rId1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14521386.725899998</v>
      </c>
      <c r="F3" s="25">
        <f>RA!I7</f>
        <v>1458663.0347</v>
      </c>
      <c r="G3" s="16">
        <f>SUM(G4:G42)</f>
        <v>13062723.691200001</v>
      </c>
      <c r="H3" s="27">
        <f>RA!J7</f>
        <v>10.0449293323919</v>
      </c>
      <c r="I3" s="20">
        <f>SUM(I4:I42)</f>
        <v>14521390.939197619</v>
      </c>
      <c r="J3" s="21">
        <f>SUM(J4:J42)</f>
        <v>13062723.96536913</v>
      </c>
      <c r="K3" s="22">
        <f>E3-I3</f>
        <v>-4.2132976204156876</v>
      </c>
      <c r="L3" s="22">
        <f>G3-J3</f>
        <v>-0.27416912838816643</v>
      </c>
    </row>
    <row r="4" spans="1:13">
      <c r="A4" s="71">
        <f>RA!A8</f>
        <v>42815</v>
      </c>
      <c r="B4" s="12">
        <v>12</v>
      </c>
      <c r="C4" s="69" t="s">
        <v>6</v>
      </c>
      <c r="D4" s="69"/>
      <c r="E4" s="15">
        <f>IFERROR(VLOOKUP(C4,RA!B:D,3,0),0)</f>
        <v>485515.92920000001</v>
      </c>
      <c r="F4" s="25">
        <f>IFERROR(VLOOKUP(C4,RA!B:I,8,0),0)</f>
        <v>129653.9817</v>
      </c>
      <c r="G4" s="16">
        <f t="shared" ref="G4:G42" si="0">E4-F4</f>
        <v>355861.94750000001</v>
      </c>
      <c r="H4" s="27">
        <f>RA!J8</f>
        <v>26.704372380456199</v>
      </c>
      <c r="I4" s="20">
        <f>IFERROR(VLOOKUP(B4,RMS!C:E,3,FALSE),0)</f>
        <v>485516.366760684</v>
      </c>
      <c r="J4" s="21">
        <f>IFERROR(VLOOKUP(B4,RMS!C:F,4,FALSE),0)</f>
        <v>355861.94274017098</v>
      </c>
      <c r="K4" s="22">
        <f t="shared" ref="K4:K42" si="1">E4-I4</f>
        <v>-0.43756068398943171</v>
      </c>
      <c r="L4" s="22">
        <f t="shared" ref="L4:L42" si="2">G4-J4</f>
        <v>4.7598290257155895E-3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51176.650300000001</v>
      </c>
      <c r="F5" s="25">
        <f>IFERROR(VLOOKUP(C5,RA!B:I,8,0),0)</f>
        <v>12236.276099999999</v>
      </c>
      <c r="G5" s="16">
        <f t="shared" si="0"/>
        <v>38940.374200000006</v>
      </c>
      <c r="H5" s="27">
        <f>RA!J9</f>
        <v>23.909880830946101</v>
      </c>
      <c r="I5" s="20">
        <f>IFERROR(VLOOKUP(B5,RMS!C:E,3,FALSE),0)</f>
        <v>51176.676907692301</v>
      </c>
      <c r="J5" s="21">
        <f>IFERROR(VLOOKUP(B5,RMS!C:F,4,FALSE),0)</f>
        <v>38940.379311111101</v>
      </c>
      <c r="K5" s="22">
        <f t="shared" si="1"/>
        <v>-2.6607692299876362E-2</v>
      </c>
      <c r="L5" s="22">
        <f t="shared" si="2"/>
        <v>-5.1111110951751471E-3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77506.421000000002</v>
      </c>
      <c r="F6" s="25">
        <f>IFERROR(VLOOKUP(C6,RA!B:I,8,0),0)</f>
        <v>21119.5075</v>
      </c>
      <c r="G6" s="16">
        <f t="shared" si="0"/>
        <v>56386.913500000002</v>
      </c>
      <c r="H6" s="27">
        <f>RA!J10</f>
        <v>27.248719818968301</v>
      </c>
      <c r="I6" s="20">
        <f>IFERROR(VLOOKUP(B6,RMS!C:E,3,FALSE),0)</f>
        <v>77508.180408161294</v>
      </c>
      <c r="J6" s="21">
        <f>IFERROR(VLOOKUP(B6,RMS!C:F,4,FALSE),0)</f>
        <v>56386.911349691203</v>
      </c>
      <c r="K6" s="22">
        <f>E6-I6</f>
        <v>-1.7594081612915033</v>
      </c>
      <c r="L6" s="22">
        <f t="shared" si="2"/>
        <v>2.1503087991732173E-3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38003.308400000002</v>
      </c>
      <c r="F7" s="25">
        <f>IFERROR(VLOOKUP(C7,RA!B:I,8,0),0)</f>
        <v>9027.7119999999995</v>
      </c>
      <c r="G7" s="16">
        <f t="shared" si="0"/>
        <v>28975.596400000002</v>
      </c>
      <c r="H7" s="27">
        <f>RA!J11</f>
        <v>23.7550686508125</v>
      </c>
      <c r="I7" s="20">
        <f>IFERROR(VLOOKUP(B7,RMS!C:E,3,FALSE),0)</f>
        <v>38003.3301087664</v>
      </c>
      <c r="J7" s="21">
        <f>IFERROR(VLOOKUP(B7,RMS!C:F,4,FALSE),0)</f>
        <v>28975.596710944701</v>
      </c>
      <c r="K7" s="22">
        <f t="shared" si="1"/>
        <v>-2.1708766398660373E-2</v>
      </c>
      <c r="L7" s="22">
        <f t="shared" si="2"/>
        <v>-3.1094469886738807E-4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103609.4424</v>
      </c>
      <c r="F8" s="25">
        <f>IFERROR(VLOOKUP(C8,RA!B:I,8,0),0)</f>
        <v>16812.3325</v>
      </c>
      <c r="G8" s="16">
        <f t="shared" si="0"/>
        <v>86797.109899999996</v>
      </c>
      <c r="H8" s="27">
        <f>RA!J12</f>
        <v>16.2266412313015</v>
      </c>
      <c r="I8" s="20">
        <f>IFERROR(VLOOKUP(B8,RMS!C:E,3,FALSE),0)</f>
        <v>103609.444324786</v>
      </c>
      <c r="J8" s="21">
        <f>IFERROR(VLOOKUP(B8,RMS!C:F,4,FALSE),0)</f>
        <v>86797.109179487205</v>
      </c>
      <c r="K8" s="22">
        <f t="shared" si="1"/>
        <v>-1.924786003655754E-3</v>
      </c>
      <c r="L8" s="22">
        <f t="shared" si="2"/>
        <v>7.2051279130391777E-4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165648.1035</v>
      </c>
      <c r="F9" s="25">
        <f>IFERROR(VLOOKUP(C9,RA!B:I,8,0),0)</f>
        <v>40883.235500000003</v>
      </c>
      <c r="G9" s="16">
        <f t="shared" si="0"/>
        <v>124764.86799999999</v>
      </c>
      <c r="H9" s="27">
        <f>RA!J13</f>
        <v>24.680774869239599</v>
      </c>
      <c r="I9" s="20">
        <f>IFERROR(VLOOKUP(B9,RMS!C:E,3,FALSE),0)</f>
        <v>165648.22588205099</v>
      </c>
      <c r="J9" s="21">
        <f>IFERROR(VLOOKUP(B9,RMS!C:F,4,FALSE),0)</f>
        <v>124764.870194872</v>
      </c>
      <c r="K9" s="22">
        <f t="shared" si="1"/>
        <v>-0.12238205099129118</v>
      </c>
      <c r="L9" s="22">
        <f t="shared" si="2"/>
        <v>-2.1948720095679164E-3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94782.638200000001</v>
      </c>
      <c r="F10" s="25">
        <f>IFERROR(VLOOKUP(C10,RA!B:I,8,0),0)</f>
        <v>17004.235199999999</v>
      </c>
      <c r="G10" s="16">
        <f t="shared" si="0"/>
        <v>77778.403000000006</v>
      </c>
      <c r="H10" s="27">
        <f>RA!J14</f>
        <v>17.940242562271301</v>
      </c>
      <c r="I10" s="20">
        <f>IFERROR(VLOOKUP(B10,RMS!C:E,3,FALSE),0)</f>
        <v>94782.648576923093</v>
      </c>
      <c r="J10" s="21">
        <f>IFERROR(VLOOKUP(B10,RMS!C:F,4,FALSE),0)</f>
        <v>77778.403206837596</v>
      </c>
      <c r="K10" s="22">
        <f t="shared" si="1"/>
        <v>-1.0376923091826029E-2</v>
      </c>
      <c r="L10" s="22">
        <f t="shared" si="2"/>
        <v>-2.0683759066741914E-4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66545.849100000007</v>
      </c>
      <c r="F11" s="25">
        <f>IFERROR(VLOOKUP(C11,RA!B:I,8,0),0)</f>
        <v>-1184.2394999999999</v>
      </c>
      <c r="G11" s="16">
        <f t="shared" si="0"/>
        <v>67730.088600000003</v>
      </c>
      <c r="H11" s="27">
        <f>RA!J15</f>
        <v>-1.7795843257186701</v>
      </c>
      <c r="I11" s="20">
        <f>IFERROR(VLOOKUP(B11,RMS!C:E,3,FALSE),0)</f>
        <v>66545.880777777798</v>
      </c>
      <c r="J11" s="21">
        <f>IFERROR(VLOOKUP(B11,RMS!C:F,4,FALSE),0)</f>
        <v>67730.088153846198</v>
      </c>
      <c r="K11" s="22">
        <f t="shared" si="1"/>
        <v>-3.1677777791628614E-2</v>
      </c>
      <c r="L11" s="22">
        <f t="shared" si="2"/>
        <v>4.4615380465984344E-4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647472.05209999997</v>
      </c>
      <c r="F12" s="25">
        <f>IFERROR(VLOOKUP(C12,RA!B:I,8,0),0)</f>
        <v>6943.1265000000003</v>
      </c>
      <c r="G12" s="16">
        <f t="shared" si="0"/>
        <v>640528.92559999996</v>
      </c>
      <c r="H12" s="27">
        <f>RA!J16</f>
        <v>1.0723438142975901</v>
      </c>
      <c r="I12" s="20">
        <f>IFERROR(VLOOKUP(B12,RMS!C:E,3,FALSE),0)</f>
        <v>647471.68037175701</v>
      </c>
      <c r="J12" s="21">
        <f>IFERROR(VLOOKUP(B12,RMS!C:F,4,FALSE),0)</f>
        <v>640528.92562564102</v>
      </c>
      <c r="K12" s="22">
        <f t="shared" si="1"/>
        <v>0.37172824295703322</v>
      </c>
      <c r="L12" s="22">
        <f t="shared" si="2"/>
        <v>-2.5641056708991528E-5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510816.14069999999</v>
      </c>
      <c r="F13" s="25">
        <f>IFERROR(VLOOKUP(C13,RA!B:I,8,0),0)</f>
        <v>75894.7065</v>
      </c>
      <c r="G13" s="16">
        <f t="shared" si="0"/>
        <v>434921.43420000002</v>
      </c>
      <c r="H13" s="27">
        <f>RA!J17</f>
        <v>14.857538838924899</v>
      </c>
      <c r="I13" s="20">
        <f>IFERROR(VLOOKUP(B13,RMS!C:E,3,FALSE),0)</f>
        <v>510816.14355897403</v>
      </c>
      <c r="J13" s="21">
        <f>IFERROR(VLOOKUP(B13,RMS!C:F,4,FALSE),0)</f>
        <v>434921.43317008502</v>
      </c>
      <c r="K13" s="22">
        <f t="shared" si="1"/>
        <v>-2.8589740395545959E-3</v>
      </c>
      <c r="L13" s="22">
        <f t="shared" si="2"/>
        <v>1.0299150017090142E-3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1307944.5563000001</v>
      </c>
      <c r="F14" s="25">
        <f>IFERROR(VLOOKUP(C14,RA!B:I,8,0),0)</f>
        <v>151338.55179999999</v>
      </c>
      <c r="G14" s="16">
        <f t="shared" si="0"/>
        <v>1156606.0045</v>
      </c>
      <c r="H14" s="27">
        <f>RA!J18</f>
        <v>11.5707161340322</v>
      </c>
      <c r="I14" s="20">
        <f>IFERROR(VLOOKUP(B14,RMS!C:E,3,FALSE),0)</f>
        <v>1307944.9700531</v>
      </c>
      <c r="J14" s="21">
        <f>IFERROR(VLOOKUP(B14,RMS!C:F,4,FALSE),0)</f>
        <v>1156605.9835931601</v>
      </c>
      <c r="K14" s="22">
        <f t="shared" si="1"/>
        <v>-0.41375309997238219</v>
      </c>
      <c r="L14" s="22">
        <f t="shared" si="2"/>
        <v>2.0906839985400438E-2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457358.26329999999</v>
      </c>
      <c r="F15" s="25">
        <f>IFERROR(VLOOKUP(C15,RA!B:I,8,0),0)</f>
        <v>61480.477099999996</v>
      </c>
      <c r="G15" s="16">
        <f t="shared" si="0"/>
        <v>395877.78619999997</v>
      </c>
      <c r="H15" s="27">
        <f>RA!J19</f>
        <v>13.442520237066899</v>
      </c>
      <c r="I15" s="20">
        <f>IFERROR(VLOOKUP(B15,RMS!C:E,3,FALSE),0)</f>
        <v>457358.19742906</v>
      </c>
      <c r="J15" s="21">
        <f>IFERROR(VLOOKUP(B15,RMS!C:F,4,FALSE),0)</f>
        <v>395877.78746752098</v>
      </c>
      <c r="K15" s="22">
        <f t="shared" si="1"/>
        <v>6.5870939986780286E-2</v>
      </c>
      <c r="L15" s="22">
        <f t="shared" si="2"/>
        <v>-1.2675210018642247E-3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1004276.4822</v>
      </c>
      <c r="F16" s="25">
        <f>IFERROR(VLOOKUP(C16,RA!B:I,8,0),0)</f>
        <v>125668.1015</v>
      </c>
      <c r="G16" s="16">
        <f t="shared" si="0"/>
        <v>878608.38069999998</v>
      </c>
      <c r="H16" s="27">
        <f>RA!J20</f>
        <v>12.513297257017101</v>
      </c>
      <c r="I16" s="20">
        <f>IFERROR(VLOOKUP(B16,RMS!C:E,3,FALSE),0)</f>
        <v>1004276.6765191701</v>
      </c>
      <c r="J16" s="21">
        <f>IFERROR(VLOOKUP(B16,RMS!C:F,4,FALSE),0)</f>
        <v>878608.38069999998</v>
      </c>
      <c r="K16" s="22">
        <f t="shared" si="1"/>
        <v>-0.19431917008478194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359303.69650000002</v>
      </c>
      <c r="F17" s="25">
        <f>IFERROR(VLOOKUP(C17,RA!B:I,8,0),0)</f>
        <v>58452.822800000002</v>
      </c>
      <c r="G17" s="16">
        <f t="shared" si="0"/>
        <v>300850.8737</v>
      </c>
      <c r="H17" s="27">
        <f>RA!J21</f>
        <v>16.2683611021519</v>
      </c>
      <c r="I17" s="20">
        <f>IFERROR(VLOOKUP(B17,RMS!C:E,3,FALSE),0)</f>
        <v>359303.49479512102</v>
      </c>
      <c r="J17" s="21">
        <f>IFERROR(VLOOKUP(B17,RMS!C:F,4,FALSE),0)</f>
        <v>300850.87343008799</v>
      </c>
      <c r="K17" s="22">
        <f t="shared" si="1"/>
        <v>0.20170487900031731</v>
      </c>
      <c r="L17" s="22">
        <f t="shared" si="2"/>
        <v>2.6991200866177678E-4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917704.77619999996</v>
      </c>
      <c r="F18" s="25">
        <f>IFERROR(VLOOKUP(C18,RA!B:I,8,0),0)</f>
        <v>7330.7785000000003</v>
      </c>
      <c r="G18" s="16">
        <f t="shared" si="0"/>
        <v>910373.99769999995</v>
      </c>
      <c r="H18" s="27">
        <f>RA!J22</f>
        <v>0.798816644537368</v>
      </c>
      <c r="I18" s="20">
        <f>IFERROR(VLOOKUP(B18,RMS!C:E,3,FALSE),0)</f>
        <v>917705.71964668296</v>
      </c>
      <c r="J18" s="21">
        <f>IFERROR(VLOOKUP(B18,RMS!C:F,4,FALSE),0)</f>
        <v>910373.99757370795</v>
      </c>
      <c r="K18" s="22">
        <f t="shared" si="1"/>
        <v>-0.94344668299891055</v>
      </c>
      <c r="L18" s="22">
        <f t="shared" si="2"/>
        <v>1.2629199773073196E-4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1718016.9014000001</v>
      </c>
      <c r="F19" s="25">
        <f>IFERROR(VLOOKUP(C19,RA!B:I,8,0),0)</f>
        <v>195311.5508</v>
      </c>
      <c r="G19" s="16">
        <f t="shared" si="0"/>
        <v>1522705.3506</v>
      </c>
      <c r="H19" s="27">
        <f>RA!J23</f>
        <v>11.3684301150263</v>
      </c>
      <c r="I19" s="20">
        <f>IFERROR(VLOOKUP(B19,RMS!C:E,3,FALSE),0)</f>
        <v>1718017.85718034</v>
      </c>
      <c r="J19" s="21">
        <f>IFERROR(VLOOKUP(B19,RMS!C:F,4,FALSE),0)</f>
        <v>1522705.3688256401</v>
      </c>
      <c r="K19" s="22">
        <f t="shared" si="1"/>
        <v>-0.95578033989295363</v>
      </c>
      <c r="L19" s="22">
        <f t="shared" si="2"/>
        <v>-1.8225640058517456E-2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231027.7452</v>
      </c>
      <c r="F20" s="25">
        <f>IFERROR(VLOOKUP(C20,RA!B:I,8,0),0)</f>
        <v>36044.143199999999</v>
      </c>
      <c r="G20" s="16">
        <f t="shared" si="0"/>
        <v>194983.60200000001</v>
      </c>
      <c r="H20" s="27">
        <f>RA!J24</f>
        <v>15.6016512946515</v>
      </c>
      <c r="I20" s="20">
        <f>IFERROR(VLOOKUP(B20,RMS!C:E,3,FALSE),0)</f>
        <v>231027.735163376</v>
      </c>
      <c r="J20" s="21">
        <f>IFERROR(VLOOKUP(B20,RMS!C:F,4,FALSE),0)</f>
        <v>194983.60861102899</v>
      </c>
      <c r="K20" s="22">
        <f t="shared" si="1"/>
        <v>1.0036624007625505E-2</v>
      </c>
      <c r="L20" s="22">
        <f t="shared" si="2"/>
        <v>-6.6110289772041142E-3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274178.20919999998</v>
      </c>
      <c r="F21" s="25">
        <f>IFERROR(VLOOKUP(C21,RA!B:I,8,0),0)</f>
        <v>22319.679899999999</v>
      </c>
      <c r="G21" s="16">
        <f t="shared" si="0"/>
        <v>251858.52929999999</v>
      </c>
      <c r="H21" s="27">
        <f>RA!J25</f>
        <v>8.1405739592233104</v>
      </c>
      <c r="I21" s="20">
        <f>IFERROR(VLOOKUP(B21,RMS!C:E,3,FALSE),0)</f>
        <v>274178.20205383102</v>
      </c>
      <c r="J21" s="21">
        <f>IFERROR(VLOOKUP(B21,RMS!C:F,4,FALSE),0)</f>
        <v>251858.52379981501</v>
      </c>
      <c r="K21" s="22">
        <f t="shared" si="1"/>
        <v>7.1461689658463001E-3</v>
      </c>
      <c r="L21" s="22">
        <f t="shared" si="2"/>
        <v>5.5001849832478911E-3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560003.35939999996</v>
      </c>
      <c r="F22" s="25">
        <f>IFERROR(VLOOKUP(C22,RA!B:I,8,0),0)</f>
        <v>126635.6155</v>
      </c>
      <c r="G22" s="16">
        <f t="shared" si="0"/>
        <v>433367.74389999994</v>
      </c>
      <c r="H22" s="27">
        <f>RA!J26</f>
        <v>22.6133671118831</v>
      </c>
      <c r="I22" s="20">
        <f>IFERROR(VLOOKUP(B22,RMS!C:E,3,FALSE),0)</f>
        <v>560003.333267226</v>
      </c>
      <c r="J22" s="21">
        <f>IFERROR(VLOOKUP(B22,RMS!C:F,4,FALSE),0)</f>
        <v>433367.72657201398</v>
      </c>
      <c r="K22" s="22">
        <f t="shared" si="1"/>
        <v>2.613277395721525E-2</v>
      </c>
      <c r="L22" s="22">
        <f t="shared" si="2"/>
        <v>1.7327985959127545E-2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242823.59520000001</v>
      </c>
      <c r="F23" s="25">
        <f>IFERROR(VLOOKUP(C23,RA!B:I,8,0),0)</f>
        <v>61326.504999999997</v>
      </c>
      <c r="G23" s="16">
        <f t="shared" si="0"/>
        <v>181497.09020000001</v>
      </c>
      <c r="H23" s="27">
        <f>RA!J27</f>
        <v>25.255579034438099</v>
      </c>
      <c r="I23" s="20">
        <f>IFERROR(VLOOKUP(B23,RMS!C:E,3,FALSE),0)</f>
        <v>242823.5381484</v>
      </c>
      <c r="J23" s="21">
        <f>IFERROR(VLOOKUP(B23,RMS!C:F,4,FALSE),0)</f>
        <v>181497.09996306599</v>
      </c>
      <c r="K23" s="22">
        <f t="shared" si="1"/>
        <v>5.7051600015256554E-2</v>
      </c>
      <c r="L23" s="22">
        <f t="shared" si="2"/>
        <v>-9.7630659874994308E-3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852660.48030000005</v>
      </c>
      <c r="F24" s="25">
        <f>IFERROR(VLOOKUP(C24,RA!B:I,8,0),0)</f>
        <v>45114.858699999997</v>
      </c>
      <c r="G24" s="16">
        <f t="shared" si="0"/>
        <v>807545.62160000007</v>
      </c>
      <c r="H24" s="27">
        <f>RA!J28</f>
        <v>5.2910695103550198</v>
      </c>
      <c r="I24" s="20">
        <f>IFERROR(VLOOKUP(B24,RMS!C:E,3,FALSE),0)</f>
        <v>852660.48024955799</v>
      </c>
      <c r="J24" s="21">
        <f>IFERROR(VLOOKUP(B24,RMS!C:F,4,FALSE),0)</f>
        <v>807545.62820707995</v>
      </c>
      <c r="K24" s="22">
        <f t="shared" si="1"/>
        <v>5.0442060455679893E-5</v>
      </c>
      <c r="L24" s="22">
        <f t="shared" si="2"/>
        <v>-6.60707987844944E-3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819753.59030000004</v>
      </c>
      <c r="F25" s="25">
        <f>IFERROR(VLOOKUP(C25,RA!B:I,8,0),0)</f>
        <v>126663.4676</v>
      </c>
      <c r="G25" s="16">
        <f t="shared" si="0"/>
        <v>693090.12270000007</v>
      </c>
      <c r="H25" s="27">
        <f>RA!J29</f>
        <v>15.451407483759301</v>
      </c>
      <c r="I25" s="20">
        <f>IFERROR(VLOOKUP(B25,RMS!C:E,3,FALSE),0)</f>
        <v>819753.59147964604</v>
      </c>
      <c r="J25" s="21">
        <f>IFERROR(VLOOKUP(B25,RMS!C:F,4,FALSE),0)</f>
        <v>693090.111019123</v>
      </c>
      <c r="K25" s="22">
        <f t="shared" si="1"/>
        <v>-1.1796460021287203E-3</v>
      </c>
      <c r="L25" s="22">
        <f t="shared" si="2"/>
        <v>1.1680877069011331E-2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1026161.2911</v>
      </c>
      <c r="F26" s="25">
        <f>IFERROR(VLOOKUP(C26,RA!B:I,8,0),0)</f>
        <v>125948.128</v>
      </c>
      <c r="G26" s="16">
        <f t="shared" si="0"/>
        <v>900213.16310000001</v>
      </c>
      <c r="H26" s="27">
        <f>RA!J30</f>
        <v>12.273716529005799</v>
      </c>
      <c r="I26" s="20">
        <f>IFERROR(VLOOKUP(B26,RMS!C:E,3,FALSE),0)</f>
        <v>1026161.25062718</v>
      </c>
      <c r="J26" s="21">
        <f>IFERROR(VLOOKUP(B26,RMS!C:F,4,FALSE),0)</f>
        <v>900213.16425993899</v>
      </c>
      <c r="K26" s="22">
        <f t="shared" si="1"/>
        <v>4.0472820051945746E-2</v>
      </c>
      <c r="L26" s="22">
        <f t="shared" si="2"/>
        <v>-1.1599389836192131E-3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1694079.7372000001</v>
      </c>
      <c r="F27" s="25">
        <f>IFERROR(VLOOKUP(C27,RA!B:I,8,0),0)</f>
        <v>-77448.787400000001</v>
      </c>
      <c r="G27" s="16">
        <f t="shared" si="0"/>
        <v>1771528.5246000001</v>
      </c>
      <c r="H27" s="27">
        <f>RA!J31</f>
        <v>-4.5717321150424999</v>
      </c>
      <c r="I27" s="20">
        <f>IFERROR(VLOOKUP(B27,RMS!C:E,3,FALSE),0)</f>
        <v>1694079.90290885</v>
      </c>
      <c r="J27" s="21">
        <f>IFERROR(VLOOKUP(B27,RMS!C:F,4,FALSE),0)</f>
        <v>1771528.8083176999</v>
      </c>
      <c r="K27" s="22">
        <f t="shared" si="1"/>
        <v>-0.16570884990505874</v>
      </c>
      <c r="L27" s="22">
        <f t="shared" si="2"/>
        <v>-0.28371769981458783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149420.38829999999</v>
      </c>
      <c r="F28" s="25">
        <f>IFERROR(VLOOKUP(C28,RA!B:I,8,0),0)</f>
        <v>40372.667800000003</v>
      </c>
      <c r="G28" s="16">
        <f t="shared" si="0"/>
        <v>109047.7205</v>
      </c>
      <c r="H28" s="27">
        <f>RA!J32</f>
        <v>27.019517389381601</v>
      </c>
      <c r="I28" s="20">
        <f>IFERROR(VLOOKUP(B28,RMS!C:E,3,FALSE),0)</f>
        <v>149420.295965108</v>
      </c>
      <c r="J28" s="21">
        <f>IFERROR(VLOOKUP(B28,RMS!C:F,4,FALSE),0)</f>
        <v>109047.72041823401</v>
      </c>
      <c r="K28" s="22">
        <f t="shared" si="1"/>
        <v>9.2334891989594325E-2</v>
      </c>
      <c r="L28" s="22">
        <f t="shared" si="2"/>
        <v>8.1765989307314157E-5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120867.8368</v>
      </c>
      <c r="F30" s="25">
        <f>IFERROR(VLOOKUP(C30,RA!B:I,8,0),0)</f>
        <v>13105.456200000001</v>
      </c>
      <c r="G30" s="16">
        <f t="shared" si="0"/>
        <v>107762.3806</v>
      </c>
      <c r="H30" s="27">
        <f>RA!J34</f>
        <v>0</v>
      </c>
      <c r="I30" s="20">
        <f>IFERROR(VLOOKUP(B30,RMS!C:E,3,FALSE),0)</f>
        <v>120867.8363</v>
      </c>
      <c r="J30" s="21">
        <f>IFERROR(VLOOKUP(B30,RMS!C:F,4,FALSE),0)</f>
        <v>107762.3817</v>
      </c>
      <c r="K30" s="22">
        <f t="shared" si="1"/>
        <v>5.0000000919681042E-4</v>
      </c>
      <c r="L30" s="22">
        <f t="shared" si="2"/>
        <v>-1.0999999940395355E-3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10.8427986691659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91231.64</v>
      </c>
      <c r="F32" s="25">
        <f>IFERROR(VLOOKUP(C32,RA!B:I,8,0),0)</f>
        <v>6130.55</v>
      </c>
      <c r="G32" s="16">
        <f t="shared" si="0"/>
        <v>85101.09</v>
      </c>
      <c r="H32" s="27">
        <f>RA!J34</f>
        <v>0</v>
      </c>
      <c r="I32" s="20">
        <f>IFERROR(VLOOKUP(B32,RMS!C:E,3,FALSE),0)</f>
        <v>91231.64</v>
      </c>
      <c r="J32" s="21">
        <f>IFERROR(VLOOKUP(B32,RMS!C:F,4,FALSE),0)</f>
        <v>85101.09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44816.65</v>
      </c>
      <c r="F33" s="25">
        <f>IFERROR(VLOOKUP(C33,RA!B:I,8,0),0)</f>
        <v>332.83</v>
      </c>
      <c r="G33" s="16">
        <f t="shared" si="0"/>
        <v>44483.82</v>
      </c>
      <c r="H33" s="27">
        <f>RA!J34</f>
        <v>0</v>
      </c>
      <c r="I33" s="20">
        <f>IFERROR(VLOOKUP(B33,RMS!C:E,3,FALSE),0)</f>
        <v>44816.65</v>
      </c>
      <c r="J33" s="21">
        <f>IFERROR(VLOOKUP(B33,RMS!C:F,4,FALSE),0)</f>
        <v>44483.82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5553.85</v>
      </c>
      <c r="F34" s="25">
        <f>IFERROR(VLOOKUP(C34,RA!B:I,8,0),0)</f>
        <v>-385.47</v>
      </c>
      <c r="G34" s="16">
        <f t="shared" si="0"/>
        <v>5939.3200000000006</v>
      </c>
      <c r="H34" s="27">
        <f>RA!J35</f>
        <v>10.8427986691659</v>
      </c>
      <c r="I34" s="20">
        <f>IFERROR(VLOOKUP(B34,RMS!C:E,3,FALSE),0)</f>
        <v>5553.85</v>
      </c>
      <c r="J34" s="21">
        <f>IFERROR(VLOOKUP(B34,RMS!C:F,4,FALSE),0)</f>
        <v>5939.32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60028.51</v>
      </c>
      <c r="F35" s="25">
        <f>IFERROR(VLOOKUP(C35,RA!B:I,8,0),0)</f>
        <v>-8047.25</v>
      </c>
      <c r="G35" s="16">
        <f t="shared" si="0"/>
        <v>68075.760000000009</v>
      </c>
      <c r="H35" s="27">
        <f>RA!J34</f>
        <v>0</v>
      </c>
      <c r="I35" s="20">
        <f>IFERROR(VLOOKUP(B35,RMS!C:E,3,FALSE),0)</f>
        <v>60028.51</v>
      </c>
      <c r="J35" s="21">
        <f>IFERROR(VLOOKUP(B35,RMS!C:F,4,FALSE),0)</f>
        <v>68075.759999999995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10.8427986691659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8019.2305999999999</v>
      </c>
      <c r="F37" s="25">
        <f>IFERROR(VLOOKUP(C37,RA!B:I,8,0),0)</f>
        <v>727.77560000000005</v>
      </c>
      <c r="G37" s="16">
        <f t="shared" si="0"/>
        <v>7291.4549999999999</v>
      </c>
      <c r="H37" s="27">
        <f>RA!J35</f>
        <v>10.8427986691659</v>
      </c>
      <c r="I37" s="20">
        <f>IFERROR(VLOOKUP(B37,RMS!C:E,3,FALSE),0)</f>
        <v>8019.2307692307704</v>
      </c>
      <c r="J37" s="21">
        <f>IFERROR(VLOOKUP(B37,RMS!C:F,4,FALSE),0)</f>
        <v>7291.4551282051298</v>
      </c>
      <c r="K37" s="22">
        <f t="shared" si="1"/>
        <v>-1.6923077055253088E-4</v>
      </c>
      <c r="L37" s="22">
        <f t="shared" si="2"/>
        <v>-1.2820512984035304E-4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231403.7077</v>
      </c>
      <c r="F38" s="25">
        <f>IFERROR(VLOOKUP(C38,RA!B:I,8,0),0)</f>
        <v>13050.782999999999</v>
      </c>
      <c r="G38" s="16">
        <f t="shared" si="0"/>
        <v>218352.9247</v>
      </c>
      <c r="H38" s="27">
        <f>RA!J36</f>
        <v>0</v>
      </c>
      <c r="I38" s="20">
        <f>IFERROR(VLOOKUP(B38,RMS!C:E,3,FALSE),0)</f>
        <v>231403.70513162401</v>
      </c>
      <c r="J38" s="21">
        <f>IFERROR(VLOOKUP(B38,RMS!C:F,4,FALSE),0)</f>
        <v>218352.92747435899</v>
      </c>
      <c r="K38" s="22">
        <f t="shared" si="1"/>
        <v>2.5683759886305779E-3</v>
      </c>
      <c r="L38" s="22">
        <f t="shared" si="2"/>
        <v>-2.7743589889723808E-3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46629.9</v>
      </c>
      <c r="F39" s="25">
        <f>IFERROR(VLOOKUP(C39,RA!B:I,8,0),0)</f>
        <v>-7408.62</v>
      </c>
      <c r="G39" s="16">
        <f t="shared" si="0"/>
        <v>54038.520000000004</v>
      </c>
      <c r="H39" s="27">
        <f>RA!J37</f>
        <v>6.7197630120427503</v>
      </c>
      <c r="I39" s="20">
        <f>IFERROR(VLOOKUP(B39,RMS!C:E,3,FALSE),0)</f>
        <v>46629.9</v>
      </c>
      <c r="J39" s="21">
        <f>IFERROR(VLOOKUP(B39,RMS!C:F,4,FALSE),0)</f>
        <v>54038.52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50707.06</v>
      </c>
      <c r="F40" s="25">
        <f>IFERROR(VLOOKUP(C40,RA!B:I,8,0),0)</f>
        <v>5229.6499999999996</v>
      </c>
      <c r="G40" s="16">
        <f t="shared" si="0"/>
        <v>45477.409999999996</v>
      </c>
      <c r="H40" s="27">
        <f>RA!J38</f>
        <v>0.74264810065009301</v>
      </c>
      <c r="I40" s="20">
        <f>IFERROR(VLOOKUP(B40,RMS!C:E,3,FALSE),0)</f>
        <v>50707.06</v>
      </c>
      <c r="J40" s="21">
        <f>IFERROR(VLOOKUP(B40,RMS!C:F,4,FALSE),0)</f>
        <v>45477.41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-6.9405907613637403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6338.7338</v>
      </c>
      <c r="F42" s="25">
        <f>IFERROR(VLOOKUP(C42,RA!B:I,8,0),0)</f>
        <v>977.89509999999996</v>
      </c>
      <c r="G42" s="16">
        <f t="shared" si="0"/>
        <v>5360.8387000000002</v>
      </c>
      <c r="H42" s="27">
        <f>RA!J39</f>
        <v>-6.9405907613637403</v>
      </c>
      <c r="I42" s="20">
        <f>VLOOKUP(B42,RMS!C:E,3,FALSE)</f>
        <v>6338.7338325391402</v>
      </c>
      <c r="J42" s="21">
        <f>IFERROR(VLOOKUP(B42,RMS!C:F,4,FALSE),0)</f>
        <v>5360.8386657590199</v>
      </c>
      <c r="K42" s="22">
        <f t="shared" si="1"/>
        <v>-3.2539140192966443E-5</v>
      </c>
      <c r="L42" s="22">
        <f t="shared" si="2"/>
        <v>3.4240980312461033E-5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14521386.7259</v>
      </c>
      <c r="E7" s="56"/>
      <c r="F7" s="56"/>
      <c r="G7" s="55">
        <v>15271437.7379</v>
      </c>
      <c r="H7" s="57">
        <v>-4.9114629864780603</v>
      </c>
      <c r="I7" s="55">
        <v>1458663.0347</v>
      </c>
      <c r="J7" s="57">
        <v>10.0449293323919</v>
      </c>
      <c r="K7" s="55">
        <v>1349473.8004999999</v>
      </c>
      <c r="L7" s="57">
        <v>8.8365864672383392</v>
      </c>
      <c r="M7" s="57">
        <v>8.0912452068016005E-2</v>
      </c>
      <c r="N7" s="55">
        <v>522632614.34960002</v>
      </c>
      <c r="O7" s="55">
        <v>2454013956.9415998</v>
      </c>
      <c r="P7" s="55">
        <v>785083</v>
      </c>
      <c r="Q7" s="55">
        <v>910386</v>
      </c>
      <c r="R7" s="57">
        <v>-13.763722201352</v>
      </c>
      <c r="S7" s="55">
        <v>18.496626122206202</v>
      </c>
      <c r="T7" s="55">
        <v>20.343965274729602</v>
      </c>
      <c r="U7" s="58">
        <v>-9.9874384675246599</v>
      </c>
    </row>
    <row r="8" spans="1:23" ht="12" thickBot="1">
      <c r="A8" s="84">
        <v>42815</v>
      </c>
      <c r="B8" s="72" t="s">
        <v>6</v>
      </c>
      <c r="C8" s="73"/>
      <c r="D8" s="59">
        <v>485515.92920000001</v>
      </c>
      <c r="E8" s="60"/>
      <c r="F8" s="60"/>
      <c r="G8" s="59">
        <v>495125.11560000002</v>
      </c>
      <c r="H8" s="61">
        <v>-1.94075923382627</v>
      </c>
      <c r="I8" s="59">
        <v>129653.9817</v>
      </c>
      <c r="J8" s="61">
        <v>26.704372380456199</v>
      </c>
      <c r="K8" s="59">
        <v>123449.7788</v>
      </c>
      <c r="L8" s="61">
        <v>24.933047205735399</v>
      </c>
      <c r="M8" s="61">
        <v>5.0256897665660001E-2</v>
      </c>
      <c r="N8" s="59">
        <v>23510421.6437</v>
      </c>
      <c r="O8" s="59">
        <v>103252599.26019999</v>
      </c>
      <c r="P8" s="59">
        <v>17004</v>
      </c>
      <c r="Q8" s="59">
        <v>20791</v>
      </c>
      <c r="R8" s="61">
        <v>-18.214612091770501</v>
      </c>
      <c r="S8" s="59">
        <v>28.553042178310999</v>
      </c>
      <c r="T8" s="59">
        <v>27.122716271463599</v>
      </c>
      <c r="U8" s="62">
        <v>5.0093643189230797</v>
      </c>
    </row>
    <row r="9" spans="1:23" ht="12" thickBot="1">
      <c r="A9" s="85"/>
      <c r="B9" s="72" t="s">
        <v>7</v>
      </c>
      <c r="C9" s="73"/>
      <c r="D9" s="59">
        <v>51176.650300000001</v>
      </c>
      <c r="E9" s="60"/>
      <c r="F9" s="60"/>
      <c r="G9" s="59">
        <v>60641.363400000002</v>
      </c>
      <c r="H9" s="61">
        <v>-15.6076851992414</v>
      </c>
      <c r="I9" s="59">
        <v>12236.276099999999</v>
      </c>
      <c r="J9" s="61">
        <v>23.909880830946101</v>
      </c>
      <c r="K9" s="59">
        <v>13116.274299999999</v>
      </c>
      <c r="L9" s="61">
        <v>21.629253639109301</v>
      </c>
      <c r="M9" s="61">
        <v>-6.7092085745720995E-2</v>
      </c>
      <c r="N9" s="59">
        <v>1835909.7501999999</v>
      </c>
      <c r="O9" s="59">
        <v>13088807.558800001</v>
      </c>
      <c r="P9" s="59">
        <v>3127</v>
      </c>
      <c r="Q9" s="59">
        <v>3768</v>
      </c>
      <c r="R9" s="61">
        <v>-17.011677282377899</v>
      </c>
      <c r="S9" s="59">
        <v>16.3660538215542</v>
      </c>
      <c r="T9" s="59">
        <v>16.390122292993599</v>
      </c>
      <c r="U9" s="62">
        <v>-0.14706337704771399</v>
      </c>
    </row>
    <row r="10" spans="1:23" ht="12" thickBot="1">
      <c r="A10" s="85"/>
      <c r="B10" s="72" t="s">
        <v>8</v>
      </c>
      <c r="C10" s="73"/>
      <c r="D10" s="59">
        <v>77506.421000000002</v>
      </c>
      <c r="E10" s="60"/>
      <c r="F10" s="60"/>
      <c r="G10" s="59">
        <v>100687.80379999999</v>
      </c>
      <c r="H10" s="61">
        <v>-23.023029528031099</v>
      </c>
      <c r="I10" s="59">
        <v>21119.5075</v>
      </c>
      <c r="J10" s="61">
        <v>27.248719818968301</v>
      </c>
      <c r="K10" s="59">
        <v>27255.308199999999</v>
      </c>
      <c r="L10" s="61">
        <v>27.0691257246392</v>
      </c>
      <c r="M10" s="61">
        <v>-0.225123145002631</v>
      </c>
      <c r="N10" s="59">
        <v>3197896.2259999998</v>
      </c>
      <c r="O10" s="59">
        <v>20682915.752900001</v>
      </c>
      <c r="P10" s="59">
        <v>81465</v>
      </c>
      <c r="Q10" s="59">
        <v>94528</v>
      </c>
      <c r="R10" s="61">
        <v>-13.8191858496953</v>
      </c>
      <c r="S10" s="59">
        <v>0.95140761063033197</v>
      </c>
      <c r="T10" s="59">
        <v>0.97762598489336505</v>
      </c>
      <c r="U10" s="62">
        <v>-2.7557456940734899</v>
      </c>
    </row>
    <row r="11" spans="1:23" ht="12" thickBot="1">
      <c r="A11" s="85"/>
      <c r="B11" s="72" t="s">
        <v>9</v>
      </c>
      <c r="C11" s="73"/>
      <c r="D11" s="59">
        <v>38003.308400000002</v>
      </c>
      <c r="E11" s="60"/>
      <c r="F11" s="60"/>
      <c r="G11" s="59">
        <v>40416.709199999998</v>
      </c>
      <c r="H11" s="61">
        <v>-5.9712946644354599</v>
      </c>
      <c r="I11" s="59">
        <v>9027.7119999999995</v>
      </c>
      <c r="J11" s="61">
        <v>23.7550686508125</v>
      </c>
      <c r="K11" s="59">
        <v>8456.7757000000001</v>
      </c>
      <c r="L11" s="61">
        <v>20.923959093631499</v>
      </c>
      <c r="M11" s="61">
        <v>6.7512290765852995E-2</v>
      </c>
      <c r="N11" s="59">
        <v>1320904.7279999999</v>
      </c>
      <c r="O11" s="59">
        <v>6840308.0203</v>
      </c>
      <c r="P11" s="59">
        <v>1719</v>
      </c>
      <c r="Q11" s="59">
        <v>2002</v>
      </c>
      <c r="R11" s="61">
        <v>-14.1358641358641</v>
      </c>
      <c r="S11" s="59">
        <v>22.107800116346699</v>
      </c>
      <c r="T11" s="59">
        <v>22.0475827672328</v>
      </c>
      <c r="U11" s="62">
        <v>0.27238055707505399</v>
      </c>
    </row>
    <row r="12" spans="1:23" ht="12" thickBot="1">
      <c r="A12" s="85"/>
      <c r="B12" s="72" t="s">
        <v>10</v>
      </c>
      <c r="C12" s="73"/>
      <c r="D12" s="59">
        <v>103609.4424</v>
      </c>
      <c r="E12" s="60"/>
      <c r="F12" s="60"/>
      <c r="G12" s="59">
        <v>114718.1354</v>
      </c>
      <c r="H12" s="61">
        <v>-9.6834671878741201</v>
      </c>
      <c r="I12" s="59">
        <v>16812.3325</v>
      </c>
      <c r="J12" s="61">
        <v>16.2266412313015</v>
      </c>
      <c r="K12" s="59">
        <v>17693.280900000002</v>
      </c>
      <c r="L12" s="61">
        <v>15.4232640186375</v>
      </c>
      <c r="M12" s="61">
        <v>-4.9789996834335E-2</v>
      </c>
      <c r="N12" s="59">
        <v>4056116.7420000001</v>
      </c>
      <c r="O12" s="59">
        <v>24323211.151900001</v>
      </c>
      <c r="P12" s="59">
        <v>820</v>
      </c>
      <c r="Q12" s="59">
        <v>866</v>
      </c>
      <c r="R12" s="61">
        <v>-5.31177829099307</v>
      </c>
      <c r="S12" s="59">
        <v>126.352978536585</v>
      </c>
      <c r="T12" s="59">
        <v>171.395055658199</v>
      </c>
      <c r="U12" s="62">
        <v>-35.647815859419097</v>
      </c>
    </row>
    <row r="13" spans="1:23" ht="12" thickBot="1">
      <c r="A13" s="85"/>
      <c r="B13" s="72" t="s">
        <v>11</v>
      </c>
      <c r="C13" s="73"/>
      <c r="D13" s="59">
        <v>165648.1035</v>
      </c>
      <c r="E13" s="60"/>
      <c r="F13" s="60"/>
      <c r="G13" s="59">
        <v>178906.3541</v>
      </c>
      <c r="H13" s="61">
        <v>-7.4107209141321402</v>
      </c>
      <c r="I13" s="59">
        <v>40883.235500000003</v>
      </c>
      <c r="J13" s="61">
        <v>24.680774869239599</v>
      </c>
      <c r="K13" s="59">
        <v>51322.038200000003</v>
      </c>
      <c r="L13" s="61">
        <v>28.6865374112501</v>
      </c>
      <c r="M13" s="61">
        <v>-0.203398054054681</v>
      </c>
      <c r="N13" s="59">
        <v>8714483.9116999991</v>
      </c>
      <c r="O13" s="59">
        <v>34977936.086300001</v>
      </c>
      <c r="P13" s="59">
        <v>5665</v>
      </c>
      <c r="Q13" s="59">
        <v>6541</v>
      </c>
      <c r="R13" s="61">
        <v>-13.392447637975801</v>
      </c>
      <c r="S13" s="59">
        <v>29.2406184466019</v>
      </c>
      <c r="T13" s="59">
        <v>27.6388329460327</v>
      </c>
      <c r="U13" s="62">
        <v>5.4779467250131697</v>
      </c>
    </row>
    <row r="14" spans="1:23" ht="12" thickBot="1">
      <c r="A14" s="85"/>
      <c r="B14" s="72" t="s">
        <v>12</v>
      </c>
      <c r="C14" s="73"/>
      <c r="D14" s="59">
        <v>94782.638200000001</v>
      </c>
      <c r="E14" s="60"/>
      <c r="F14" s="60"/>
      <c r="G14" s="59">
        <v>145213.66930000001</v>
      </c>
      <c r="H14" s="61">
        <v>-34.728845667974603</v>
      </c>
      <c r="I14" s="59">
        <v>17004.235199999999</v>
      </c>
      <c r="J14" s="61">
        <v>17.940242562271301</v>
      </c>
      <c r="K14" s="59">
        <v>25181.8694</v>
      </c>
      <c r="L14" s="61">
        <v>17.3412527356335</v>
      </c>
      <c r="M14" s="61">
        <v>-0.32474293588386299</v>
      </c>
      <c r="N14" s="59">
        <v>2201302.8073</v>
      </c>
      <c r="O14" s="59">
        <v>10812780.8705</v>
      </c>
      <c r="P14" s="59">
        <v>2433</v>
      </c>
      <c r="Q14" s="59">
        <v>1681</v>
      </c>
      <c r="R14" s="61">
        <v>44.735276621058901</v>
      </c>
      <c r="S14" s="59">
        <v>38.957105713111403</v>
      </c>
      <c r="T14" s="59">
        <v>45.332872218917302</v>
      </c>
      <c r="U14" s="62">
        <v>-16.3661195797205</v>
      </c>
    </row>
    <row r="15" spans="1:23" ht="12" thickBot="1">
      <c r="A15" s="85"/>
      <c r="B15" s="72" t="s">
        <v>13</v>
      </c>
      <c r="C15" s="73"/>
      <c r="D15" s="59">
        <v>66545.849100000007</v>
      </c>
      <c r="E15" s="60"/>
      <c r="F15" s="60"/>
      <c r="G15" s="59">
        <v>64685.676599999999</v>
      </c>
      <c r="H15" s="61">
        <v>2.87571004552187</v>
      </c>
      <c r="I15" s="59">
        <v>-1184.2394999999999</v>
      </c>
      <c r="J15" s="61">
        <v>-1.7795843257186701</v>
      </c>
      <c r="K15" s="59">
        <v>9593.0720999999994</v>
      </c>
      <c r="L15" s="61">
        <v>14.830287946620899</v>
      </c>
      <c r="M15" s="61">
        <v>-1.12344736781453</v>
      </c>
      <c r="N15" s="59">
        <v>2214570.9</v>
      </c>
      <c r="O15" s="59">
        <v>12152717.614600001</v>
      </c>
      <c r="P15" s="59">
        <v>2564</v>
      </c>
      <c r="Q15" s="59">
        <v>2940</v>
      </c>
      <c r="R15" s="61">
        <v>-12.7891156462585</v>
      </c>
      <c r="S15" s="59">
        <v>25.9539193057722</v>
      </c>
      <c r="T15" s="59">
        <v>25.419526768707499</v>
      </c>
      <c r="U15" s="62">
        <v>2.0590051574441501</v>
      </c>
    </row>
    <row r="16" spans="1:23" ht="12" thickBot="1">
      <c r="A16" s="85"/>
      <c r="B16" s="72" t="s">
        <v>14</v>
      </c>
      <c r="C16" s="73"/>
      <c r="D16" s="59">
        <v>647472.05209999997</v>
      </c>
      <c r="E16" s="60"/>
      <c r="F16" s="60"/>
      <c r="G16" s="59">
        <v>594983.23580000002</v>
      </c>
      <c r="H16" s="61">
        <v>8.8218983564175097</v>
      </c>
      <c r="I16" s="59">
        <v>6943.1265000000003</v>
      </c>
      <c r="J16" s="61">
        <v>1.0723438142975901</v>
      </c>
      <c r="K16" s="59">
        <v>26997.213800000001</v>
      </c>
      <c r="L16" s="61">
        <v>4.53747470106451</v>
      </c>
      <c r="M16" s="61">
        <v>-0.74282062766047396</v>
      </c>
      <c r="N16" s="59">
        <v>27237441.966400001</v>
      </c>
      <c r="O16" s="59">
        <v>145099032.9585</v>
      </c>
      <c r="P16" s="59">
        <v>27548</v>
      </c>
      <c r="Q16" s="59">
        <v>33108</v>
      </c>
      <c r="R16" s="61">
        <v>-16.793524223752598</v>
      </c>
      <c r="S16" s="59">
        <v>23.5034141171773</v>
      </c>
      <c r="T16" s="59">
        <v>21.944883393741701</v>
      </c>
      <c r="U16" s="62">
        <v>6.6310822575200099</v>
      </c>
    </row>
    <row r="17" spans="1:21" ht="12" thickBot="1">
      <c r="A17" s="85"/>
      <c r="B17" s="72" t="s">
        <v>15</v>
      </c>
      <c r="C17" s="73"/>
      <c r="D17" s="59">
        <v>510816.14069999999</v>
      </c>
      <c r="E17" s="60"/>
      <c r="F17" s="60"/>
      <c r="G17" s="59">
        <v>874460.2121</v>
      </c>
      <c r="H17" s="61">
        <v>-41.584976236564898</v>
      </c>
      <c r="I17" s="59">
        <v>75894.7065</v>
      </c>
      <c r="J17" s="61">
        <v>14.857538838924899</v>
      </c>
      <c r="K17" s="59">
        <v>36961.4398</v>
      </c>
      <c r="L17" s="61">
        <v>4.2267720461789597</v>
      </c>
      <c r="M17" s="61">
        <v>1.05334821670015</v>
      </c>
      <c r="N17" s="59">
        <v>18260943.822000001</v>
      </c>
      <c r="O17" s="59">
        <v>171662238.97369999</v>
      </c>
      <c r="P17" s="59">
        <v>8976</v>
      </c>
      <c r="Q17" s="59">
        <v>10011</v>
      </c>
      <c r="R17" s="61">
        <v>-10.3386275097393</v>
      </c>
      <c r="S17" s="59">
        <v>56.909106584224602</v>
      </c>
      <c r="T17" s="59">
        <v>222.71772765957499</v>
      </c>
      <c r="U17" s="62">
        <v>-291.35692163776201</v>
      </c>
    </row>
    <row r="18" spans="1:21" ht="12" customHeight="1" thickBot="1">
      <c r="A18" s="85"/>
      <c r="B18" s="72" t="s">
        <v>16</v>
      </c>
      <c r="C18" s="73"/>
      <c r="D18" s="59">
        <v>1307944.5563000001</v>
      </c>
      <c r="E18" s="60"/>
      <c r="F18" s="60"/>
      <c r="G18" s="59">
        <v>1236403.9875</v>
      </c>
      <c r="H18" s="61">
        <v>5.7861806920126897</v>
      </c>
      <c r="I18" s="59">
        <v>151338.55179999999</v>
      </c>
      <c r="J18" s="61">
        <v>11.5707161340322</v>
      </c>
      <c r="K18" s="59">
        <v>174079.3799</v>
      </c>
      <c r="L18" s="61">
        <v>14.0794903332516</v>
      </c>
      <c r="M18" s="61">
        <v>-0.13063481793802101</v>
      </c>
      <c r="N18" s="59">
        <v>43880244.754199997</v>
      </c>
      <c r="O18" s="59">
        <v>311784711.75639999</v>
      </c>
      <c r="P18" s="59">
        <v>57087</v>
      </c>
      <c r="Q18" s="59">
        <v>68446</v>
      </c>
      <c r="R18" s="61">
        <v>-16.595564386523701</v>
      </c>
      <c r="S18" s="59">
        <v>22.911425653826601</v>
      </c>
      <c r="T18" s="59">
        <v>22.727848606200499</v>
      </c>
      <c r="U18" s="62">
        <v>0.80124672466833102</v>
      </c>
    </row>
    <row r="19" spans="1:21" ht="12" customHeight="1" thickBot="1">
      <c r="A19" s="85"/>
      <c r="B19" s="72" t="s">
        <v>17</v>
      </c>
      <c r="C19" s="73"/>
      <c r="D19" s="59">
        <v>457358.26329999999</v>
      </c>
      <c r="E19" s="60"/>
      <c r="F19" s="60"/>
      <c r="G19" s="59">
        <v>493526.6654</v>
      </c>
      <c r="H19" s="61">
        <v>-7.3285608733391898</v>
      </c>
      <c r="I19" s="59">
        <v>61480.477099999996</v>
      </c>
      <c r="J19" s="61">
        <v>13.442520237066899</v>
      </c>
      <c r="K19" s="59">
        <v>45011.947899999999</v>
      </c>
      <c r="L19" s="61">
        <v>9.1204692787000905</v>
      </c>
      <c r="M19" s="61">
        <v>0.36587017377224001</v>
      </c>
      <c r="N19" s="59">
        <v>14478905.9495</v>
      </c>
      <c r="O19" s="59">
        <v>75638983.697799996</v>
      </c>
      <c r="P19" s="59">
        <v>9706</v>
      </c>
      <c r="Q19" s="59">
        <v>11748</v>
      </c>
      <c r="R19" s="61">
        <v>-17.381681988423601</v>
      </c>
      <c r="S19" s="59">
        <v>47.121189295281297</v>
      </c>
      <c r="T19" s="59">
        <v>47.9027395726932</v>
      </c>
      <c r="U19" s="62">
        <v>-1.6585962474640299</v>
      </c>
    </row>
    <row r="20" spans="1:21" ht="12" thickBot="1">
      <c r="A20" s="85"/>
      <c r="B20" s="72" t="s">
        <v>18</v>
      </c>
      <c r="C20" s="73"/>
      <c r="D20" s="59">
        <v>1004276.4822</v>
      </c>
      <c r="E20" s="60"/>
      <c r="F20" s="60"/>
      <c r="G20" s="59">
        <v>873966.19220000005</v>
      </c>
      <c r="H20" s="61">
        <v>14.9102209173532</v>
      </c>
      <c r="I20" s="59">
        <v>125668.1015</v>
      </c>
      <c r="J20" s="61">
        <v>12.513297257017101</v>
      </c>
      <c r="K20" s="59">
        <v>76406.373900000006</v>
      </c>
      <c r="L20" s="61">
        <v>8.7424862176493701</v>
      </c>
      <c r="M20" s="61">
        <v>0.64473322166123603</v>
      </c>
      <c r="N20" s="59">
        <v>26906181.455800001</v>
      </c>
      <c r="O20" s="59">
        <v>136690176.90470001</v>
      </c>
      <c r="P20" s="59">
        <v>37608</v>
      </c>
      <c r="Q20" s="59">
        <v>44718</v>
      </c>
      <c r="R20" s="61">
        <v>-15.8996377297732</v>
      </c>
      <c r="S20" s="59">
        <v>26.703799250159499</v>
      </c>
      <c r="T20" s="59">
        <v>26.7249825282884</v>
      </c>
      <c r="U20" s="62">
        <v>-7.9326832599367E-2</v>
      </c>
    </row>
    <row r="21" spans="1:21" ht="12" customHeight="1" thickBot="1">
      <c r="A21" s="85"/>
      <c r="B21" s="72" t="s">
        <v>19</v>
      </c>
      <c r="C21" s="73"/>
      <c r="D21" s="59">
        <v>359303.69650000002</v>
      </c>
      <c r="E21" s="60"/>
      <c r="F21" s="60"/>
      <c r="G21" s="59">
        <v>342995.00790000003</v>
      </c>
      <c r="H21" s="61">
        <v>4.7547889107338897</v>
      </c>
      <c r="I21" s="59">
        <v>58452.822800000002</v>
      </c>
      <c r="J21" s="61">
        <v>16.2683611021519</v>
      </c>
      <c r="K21" s="59">
        <v>42740.800999999999</v>
      </c>
      <c r="L21" s="61">
        <v>12.4610562881606</v>
      </c>
      <c r="M21" s="61">
        <v>0.36761177685930602</v>
      </c>
      <c r="N21" s="59">
        <v>8960737.8293999992</v>
      </c>
      <c r="O21" s="59">
        <v>49402803.046599999</v>
      </c>
      <c r="P21" s="59">
        <v>24099</v>
      </c>
      <c r="Q21" s="59">
        <v>28873</v>
      </c>
      <c r="R21" s="61">
        <v>-16.534478578602901</v>
      </c>
      <c r="S21" s="59">
        <v>14.9094857255488</v>
      </c>
      <c r="T21" s="59">
        <v>14.408561181726901</v>
      </c>
      <c r="U21" s="62">
        <v>3.3597707730691502</v>
      </c>
    </row>
    <row r="22" spans="1:21" ht="12" customHeight="1" thickBot="1">
      <c r="A22" s="85"/>
      <c r="B22" s="72" t="s">
        <v>20</v>
      </c>
      <c r="C22" s="73"/>
      <c r="D22" s="59">
        <v>917704.77619999996</v>
      </c>
      <c r="E22" s="60"/>
      <c r="F22" s="60"/>
      <c r="G22" s="59">
        <v>972197.71219999995</v>
      </c>
      <c r="H22" s="61">
        <v>-5.6051290098890698</v>
      </c>
      <c r="I22" s="59">
        <v>7330.7785000000003</v>
      </c>
      <c r="J22" s="61">
        <v>0.798816644537368</v>
      </c>
      <c r="K22" s="59">
        <v>45959.2647</v>
      </c>
      <c r="L22" s="61">
        <v>4.72735783300684</v>
      </c>
      <c r="M22" s="61">
        <v>-0.84049399946122305</v>
      </c>
      <c r="N22" s="59">
        <v>28173382.3409</v>
      </c>
      <c r="O22" s="59">
        <v>145706009.81290001</v>
      </c>
      <c r="P22" s="59">
        <v>56532</v>
      </c>
      <c r="Q22" s="59">
        <v>68790</v>
      </c>
      <c r="R22" s="61">
        <v>-17.819450501526401</v>
      </c>
      <c r="S22" s="59">
        <v>16.2333682905257</v>
      </c>
      <c r="T22" s="59">
        <v>16.482138645151899</v>
      </c>
      <c r="U22" s="62">
        <v>-1.53246295022692</v>
      </c>
    </row>
    <row r="23" spans="1:21" ht="12" thickBot="1">
      <c r="A23" s="85"/>
      <c r="B23" s="72" t="s">
        <v>21</v>
      </c>
      <c r="C23" s="73"/>
      <c r="D23" s="59">
        <v>1718016.9014000001</v>
      </c>
      <c r="E23" s="60"/>
      <c r="F23" s="60"/>
      <c r="G23" s="59">
        <v>2153547.8406000002</v>
      </c>
      <c r="H23" s="61">
        <v>-20.223880379581299</v>
      </c>
      <c r="I23" s="59">
        <v>195311.5508</v>
      </c>
      <c r="J23" s="61">
        <v>11.3684301150263</v>
      </c>
      <c r="K23" s="59">
        <v>174977.94070000001</v>
      </c>
      <c r="L23" s="61">
        <v>8.1251011656768899</v>
      </c>
      <c r="M23" s="61">
        <v>0.11620670593479</v>
      </c>
      <c r="N23" s="59">
        <v>119774143.67839999</v>
      </c>
      <c r="O23" s="59">
        <v>342357201.55549997</v>
      </c>
      <c r="P23" s="59">
        <v>53238</v>
      </c>
      <c r="Q23" s="59">
        <v>67092</v>
      </c>
      <c r="R23" s="61">
        <v>-20.6492577356466</v>
      </c>
      <c r="S23" s="59">
        <v>32.2705004207521</v>
      </c>
      <c r="T23" s="59">
        <v>32.503445285578003</v>
      </c>
      <c r="U23" s="62">
        <v>-0.72185079806238595</v>
      </c>
    </row>
    <row r="24" spans="1:21" ht="12" thickBot="1">
      <c r="A24" s="85"/>
      <c r="B24" s="72" t="s">
        <v>22</v>
      </c>
      <c r="C24" s="73"/>
      <c r="D24" s="59">
        <v>231027.7452</v>
      </c>
      <c r="E24" s="60"/>
      <c r="F24" s="60"/>
      <c r="G24" s="59">
        <v>195797.60089999999</v>
      </c>
      <c r="H24" s="61">
        <v>17.993144010989798</v>
      </c>
      <c r="I24" s="59">
        <v>36044.143199999999</v>
      </c>
      <c r="J24" s="61">
        <v>15.6016512946515</v>
      </c>
      <c r="K24" s="59">
        <v>32539.472699999998</v>
      </c>
      <c r="L24" s="61">
        <v>16.618933301751198</v>
      </c>
      <c r="M24" s="61">
        <v>0.107705202610736</v>
      </c>
      <c r="N24" s="59">
        <v>6045299.0132999998</v>
      </c>
      <c r="O24" s="59">
        <v>34260308.266500004</v>
      </c>
      <c r="P24" s="59">
        <v>23510</v>
      </c>
      <c r="Q24" s="59">
        <v>25556</v>
      </c>
      <c r="R24" s="61">
        <v>-8.0059477226482993</v>
      </c>
      <c r="S24" s="59">
        <v>9.8267862696724801</v>
      </c>
      <c r="T24" s="59">
        <v>9.6928989434966404</v>
      </c>
      <c r="U24" s="62">
        <v>1.36247316774404</v>
      </c>
    </row>
    <row r="25" spans="1:21" ht="12" thickBot="1">
      <c r="A25" s="85"/>
      <c r="B25" s="72" t="s">
        <v>23</v>
      </c>
      <c r="C25" s="73"/>
      <c r="D25" s="59">
        <v>274178.20919999998</v>
      </c>
      <c r="E25" s="60"/>
      <c r="F25" s="60"/>
      <c r="G25" s="59">
        <v>211183.50779999999</v>
      </c>
      <c r="H25" s="61">
        <v>29.829365965290599</v>
      </c>
      <c r="I25" s="59">
        <v>22319.679899999999</v>
      </c>
      <c r="J25" s="61">
        <v>8.1405739592233104</v>
      </c>
      <c r="K25" s="59">
        <v>17028.4764</v>
      </c>
      <c r="L25" s="61">
        <v>8.0633552200140102</v>
      </c>
      <c r="M25" s="61">
        <v>0.31072677177389801</v>
      </c>
      <c r="N25" s="59">
        <v>7372010.1237000003</v>
      </c>
      <c r="O25" s="59">
        <v>47369478.8358</v>
      </c>
      <c r="P25" s="59">
        <v>16719</v>
      </c>
      <c r="Q25" s="59">
        <v>17838</v>
      </c>
      <c r="R25" s="61">
        <v>-6.2731247897746396</v>
      </c>
      <c r="S25" s="59">
        <v>16.3991990669298</v>
      </c>
      <c r="T25" s="59">
        <v>17.314430625630699</v>
      </c>
      <c r="U25" s="62">
        <v>-5.5809527951061</v>
      </c>
    </row>
    <row r="26" spans="1:21" ht="12" thickBot="1">
      <c r="A26" s="85"/>
      <c r="B26" s="72" t="s">
        <v>24</v>
      </c>
      <c r="C26" s="73"/>
      <c r="D26" s="59">
        <v>560003.35939999996</v>
      </c>
      <c r="E26" s="60"/>
      <c r="F26" s="60"/>
      <c r="G26" s="59">
        <v>543825.40480000002</v>
      </c>
      <c r="H26" s="61">
        <v>2.9748434805008301</v>
      </c>
      <c r="I26" s="59">
        <v>126635.6155</v>
      </c>
      <c r="J26" s="61">
        <v>22.6133671118831</v>
      </c>
      <c r="K26" s="59">
        <v>116041.65459999999</v>
      </c>
      <c r="L26" s="61">
        <v>21.338034886890998</v>
      </c>
      <c r="M26" s="61">
        <v>9.1294466082182002E-2</v>
      </c>
      <c r="N26" s="59">
        <v>14653676.1908</v>
      </c>
      <c r="O26" s="59">
        <v>82566219.378399998</v>
      </c>
      <c r="P26" s="59">
        <v>37656</v>
      </c>
      <c r="Q26" s="59">
        <v>45127</v>
      </c>
      <c r="R26" s="61">
        <v>-16.555498925255399</v>
      </c>
      <c r="S26" s="59">
        <v>14.8715572392182</v>
      </c>
      <c r="T26" s="59">
        <v>14.9433226471957</v>
      </c>
      <c r="U26" s="62">
        <v>-0.48256821275078499</v>
      </c>
    </row>
    <row r="27" spans="1:21" ht="12" thickBot="1">
      <c r="A27" s="85"/>
      <c r="B27" s="72" t="s">
        <v>25</v>
      </c>
      <c r="C27" s="73"/>
      <c r="D27" s="59">
        <v>242823.59520000001</v>
      </c>
      <c r="E27" s="60"/>
      <c r="F27" s="60"/>
      <c r="G27" s="59">
        <v>220728.27239999999</v>
      </c>
      <c r="H27" s="61">
        <v>10.0101915172693</v>
      </c>
      <c r="I27" s="59">
        <v>61326.504999999997</v>
      </c>
      <c r="J27" s="61">
        <v>25.255579034438099</v>
      </c>
      <c r="K27" s="59">
        <v>58415.062299999998</v>
      </c>
      <c r="L27" s="61">
        <v>26.464694198367699</v>
      </c>
      <c r="M27" s="61">
        <v>4.9840616193265998E-2</v>
      </c>
      <c r="N27" s="59">
        <v>6444685.8981999997</v>
      </c>
      <c r="O27" s="59">
        <v>25881198.9197</v>
      </c>
      <c r="P27" s="59">
        <v>28527</v>
      </c>
      <c r="Q27" s="59">
        <v>32669</v>
      </c>
      <c r="R27" s="61">
        <v>-12.6786862162907</v>
      </c>
      <c r="S27" s="59">
        <v>8.5120620885476903</v>
      </c>
      <c r="T27" s="59">
        <v>8.6195761180323807</v>
      </c>
      <c r="U27" s="62">
        <v>-1.26307853921021</v>
      </c>
    </row>
    <row r="28" spans="1:21" ht="12" thickBot="1">
      <c r="A28" s="85"/>
      <c r="B28" s="72" t="s">
        <v>26</v>
      </c>
      <c r="C28" s="73"/>
      <c r="D28" s="59">
        <v>852660.48030000005</v>
      </c>
      <c r="E28" s="60"/>
      <c r="F28" s="60"/>
      <c r="G28" s="59">
        <v>773060.20689999999</v>
      </c>
      <c r="H28" s="61">
        <v>10.2967754244136</v>
      </c>
      <c r="I28" s="59">
        <v>45114.858699999997</v>
      </c>
      <c r="J28" s="61">
        <v>5.2910695103550198</v>
      </c>
      <c r="K28" s="59">
        <v>29127.1646</v>
      </c>
      <c r="L28" s="61">
        <v>3.7677744036005998</v>
      </c>
      <c r="M28" s="61">
        <v>0.54889290871793295</v>
      </c>
      <c r="N28" s="59">
        <v>20749994.446699999</v>
      </c>
      <c r="O28" s="59">
        <v>100338883.79260001</v>
      </c>
      <c r="P28" s="59">
        <v>38668</v>
      </c>
      <c r="Q28" s="59">
        <v>39989</v>
      </c>
      <c r="R28" s="61">
        <v>-3.3034084373202699</v>
      </c>
      <c r="S28" s="59">
        <v>22.050803773145802</v>
      </c>
      <c r="T28" s="59">
        <v>23.166748835929901</v>
      </c>
      <c r="U28" s="62">
        <v>-5.0607908639736996</v>
      </c>
    </row>
    <row r="29" spans="1:21" ht="12" thickBot="1">
      <c r="A29" s="85"/>
      <c r="B29" s="72" t="s">
        <v>27</v>
      </c>
      <c r="C29" s="73"/>
      <c r="D29" s="59">
        <v>819753.59030000004</v>
      </c>
      <c r="E29" s="60"/>
      <c r="F29" s="60"/>
      <c r="G29" s="59">
        <v>852290.33219999995</v>
      </c>
      <c r="H29" s="61">
        <v>-3.8175655255895702</v>
      </c>
      <c r="I29" s="59">
        <v>126663.4676</v>
      </c>
      <c r="J29" s="61">
        <v>15.451407483759301</v>
      </c>
      <c r="K29" s="59">
        <v>100244.06819999999</v>
      </c>
      <c r="L29" s="61">
        <v>11.761727713283101</v>
      </c>
      <c r="M29" s="61">
        <v>0.26355075042734599</v>
      </c>
      <c r="N29" s="59">
        <v>17855410.995099999</v>
      </c>
      <c r="O29" s="59">
        <v>70689541.819499999</v>
      </c>
      <c r="P29" s="59">
        <v>116695</v>
      </c>
      <c r="Q29" s="59">
        <v>126855</v>
      </c>
      <c r="R29" s="61">
        <v>-8.0091442986086498</v>
      </c>
      <c r="S29" s="59">
        <v>7.02475333390462</v>
      </c>
      <c r="T29" s="59">
        <v>6.9622958448622398</v>
      </c>
      <c r="U29" s="62">
        <v>0.88910579594206196</v>
      </c>
    </row>
    <row r="30" spans="1:21" ht="12" thickBot="1">
      <c r="A30" s="85"/>
      <c r="B30" s="72" t="s">
        <v>28</v>
      </c>
      <c r="C30" s="73"/>
      <c r="D30" s="59">
        <v>1026161.2911</v>
      </c>
      <c r="E30" s="60"/>
      <c r="F30" s="60"/>
      <c r="G30" s="59">
        <v>1116586.9286</v>
      </c>
      <c r="H30" s="61">
        <v>-8.0983965675988792</v>
      </c>
      <c r="I30" s="59">
        <v>125948.128</v>
      </c>
      <c r="J30" s="61">
        <v>12.273716529005799</v>
      </c>
      <c r="K30" s="59">
        <v>95946.354999999996</v>
      </c>
      <c r="L30" s="61">
        <v>8.5928244852641704</v>
      </c>
      <c r="M30" s="61">
        <v>0.31269320236292503</v>
      </c>
      <c r="N30" s="59">
        <v>28627700.8594</v>
      </c>
      <c r="O30" s="59">
        <v>122188781.97239999</v>
      </c>
      <c r="P30" s="59">
        <v>65453</v>
      </c>
      <c r="Q30" s="59">
        <v>77514</v>
      </c>
      <c r="R30" s="61">
        <v>-15.5597698480275</v>
      </c>
      <c r="S30" s="59">
        <v>15.6778343406719</v>
      </c>
      <c r="T30" s="59">
        <v>15.703026566813699</v>
      </c>
      <c r="U30" s="62">
        <v>-0.160686900973636</v>
      </c>
    </row>
    <row r="31" spans="1:21" ht="12" thickBot="1">
      <c r="A31" s="85"/>
      <c r="B31" s="72" t="s">
        <v>29</v>
      </c>
      <c r="C31" s="73"/>
      <c r="D31" s="59">
        <v>1694079.7372000001</v>
      </c>
      <c r="E31" s="60"/>
      <c r="F31" s="60"/>
      <c r="G31" s="59">
        <v>1727375.4694000001</v>
      </c>
      <c r="H31" s="61">
        <v>-1.9275329996185</v>
      </c>
      <c r="I31" s="59">
        <v>-77448.787400000001</v>
      </c>
      <c r="J31" s="61">
        <v>-4.5717321150424999</v>
      </c>
      <c r="K31" s="59">
        <v>-57643.421799999996</v>
      </c>
      <c r="L31" s="61">
        <v>-3.3370522402996898</v>
      </c>
      <c r="M31" s="61">
        <v>0.34358414163400702</v>
      </c>
      <c r="N31" s="59">
        <v>28514896.988200001</v>
      </c>
      <c r="O31" s="59">
        <v>124727258.392</v>
      </c>
      <c r="P31" s="59">
        <v>32206</v>
      </c>
      <c r="Q31" s="59">
        <v>38658</v>
      </c>
      <c r="R31" s="61">
        <v>-16.6899477469088</v>
      </c>
      <c r="S31" s="59">
        <v>52.601370465130699</v>
      </c>
      <c r="T31" s="59">
        <v>47.012892182730603</v>
      </c>
      <c r="U31" s="62">
        <v>10.6242066185418</v>
      </c>
    </row>
    <row r="32" spans="1:21" ht="12" thickBot="1">
      <c r="A32" s="85"/>
      <c r="B32" s="72" t="s">
        <v>30</v>
      </c>
      <c r="C32" s="73"/>
      <c r="D32" s="59">
        <v>149420.38829999999</v>
      </c>
      <c r="E32" s="60"/>
      <c r="F32" s="60"/>
      <c r="G32" s="59">
        <v>108707.2093</v>
      </c>
      <c r="H32" s="61">
        <v>37.452142559969097</v>
      </c>
      <c r="I32" s="59">
        <v>40372.667800000003</v>
      </c>
      <c r="J32" s="61">
        <v>27.019517389381601</v>
      </c>
      <c r="K32" s="59">
        <v>31297.079399999999</v>
      </c>
      <c r="L32" s="61">
        <v>28.790251908343301</v>
      </c>
      <c r="M32" s="61">
        <v>0.28998195914728098</v>
      </c>
      <c r="N32" s="59">
        <v>3709081.4278000002</v>
      </c>
      <c r="O32" s="59">
        <v>15480793.7553</v>
      </c>
      <c r="P32" s="59">
        <v>26231</v>
      </c>
      <c r="Q32" s="59">
        <v>29711</v>
      </c>
      <c r="R32" s="61">
        <v>-11.712833630641899</v>
      </c>
      <c r="S32" s="59">
        <v>5.696328325264</v>
      </c>
      <c r="T32" s="59">
        <v>5.8050026589478598</v>
      </c>
      <c r="U32" s="62">
        <v>-1.9077961711209399</v>
      </c>
    </row>
    <row r="33" spans="1:21" ht="12" thickBot="1">
      <c r="A33" s="85"/>
      <c r="B33" s="72" t="s">
        <v>75</v>
      </c>
      <c r="C33" s="7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2" t="s">
        <v>77</v>
      </c>
      <c r="C34" s="73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59">
        <v>1</v>
      </c>
      <c r="O34" s="59">
        <v>1</v>
      </c>
      <c r="P34" s="60"/>
      <c r="Q34" s="60"/>
      <c r="R34" s="60"/>
      <c r="S34" s="60"/>
      <c r="T34" s="60"/>
      <c r="U34" s="63"/>
    </row>
    <row r="35" spans="1:21" ht="12" customHeight="1" thickBot="1">
      <c r="A35" s="85"/>
      <c r="B35" s="72" t="s">
        <v>31</v>
      </c>
      <c r="C35" s="73"/>
      <c r="D35" s="59">
        <v>120867.8368</v>
      </c>
      <c r="E35" s="60"/>
      <c r="F35" s="60"/>
      <c r="G35" s="59">
        <v>104774.1651</v>
      </c>
      <c r="H35" s="61">
        <v>15.360343539497199</v>
      </c>
      <c r="I35" s="59">
        <v>13105.456200000001</v>
      </c>
      <c r="J35" s="61">
        <v>10.8427986691659</v>
      </c>
      <c r="K35" s="59">
        <v>15760.8465</v>
      </c>
      <c r="L35" s="61">
        <v>15.0426839335416</v>
      </c>
      <c r="M35" s="61">
        <v>-0.16848018283789501</v>
      </c>
      <c r="N35" s="59">
        <v>3723811.6348000001</v>
      </c>
      <c r="O35" s="59">
        <v>23861821.950100001</v>
      </c>
      <c r="P35" s="59">
        <v>8344</v>
      </c>
      <c r="Q35" s="59">
        <v>8998</v>
      </c>
      <c r="R35" s="61">
        <v>-7.26828184040897</v>
      </c>
      <c r="S35" s="59">
        <v>14.4855988494727</v>
      </c>
      <c r="T35" s="59">
        <v>14.556142020449</v>
      </c>
      <c r="U35" s="62">
        <v>-0.48698829581964098</v>
      </c>
    </row>
    <row r="36" spans="1:21" ht="12" customHeight="1" thickBot="1">
      <c r="A36" s="85"/>
      <c r="B36" s="72" t="s">
        <v>76</v>
      </c>
      <c r="C36" s="73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59">
        <v>14.700799999999999</v>
      </c>
      <c r="O36" s="59">
        <v>26.666599999999999</v>
      </c>
      <c r="P36" s="60"/>
      <c r="Q36" s="60"/>
      <c r="R36" s="60"/>
      <c r="S36" s="60"/>
      <c r="T36" s="60"/>
      <c r="U36" s="63"/>
    </row>
    <row r="37" spans="1:21" ht="12" customHeight="1" thickBot="1">
      <c r="A37" s="85"/>
      <c r="B37" s="72" t="s">
        <v>61</v>
      </c>
      <c r="C37" s="73"/>
      <c r="D37" s="59">
        <v>91231.64</v>
      </c>
      <c r="E37" s="60"/>
      <c r="F37" s="60"/>
      <c r="G37" s="59">
        <v>83993.24</v>
      </c>
      <c r="H37" s="61">
        <v>8.6178363877854807</v>
      </c>
      <c r="I37" s="59">
        <v>6130.55</v>
      </c>
      <c r="J37" s="61">
        <v>6.7197630120427503</v>
      </c>
      <c r="K37" s="59">
        <v>2346.9299999999998</v>
      </c>
      <c r="L37" s="61">
        <v>2.79418915141266</v>
      </c>
      <c r="M37" s="61">
        <v>1.61215715850068</v>
      </c>
      <c r="N37" s="59">
        <v>3458750.64</v>
      </c>
      <c r="O37" s="59">
        <v>37774679.759999998</v>
      </c>
      <c r="P37" s="59">
        <v>62</v>
      </c>
      <c r="Q37" s="59">
        <v>75</v>
      </c>
      <c r="R37" s="61">
        <v>-17.3333333333333</v>
      </c>
      <c r="S37" s="59">
        <v>1471.47806451613</v>
      </c>
      <c r="T37" s="59">
        <v>1379.8406666666699</v>
      </c>
      <c r="U37" s="62">
        <v>6.2275748486672704</v>
      </c>
    </row>
    <row r="38" spans="1:21" ht="12" customHeight="1" thickBot="1">
      <c r="A38" s="85"/>
      <c r="B38" s="72" t="s">
        <v>35</v>
      </c>
      <c r="C38" s="73"/>
      <c r="D38" s="59">
        <v>44816.65</v>
      </c>
      <c r="E38" s="60"/>
      <c r="F38" s="60"/>
      <c r="G38" s="59">
        <v>87589.79</v>
      </c>
      <c r="H38" s="61">
        <v>-48.833477052519498</v>
      </c>
      <c r="I38" s="59">
        <v>332.83</v>
      </c>
      <c r="J38" s="61">
        <v>0.74264810065009301</v>
      </c>
      <c r="K38" s="59">
        <v>-4850.6099999999997</v>
      </c>
      <c r="L38" s="61">
        <v>-5.5378714802261797</v>
      </c>
      <c r="M38" s="61">
        <v>-1.0686161122003199</v>
      </c>
      <c r="N38" s="59">
        <v>5515066.5999999996</v>
      </c>
      <c r="O38" s="59">
        <v>33894875.090000004</v>
      </c>
      <c r="P38" s="59">
        <v>29</v>
      </c>
      <c r="Q38" s="59">
        <v>32</v>
      </c>
      <c r="R38" s="61">
        <v>-9.375</v>
      </c>
      <c r="S38" s="59">
        <v>1545.4017241379299</v>
      </c>
      <c r="T38" s="59">
        <v>2289.4637499999999</v>
      </c>
      <c r="U38" s="62">
        <v>-48.146835495290297</v>
      </c>
    </row>
    <row r="39" spans="1:21" ht="12" customHeight="1" thickBot="1">
      <c r="A39" s="85"/>
      <c r="B39" s="72" t="s">
        <v>36</v>
      </c>
      <c r="C39" s="73"/>
      <c r="D39" s="59">
        <v>5553.85</v>
      </c>
      <c r="E39" s="60"/>
      <c r="F39" s="60"/>
      <c r="G39" s="59">
        <v>7305.14</v>
      </c>
      <c r="H39" s="61">
        <v>-23.973394075952001</v>
      </c>
      <c r="I39" s="59">
        <v>-385.47</v>
      </c>
      <c r="J39" s="61">
        <v>-6.9405907613637403</v>
      </c>
      <c r="K39" s="59">
        <v>277.77999999999997</v>
      </c>
      <c r="L39" s="61">
        <v>3.8025280829662398</v>
      </c>
      <c r="M39" s="61">
        <v>-2.38768089855281</v>
      </c>
      <c r="N39" s="59">
        <v>22802503.77</v>
      </c>
      <c r="O39" s="59">
        <v>30213254.420000002</v>
      </c>
      <c r="P39" s="59">
        <v>2</v>
      </c>
      <c r="Q39" s="59">
        <v>7</v>
      </c>
      <c r="R39" s="61">
        <v>-71.428571428571402</v>
      </c>
      <c r="S39" s="59">
        <v>2776.9250000000002</v>
      </c>
      <c r="T39" s="59">
        <v>3265.81142857143</v>
      </c>
      <c r="U39" s="62">
        <v>-17.6053162606634</v>
      </c>
    </row>
    <row r="40" spans="1:21" ht="12" customHeight="1" thickBot="1">
      <c r="A40" s="85"/>
      <c r="B40" s="72" t="s">
        <v>37</v>
      </c>
      <c r="C40" s="73"/>
      <c r="D40" s="59">
        <v>60028.51</v>
      </c>
      <c r="E40" s="60"/>
      <c r="F40" s="60"/>
      <c r="G40" s="59">
        <v>59316.26</v>
      </c>
      <c r="H40" s="61">
        <v>1.20076687235506</v>
      </c>
      <c r="I40" s="59">
        <v>-8047.25</v>
      </c>
      <c r="J40" s="61">
        <v>-13.4057133851898</v>
      </c>
      <c r="K40" s="59">
        <v>-4184.63</v>
      </c>
      <c r="L40" s="61">
        <v>-7.0547772229739403</v>
      </c>
      <c r="M40" s="61">
        <v>0.92304934964381602</v>
      </c>
      <c r="N40" s="59">
        <v>4664464.8099999996</v>
      </c>
      <c r="O40" s="59">
        <v>23256436.390000001</v>
      </c>
      <c r="P40" s="59">
        <v>40</v>
      </c>
      <c r="Q40" s="59">
        <v>24</v>
      </c>
      <c r="R40" s="61">
        <v>66.6666666666667</v>
      </c>
      <c r="S40" s="59">
        <v>1500.7127499999999</v>
      </c>
      <c r="T40" s="59">
        <v>1642.9370833333301</v>
      </c>
      <c r="U40" s="62">
        <v>-9.4771190111720607</v>
      </c>
    </row>
    <row r="41" spans="1:21" ht="12" customHeight="1" thickBot="1">
      <c r="A41" s="85"/>
      <c r="B41" s="72" t="s">
        <v>74</v>
      </c>
      <c r="C41" s="73"/>
      <c r="D41" s="60"/>
      <c r="E41" s="60"/>
      <c r="F41" s="60"/>
      <c r="G41" s="59">
        <v>8.64</v>
      </c>
      <c r="H41" s="60"/>
      <c r="I41" s="60"/>
      <c r="J41" s="60"/>
      <c r="K41" s="59">
        <v>-546.91999999999996</v>
      </c>
      <c r="L41" s="61">
        <v>-6330.0925925925903</v>
      </c>
      <c r="M41" s="60"/>
      <c r="N41" s="59">
        <v>45.7</v>
      </c>
      <c r="O41" s="59">
        <v>56.16</v>
      </c>
      <c r="P41" s="60"/>
      <c r="Q41" s="59">
        <v>2</v>
      </c>
      <c r="R41" s="60"/>
      <c r="S41" s="60"/>
      <c r="T41" s="59">
        <v>0.09</v>
      </c>
      <c r="U41" s="63"/>
    </row>
    <row r="42" spans="1:21" ht="12" customHeight="1" thickBot="1">
      <c r="A42" s="85"/>
      <c r="B42" s="72" t="s">
        <v>32</v>
      </c>
      <c r="C42" s="73"/>
      <c r="D42" s="59">
        <v>8019.2305999999999</v>
      </c>
      <c r="E42" s="60"/>
      <c r="F42" s="60"/>
      <c r="G42" s="59">
        <v>41546.1538</v>
      </c>
      <c r="H42" s="61">
        <v>-80.698019271280899</v>
      </c>
      <c r="I42" s="59">
        <v>727.77560000000005</v>
      </c>
      <c r="J42" s="61">
        <v>9.0753793761710799</v>
      </c>
      <c r="K42" s="59">
        <v>2871.0070000000001</v>
      </c>
      <c r="L42" s="61">
        <v>6.9104038217852999</v>
      </c>
      <c r="M42" s="61">
        <v>-0.74650859437124295</v>
      </c>
      <c r="N42" s="59">
        <v>294410.93579999998</v>
      </c>
      <c r="O42" s="59">
        <v>2145730.5767000001</v>
      </c>
      <c r="P42" s="59">
        <v>35</v>
      </c>
      <c r="Q42" s="59">
        <v>43</v>
      </c>
      <c r="R42" s="61">
        <v>-18.604651162790699</v>
      </c>
      <c r="S42" s="59">
        <v>229.120874285714</v>
      </c>
      <c r="T42" s="59">
        <v>216.070362790698</v>
      </c>
      <c r="U42" s="62">
        <v>5.6959068158681099</v>
      </c>
    </row>
    <row r="43" spans="1:21" ht="12" thickBot="1">
      <c r="A43" s="85"/>
      <c r="B43" s="72" t="s">
        <v>33</v>
      </c>
      <c r="C43" s="73"/>
      <c r="D43" s="59">
        <v>231403.7077</v>
      </c>
      <c r="E43" s="60"/>
      <c r="F43" s="60"/>
      <c r="G43" s="59">
        <v>277640.33610000001</v>
      </c>
      <c r="H43" s="61">
        <v>-16.653426173402501</v>
      </c>
      <c r="I43" s="59">
        <v>13050.782999999999</v>
      </c>
      <c r="J43" s="61">
        <v>5.6398331425698203</v>
      </c>
      <c r="K43" s="59">
        <v>13385.188599999999</v>
      </c>
      <c r="L43" s="61">
        <v>4.8210533051577</v>
      </c>
      <c r="M43" s="61">
        <v>-2.4983256492927E-2</v>
      </c>
      <c r="N43" s="59">
        <v>7839755.9079</v>
      </c>
      <c r="O43" s="59">
        <v>48282163.668700002</v>
      </c>
      <c r="P43" s="59">
        <v>1221</v>
      </c>
      <c r="Q43" s="59">
        <v>1303</v>
      </c>
      <c r="R43" s="61">
        <v>-6.2931696085955497</v>
      </c>
      <c r="S43" s="59">
        <v>189.51982612612599</v>
      </c>
      <c r="T43" s="59">
        <v>187.03413921719101</v>
      </c>
      <c r="U43" s="62">
        <v>1.31157091041275</v>
      </c>
    </row>
    <row r="44" spans="1:21" ht="12" thickBot="1">
      <c r="A44" s="85"/>
      <c r="B44" s="72" t="s">
        <v>38</v>
      </c>
      <c r="C44" s="73"/>
      <c r="D44" s="59">
        <v>46629.9</v>
      </c>
      <c r="E44" s="60"/>
      <c r="F44" s="60"/>
      <c r="G44" s="59">
        <v>61518.07</v>
      </c>
      <c r="H44" s="61">
        <v>-24.201295651830399</v>
      </c>
      <c r="I44" s="59">
        <v>-7408.62</v>
      </c>
      <c r="J44" s="61">
        <v>-15.8881318638899</v>
      </c>
      <c r="K44" s="59">
        <v>-5359.85</v>
      </c>
      <c r="L44" s="61">
        <v>-8.7126432932632607</v>
      </c>
      <c r="M44" s="61">
        <v>0.38224390607946102</v>
      </c>
      <c r="N44" s="59">
        <v>3480046.43</v>
      </c>
      <c r="O44" s="59">
        <v>17014179.239999998</v>
      </c>
      <c r="P44" s="59">
        <v>44</v>
      </c>
      <c r="Q44" s="59">
        <v>37</v>
      </c>
      <c r="R44" s="61">
        <v>18.918918918918902</v>
      </c>
      <c r="S44" s="59">
        <v>1059.7704545454501</v>
      </c>
      <c r="T44" s="59">
        <v>1155.6118918918901</v>
      </c>
      <c r="U44" s="62">
        <v>-9.0436034459504295</v>
      </c>
    </row>
    <row r="45" spans="1:21" ht="12" thickBot="1">
      <c r="A45" s="85"/>
      <c r="B45" s="72" t="s">
        <v>39</v>
      </c>
      <c r="C45" s="73"/>
      <c r="D45" s="59">
        <v>50707.06</v>
      </c>
      <c r="E45" s="60"/>
      <c r="F45" s="60"/>
      <c r="G45" s="59">
        <v>51447.88</v>
      </c>
      <c r="H45" s="61">
        <v>-1.43994271484073</v>
      </c>
      <c r="I45" s="59">
        <v>5229.6499999999996</v>
      </c>
      <c r="J45" s="61">
        <v>10.313455364992601</v>
      </c>
      <c r="K45" s="59">
        <v>7286.72</v>
      </c>
      <c r="L45" s="61">
        <v>14.1633046881621</v>
      </c>
      <c r="M45" s="61">
        <v>-0.28230397215756903</v>
      </c>
      <c r="N45" s="59">
        <v>2017560.82</v>
      </c>
      <c r="O45" s="59">
        <v>8136518.6799999997</v>
      </c>
      <c r="P45" s="59">
        <v>48</v>
      </c>
      <c r="Q45" s="59">
        <v>41</v>
      </c>
      <c r="R45" s="61">
        <v>17.0731707317073</v>
      </c>
      <c r="S45" s="59">
        <v>1056.3970833333301</v>
      </c>
      <c r="T45" s="59">
        <v>1185.39024390244</v>
      </c>
      <c r="U45" s="62">
        <v>-12.2106698895915</v>
      </c>
    </row>
    <row r="46" spans="1:21" ht="12" thickBot="1">
      <c r="A46" s="86"/>
      <c r="B46" s="72" t="s">
        <v>34</v>
      </c>
      <c r="C46" s="73"/>
      <c r="D46" s="64">
        <v>6338.7338</v>
      </c>
      <c r="E46" s="65"/>
      <c r="F46" s="65"/>
      <c r="G46" s="64">
        <v>4267.4494999999997</v>
      </c>
      <c r="H46" s="66">
        <v>48.536820412286097</v>
      </c>
      <c r="I46" s="64">
        <v>977.89509999999996</v>
      </c>
      <c r="J46" s="66">
        <v>15.4272940125676</v>
      </c>
      <c r="K46" s="64">
        <v>288.66770000000002</v>
      </c>
      <c r="L46" s="66">
        <v>6.76440810840292</v>
      </c>
      <c r="M46" s="66">
        <v>2.3876152406382798</v>
      </c>
      <c r="N46" s="64">
        <v>139836.9516</v>
      </c>
      <c r="O46" s="64">
        <v>1459267.7087999999</v>
      </c>
      <c r="P46" s="64">
        <v>2</v>
      </c>
      <c r="Q46" s="64">
        <v>4</v>
      </c>
      <c r="R46" s="66">
        <v>-50</v>
      </c>
      <c r="S46" s="64">
        <v>3169.3669</v>
      </c>
      <c r="T46" s="64">
        <v>8672.09555</v>
      </c>
      <c r="U46" s="67">
        <v>-173.622329746676</v>
      </c>
    </row>
  </sheetData>
  <mergeCells count="44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A8:A46"/>
    <mergeCell ref="B46:C46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36:C36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activeCell="G27" sqref="G2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42815</v>
      </c>
      <c r="C2" s="43">
        <v>12</v>
      </c>
      <c r="D2" s="43">
        <v>35567</v>
      </c>
      <c r="E2" s="43">
        <v>485516.366760684</v>
      </c>
      <c r="F2" s="43">
        <v>355861.94274017098</v>
      </c>
      <c r="G2" s="37"/>
      <c r="H2" s="37"/>
    </row>
    <row r="3" spans="1:8">
      <c r="A3" s="43">
        <v>2</v>
      </c>
      <c r="B3" s="44">
        <v>42815</v>
      </c>
      <c r="C3" s="43">
        <v>13</v>
      </c>
      <c r="D3" s="43">
        <v>5678</v>
      </c>
      <c r="E3" s="43">
        <v>51176.676907692301</v>
      </c>
      <c r="F3" s="43">
        <v>38940.379311111101</v>
      </c>
      <c r="G3" s="37"/>
      <c r="H3" s="37"/>
    </row>
    <row r="4" spans="1:8">
      <c r="A4" s="43">
        <v>3</v>
      </c>
      <c r="B4" s="44">
        <v>42815</v>
      </c>
      <c r="C4" s="43">
        <v>14</v>
      </c>
      <c r="D4" s="43">
        <v>94218</v>
      </c>
      <c r="E4" s="43">
        <v>77508.180408161294</v>
      </c>
      <c r="F4" s="43">
        <v>56386.911349691203</v>
      </c>
      <c r="G4" s="37"/>
      <c r="H4" s="37"/>
    </row>
    <row r="5" spans="1:8">
      <c r="A5" s="43">
        <v>4</v>
      </c>
      <c r="B5" s="44">
        <v>42815</v>
      </c>
      <c r="C5" s="43">
        <v>15</v>
      </c>
      <c r="D5" s="43">
        <v>2243</v>
      </c>
      <c r="E5" s="43">
        <v>38003.3301087664</v>
      </c>
      <c r="F5" s="43">
        <v>28975.596710944701</v>
      </c>
      <c r="G5" s="37"/>
      <c r="H5" s="37"/>
    </row>
    <row r="6" spans="1:8">
      <c r="A6" s="43">
        <v>5</v>
      </c>
      <c r="B6" s="44">
        <v>42815</v>
      </c>
      <c r="C6" s="43">
        <v>16</v>
      </c>
      <c r="D6" s="43">
        <v>2962</v>
      </c>
      <c r="E6" s="43">
        <v>103609.444324786</v>
      </c>
      <c r="F6" s="43">
        <v>86797.109179487205</v>
      </c>
      <c r="G6" s="37"/>
      <c r="H6" s="37"/>
    </row>
    <row r="7" spans="1:8">
      <c r="A7" s="43">
        <v>6</v>
      </c>
      <c r="B7" s="44">
        <v>42815</v>
      </c>
      <c r="C7" s="43">
        <v>17</v>
      </c>
      <c r="D7" s="43">
        <v>9567</v>
      </c>
      <c r="E7" s="43">
        <v>165648.22588205099</v>
      </c>
      <c r="F7" s="43">
        <v>124764.870194872</v>
      </c>
      <c r="G7" s="37"/>
      <c r="H7" s="37"/>
    </row>
    <row r="8" spans="1:8">
      <c r="A8" s="43">
        <v>7</v>
      </c>
      <c r="B8" s="44">
        <v>42815</v>
      </c>
      <c r="C8" s="43">
        <v>18</v>
      </c>
      <c r="D8" s="43">
        <v>27292</v>
      </c>
      <c r="E8" s="43">
        <v>94782.648576923093</v>
      </c>
      <c r="F8" s="43">
        <v>77778.403206837596</v>
      </c>
      <c r="G8" s="37"/>
      <c r="H8" s="37"/>
    </row>
    <row r="9" spans="1:8">
      <c r="A9" s="43">
        <v>8</v>
      </c>
      <c r="B9" s="44">
        <v>42815</v>
      </c>
      <c r="C9" s="43">
        <v>19</v>
      </c>
      <c r="D9" s="43">
        <v>12243</v>
      </c>
      <c r="E9" s="43">
        <v>66545.880777777798</v>
      </c>
      <c r="F9" s="43">
        <v>67730.088153846198</v>
      </c>
      <c r="G9" s="37"/>
      <c r="H9" s="37"/>
    </row>
    <row r="10" spans="1:8">
      <c r="A10" s="43">
        <v>9</v>
      </c>
      <c r="B10" s="44">
        <v>42815</v>
      </c>
      <c r="C10" s="43">
        <v>21</v>
      </c>
      <c r="D10" s="43">
        <v>150971</v>
      </c>
      <c r="E10" s="43">
        <v>647471.68037175701</v>
      </c>
      <c r="F10" s="43">
        <v>640528.92562564102</v>
      </c>
      <c r="G10" s="37"/>
      <c r="H10" s="37"/>
    </row>
    <row r="11" spans="1:8">
      <c r="A11" s="43">
        <v>10</v>
      </c>
      <c r="B11" s="44">
        <v>42815</v>
      </c>
      <c r="C11" s="43">
        <v>22</v>
      </c>
      <c r="D11" s="43">
        <v>38374</v>
      </c>
      <c r="E11" s="43">
        <v>510816.14355897403</v>
      </c>
      <c r="F11" s="43">
        <v>434921.43317008502</v>
      </c>
      <c r="G11" s="37"/>
      <c r="H11" s="37"/>
    </row>
    <row r="12" spans="1:8">
      <c r="A12" s="43">
        <v>11</v>
      </c>
      <c r="B12" s="44">
        <v>42815</v>
      </c>
      <c r="C12" s="43">
        <v>23</v>
      </c>
      <c r="D12" s="43">
        <v>121802.386</v>
      </c>
      <c r="E12" s="43">
        <v>1307944.9700531</v>
      </c>
      <c r="F12" s="43">
        <v>1156605.9835931601</v>
      </c>
      <c r="G12" s="37"/>
      <c r="H12" s="37"/>
    </row>
    <row r="13" spans="1:8">
      <c r="A13" s="43">
        <v>12</v>
      </c>
      <c r="B13" s="44">
        <v>42815</v>
      </c>
      <c r="C13" s="43">
        <v>24</v>
      </c>
      <c r="D13" s="43">
        <v>15946</v>
      </c>
      <c r="E13" s="43">
        <v>457358.19742906</v>
      </c>
      <c r="F13" s="43">
        <v>395877.78746752098</v>
      </c>
      <c r="G13" s="37"/>
      <c r="H13" s="37"/>
    </row>
    <row r="14" spans="1:8">
      <c r="A14" s="43">
        <v>13</v>
      </c>
      <c r="B14" s="44">
        <v>42815</v>
      </c>
      <c r="C14" s="43">
        <v>25</v>
      </c>
      <c r="D14" s="43">
        <v>78269</v>
      </c>
      <c r="E14" s="43">
        <v>1004276.6765191701</v>
      </c>
      <c r="F14" s="43">
        <v>878608.38069999998</v>
      </c>
      <c r="G14" s="37"/>
      <c r="H14" s="37"/>
    </row>
    <row r="15" spans="1:8">
      <c r="A15" s="43">
        <v>14</v>
      </c>
      <c r="B15" s="44">
        <v>42815</v>
      </c>
      <c r="C15" s="43">
        <v>26</v>
      </c>
      <c r="D15" s="43">
        <v>51884</v>
      </c>
      <c r="E15" s="43">
        <v>359303.49479512102</v>
      </c>
      <c r="F15" s="43">
        <v>300850.87343008799</v>
      </c>
      <c r="G15" s="37"/>
      <c r="H15" s="37"/>
    </row>
    <row r="16" spans="1:8">
      <c r="A16" s="43">
        <v>15</v>
      </c>
      <c r="B16" s="44">
        <v>42815</v>
      </c>
      <c r="C16" s="43">
        <v>27</v>
      </c>
      <c r="D16" s="43">
        <v>115765.59600000001</v>
      </c>
      <c r="E16" s="43">
        <v>917705.71964668296</v>
      </c>
      <c r="F16" s="43">
        <v>910373.99757370795</v>
      </c>
      <c r="G16" s="37"/>
      <c r="H16" s="37"/>
    </row>
    <row r="17" spans="1:9">
      <c r="A17" s="43">
        <v>16</v>
      </c>
      <c r="B17" s="44">
        <v>42815</v>
      </c>
      <c r="C17" s="43">
        <v>29</v>
      </c>
      <c r="D17" s="43">
        <v>116537</v>
      </c>
      <c r="E17" s="43">
        <v>1718017.85718034</v>
      </c>
      <c r="F17" s="43">
        <v>1522705.3688256401</v>
      </c>
      <c r="G17" s="37"/>
      <c r="H17" s="37"/>
    </row>
    <row r="18" spans="1:9">
      <c r="A18" s="43">
        <v>17</v>
      </c>
      <c r="B18" s="44">
        <v>42815</v>
      </c>
      <c r="C18" s="43">
        <v>31</v>
      </c>
      <c r="D18" s="43">
        <v>25760.940999999999</v>
      </c>
      <c r="E18" s="43">
        <v>231027.735163376</v>
      </c>
      <c r="F18" s="43">
        <v>194983.60861102899</v>
      </c>
      <c r="G18" s="37"/>
      <c r="H18" s="37"/>
    </row>
    <row r="19" spans="1:9">
      <c r="A19" s="43">
        <v>18</v>
      </c>
      <c r="B19" s="44">
        <v>42815</v>
      </c>
      <c r="C19" s="43">
        <v>32</v>
      </c>
      <c r="D19" s="43">
        <v>17218.601999999999</v>
      </c>
      <c r="E19" s="43">
        <v>274178.20205383102</v>
      </c>
      <c r="F19" s="43">
        <v>251858.52379981501</v>
      </c>
      <c r="G19" s="37"/>
      <c r="H19" s="37"/>
    </row>
    <row r="20" spans="1:9">
      <c r="A20" s="43">
        <v>19</v>
      </c>
      <c r="B20" s="44">
        <v>42815</v>
      </c>
      <c r="C20" s="43">
        <v>33</v>
      </c>
      <c r="D20" s="43">
        <v>37289.315000000002</v>
      </c>
      <c r="E20" s="43">
        <v>560003.333267226</v>
      </c>
      <c r="F20" s="43">
        <v>433367.72657201398</v>
      </c>
      <c r="G20" s="37"/>
      <c r="H20" s="37"/>
    </row>
    <row r="21" spans="1:9">
      <c r="A21" s="43">
        <v>20</v>
      </c>
      <c r="B21" s="44">
        <v>42815</v>
      </c>
      <c r="C21" s="43">
        <v>34</v>
      </c>
      <c r="D21" s="43">
        <v>38848.616000000002</v>
      </c>
      <c r="E21" s="43">
        <v>242823.5381484</v>
      </c>
      <c r="F21" s="43">
        <v>181497.09996306599</v>
      </c>
      <c r="G21" s="37"/>
      <c r="H21" s="37"/>
    </row>
    <row r="22" spans="1:9">
      <c r="A22" s="43">
        <v>21</v>
      </c>
      <c r="B22" s="44">
        <v>42815</v>
      </c>
      <c r="C22" s="43">
        <v>35</v>
      </c>
      <c r="D22" s="43">
        <v>30556.878000000001</v>
      </c>
      <c r="E22" s="43">
        <v>852660.48024955799</v>
      </c>
      <c r="F22" s="43">
        <v>807545.62820707995</v>
      </c>
      <c r="G22" s="37"/>
      <c r="H22" s="37"/>
    </row>
    <row r="23" spans="1:9">
      <c r="A23" s="43">
        <v>22</v>
      </c>
      <c r="B23" s="44">
        <v>42815</v>
      </c>
      <c r="C23" s="43">
        <v>36</v>
      </c>
      <c r="D23" s="43">
        <v>181038.864</v>
      </c>
      <c r="E23" s="43">
        <v>819753.59147964604</v>
      </c>
      <c r="F23" s="43">
        <v>693090.111019123</v>
      </c>
      <c r="G23" s="37"/>
      <c r="H23" s="37"/>
    </row>
    <row r="24" spans="1:9">
      <c r="A24" s="43">
        <v>23</v>
      </c>
      <c r="B24" s="44">
        <v>42815</v>
      </c>
      <c r="C24" s="43">
        <v>37</v>
      </c>
      <c r="D24" s="43">
        <v>109582.16800000001</v>
      </c>
      <c r="E24" s="43">
        <v>1026161.25062718</v>
      </c>
      <c r="F24" s="43">
        <v>900213.16425993899</v>
      </c>
      <c r="G24" s="37"/>
      <c r="H24" s="37"/>
    </row>
    <row r="25" spans="1:9">
      <c r="A25" s="43">
        <v>24</v>
      </c>
      <c r="B25" s="44">
        <v>42815</v>
      </c>
      <c r="C25" s="43">
        <v>38</v>
      </c>
      <c r="D25" s="43">
        <v>426318.99800000002</v>
      </c>
      <c r="E25" s="43">
        <v>1694079.90290885</v>
      </c>
      <c r="F25" s="43">
        <v>1771528.8083176999</v>
      </c>
      <c r="G25" s="37"/>
      <c r="H25" s="37"/>
    </row>
    <row r="26" spans="1:9">
      <c r="A26" s="43">
        <v>25</v>
      </c>
      <c r="B26" s="44">
        <v>42815</v>
      </c>
      <c r="C26" s="43">
        <v>39</v>
      </c>
      <c r="D26" s="43">
        <v>80775.505000000005</v>
      </c>
      <c r="E26" s="43">
        <v>149420.295965108</v>
      </c>
      <c r="F26" s="43">
        <v>109047.72041823401</v>
      </c>
      <c r="G26" s="37"/>
      <c r="H26" s="37"/>
    </row>
    <row r="27" spans="1:9">
      <c r="A27" s="43">
        <v>26</v>
      </c>
      <c r="B27" s="44">
        <v>42815</v>
      </c>
      <c r="C27" s="43">
        <v>42</v>
      </c>
      <c r="D27" s="43">
        <v>6976.1279999999997</v>
      </c>
      <c r="E27" s="43">
        <v>120867.8363</v>
      </c>
      <c r="F27" s="43">
        <v>107762.3817</v>
      </c>
      <c r="G27" s="37"/>
      <c r="H27" s="37"/>
    </row>
    <row r="28" spans="1:9">
      <c r="A28" s="43">
        <v>27</v>
      </c>
      <c r="B28" s="44">
        <v>42815</v>
      </c>
      <c r="C28" s="43">
        <v>70</v>
      </c>
      <c r="D28" s="43">
        <v>61</v>
      </c>
      <c r="E28" s="43">
        <v>91231.64</v>
      </c>
      <c r="F28" s="43">
        <v>85101.09</v>
      </c>
      <c r="G28" s="37"/>
      <c r="H28" s="37"/>
    </row>
    <row r="29" spans="1:9">
      <c r="A29" s="43">
        <v>28</v>
      </c>
      <c r="B29" s="44">
        <v>42815</v>
      </c>
      <c r="C29" s="43">
        <v>71</v>
      </c>
      <c r="D29" s="43">
        <v>23</v>
      </c>
      <c r="E29" s="43">
        <v>44816.65</v>
      </c>
      <c r="F29" s="43">
        <v>44483.82</v>
      </c>
      <c r="G29" s="37"/>
      <c r="H29" s="37"/>
    </row>
    <row r="30" spans="1:9">
      <c r="A30" s="43">
        <v>29</v>
      </c>
      <c r="B30" s="44">
        <v>42815</v>
      </c>
      <c r="C30" s="43">
        <v>72</v>
      </c>
      <c r="D30" s="43">
        <v>2</v>
      </c>
      <c r="E30" s="43">
        <v>5553.85</v>
      </c>
      <c r="F30" s="43">
        <v>5939.32</v>
      </c>
      <c r="G30" s="37"/>
      <c r="H30" s="37"/>
    </row>
    <row r="31" spans="1:9">
      <c r="A31" s="39">
        <v>30</v>
      </c>
      <c r="B31" s="44">
        <v>42815</v>
      </c>
      <c r="C31" s="39">
        <v>73</v>
      </c>
      <c r="D31" s="39">
        <v>36</v>
      </c>
      <c r="E31" s="39">
        <v>60028.51</v>
      </c>
      <c r="F31" s="39">
        <v>68075.759999999995</v>
      </c>
      <c r="G31" s="39"/>
      <c r="H31" s="39"/>
      <c r="I31" s="39"/>
    </row>
    <row r="32" spans="1:9">
      <c r="A32" s="39">
        <v>31</v>
      </c>
      <c r="B32" s="44">
        <v>42815</v>
      </c>
      <c r="C32" s="39">
        <v>75</v>
      </c>
      <c r="D32" s="39">
        <v>37</v>
      </c>
      <c r="E32" s="39">
        <v>8019.2307692307704</v>
      </c>
      <c r="F32" s="39">
        <v>7291.4551282051298</v>
      </c>
      <c r="G32" s="39"/>
      <c r="H32" s="39"/>
    </row>
    <row r="33" spans="1:8">
      <c r="A33" s="39">
        <v>32</v>
      </c>
      <c r="B33" s="44">
        <v>42815</v>
      </c>
      <c r="C33" s="39">
        <v>76</v>
      </c>
      <c r="D33" s="39">
        <v>1279</v>
      </c>
      <c r="E33" s="39">
        <v>231403.70513162401</v>
      </c>
      <c r="F33" s="39">
        <v>218352.92747435899</v>
      </c>
      <c r="G33" s="39"/>
      <c r="H33" s="39"/>
    </row>
    <row r="34" spans="1:8">
      <c r="A34" s="39">
        <v>33</v>
      </c>
      <c r="B34" s="44">
        <v>42815</v>
      </c>
      <c r="C34" s="39">
        <v>77</v>
      </c>
      <c r="D34" s="39">
        <v>42</v>
      </c>
      <c r="E34" s="39">
        <v>46629.9</v>
      </c>
      <c r="F34" s="39">
        <v>54038.52</v>
      </c>
      <c r="G34" s="30"/>
      <c r="H34" s="30"/>
    </row>
    <row r="35" spans="1:8">
      <c r="A35" s="39">
        <v>34</v>
      </c>
      <c r="B35" s="44">
        <v>42815</v>
      </c>
      <c r="C35" s="39">
        <v>78</v>
      </c>
      <c r="D35" s="39">
        <v>46</v>
      </c>
      <c r="E35" s="39">
        <v>50707.06</v>
      </c>
      <c r="F35" s="39">
        <v>45477.41</v>
      </c>
      <c r="G35" s="30"/>
      <c r="H35" s="30"/>
    </row>
    <row r="36" spans="1:8">
      <c r="A36" s="39">
        <v>35</v>
      </c>
      <c r="B36" s="44">
        <v>42815</v>
      </c>
      <c r="C36" s="39">
        <v>99</v>
      </c>
      <c r="D36" s="39">
        <v>3</v>
      </c>
      <c r="E36" s="39">
        <v>6338.7338325391402</v>
      </c>
      <c r="F36" s="39">
        <v>5360.8386657590199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2017-03-22T00:22:00Z</dcterms:modified>
</cp:coreProperties>
</file>