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J4" l="1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H34"/>
  <c r="H30"/>
  <c r="H41"/>
  <c r="G31" l="1"/>
  <c r="L31" s="1"/>
  <c r="K31"/>
  <c r="G41"/>
  <c r="L41" s="1"/>
  <c r="K41"/>
  <c r="H36" l="1"/>
  <c r="H32"/>
  <c r="K32" l="1"/>
  <c r="K36"/>
  <c r="G36"/>
  <c r="L36" s="1"/>
  <c r="G32"/>
  <c r="L32" s="1"/>
  <c r="H33" l="1"/>
  <c r="H42" l="1"/>
  <c r="K39" l="1"/>
  <c r="K40"/>
  <c r="K35"/>
  <c r="K3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<sst xmlns="http://schemas.openxmlformats.org/spreadsheetml/2006/main" count="118" uniqueCount="78">
  <si>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</si>
  <si>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</si>
  <si>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</si>
  <si>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</si>
  <si>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</si>
  <si>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</si>
  <si>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</si>
  <si>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</si>
  <si>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</si>
  <si>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</si>
  <si>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</si>
  <si>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</si>
  <si>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</si>
  <si>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</si>
  <si>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</si>
  <si>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</si>
  <si>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</si>
  <si>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</si>
  <si>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</si>
  <si>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</si>
  <si>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</si>
  <si>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</si>
  <si>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</si>
  <si>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</si>
  <si>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</si>
  <si>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</si>
  <si>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</si>
  <si>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</si>
  <si>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</si>
  <si>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</si>
  <si>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</si>
  <si>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</si>
  <si>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</si>
  <si>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</si>
  <si>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</si>
  <si>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</si>
  <si>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</si>
  <si>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</si>
  <si>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</si>
  <si>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</si>
  <si>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9" type="noConversion"/>
  </si>
  <si>
    <t>COST</t>
    <phoneticPr fontId="49" type="noConversion"/>
  </si>
  <si>
    <t>成本</t>
    <phoneticPr fontId="49" type="noConversion"/>
  </si>
  <si>
    <t>销售金额差异</t>
    <phoneticPr fontId="49" type="noConversion"/>
  </si>
  <si>
    <t>销售成本差异</t>
    <phoneticPr fontId="49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</si>
  <si>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</si>
  <si>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</si>
  <si>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</si>
  <si>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</si>
  <si>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</si>
  <si>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</si>
  <si>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</si>
  <si>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</si>
  <si>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</si>
  <si>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</si>
  <si>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</si>
  <si>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</si>
  <si>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</si>
  <si>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</si>
  <si>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</si>
  <si>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</si>
  <si>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</si>
  <si>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9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</si>
  <si>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9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</si>
  <si>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9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</si>
  <si>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9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</si>
  <si>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</si>
  <si>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</si>
  <si>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</si>
  <si>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</si>
  <si>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9" type="noConversion"/>
  </si>
  <si>
    <t>TRAN_DATE</t>
  </si>
  <si>
    <t>NOTAX_AMT</t>
  </si>
  <si>
    <t xml:space="preserve">   </t>
  </si>
  <si>
    <t>74-赠品</t>
  </si>
  <si>
    <t>40-原材料</t>
  </si>
  <si>
    <t>43-加工专柜</t>
  </si>
  <si>
    <t>41-周转筐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</si>
</sst>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6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  <font>
      <b/>
      <sz val="10"/>
      <color rgb="FF333399"/>
      <name val="Arial"/>
      <family val="2"/>
    </font>
    <font>
      <sz val="8"/>
      <color rgb="FF333399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5">
    <xf numFmtId="0" fontId="0" fillId="0" borderId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45" fillId="8" borderId="8" applyNumberFormat="0" applyFont="0" applyAlignment="0" applyProtection="0">
      <alignment vertical="center"/>
    </xf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  <xf numFmtId="0" fontId="57" fillId="0" borderId="0" applyNumberFormat="0" applyFill="0" applyBorder="0" applyAlignment="0" applyProtection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8" fillId="0" borderId="0"/>
    <xf numFmtId="43" fontId="58" fillId="0" borderId="0" applyFont="0" applyFill="0" applyBorder="0" applyAlignment="0" applyProtection="0"/>
    <xf numFmtId="41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9" fontId="58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61" fillId="38" borderId="21">
      <alignment vertical="center"/>
    </xf>
    <xf numFmtId="0" fontId="80" fillId="0" borderId="0"/>
    <xf numFmtId="180" fontId="82" fillId="0" borderId="0" applyFont="0" applyFill="0" applyBorder="0" applyAlignment="0" applyProtection="0"/>
    <xf numFmtId="181" fontId="82" fillId="0" borderId="0" applyFont="0" applyFill="0" applyBorder="0" applyAlignment="0" applyProtection="0"/>
    <xf numFmtId="178" fontId="82" fillId="0" borderId="0" applyFont="0" applyFill="0" applyBorder="0" applyAlignment="0" applyProtection="0"/>
    <xf numFmtId="179" fontId="82" fillId="0" borderId="0" applyFont="0" applyFill="0" applyBorder="0" applyAlignment="0" applyProtection="0"/>
    <xf numFmtId="0" fontId="44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0" borderId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1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7" fillId="0" borderId="3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9" fillId="3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91" fillId="5" borderId="4" applyNumberFormat="0" applyAlignment="0" applyProtection="0">
      <alignment vertical="center"/>
    </xf>
    <xf numFmtId="0" fontId="92" fillId="6" borderId="5" applyNumberFormat="0" applyAlignment="0" applyProtection="0">
      <alignment vertical="center"/>
    </xf>
    <xf numFmtId="0" fontId="93" fillId="6" borderId="4" applyNumberFormat="0" applyAlignment="0" applyProtection="0">
      <alignment vertical="center"/>
    </xf>
    <xf numFmtId="0" fontId="94" fillId="0" borderId="6" applyNumberFormat="0" applyFill="0" applyAlignment="0" applyProtection="0">
      <alignment vertical="center"/>
    </xf>
    <xf numFmtId="0" fontId="95" fillId="7" borderId="7" applyNumberForma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9" applyNumberFormat="0" applyFill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8" borderId="8" applyNumberFormat="0" applyFon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8" borderId="8" applyNumberFormat="0" applyFont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8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7">
    <xf numFmtId="0" fontId="0" fillId="0" borderId="0" xfId="0"/>
    <xf numFmtId="0" fontId="46" fillId="0" borderId="0" xfId="0" applyFont="1"/>
    <xf numFmtId="177" fontId="46" fillId="0" borderId="0" xfId="0" applyNumberFormat="1" applyFont="1"/>
    <xf numFmtId="0" fontId="0" fillId="0" borderId="0" xfId="0" applyAlignment="1"/>
    <xf numFmtId="0" fontId="46" fillId="0" borderId="0" xfId="0" applyNumberFormat="1" applyFont="1"/>
    <xf numFmtId="0" fontId="47" fillId="0" borderId="18" xfId="0" applyFont="1" applyBorder="1" applyAlignment="1">
      <alignment wrapText="1"/>
    </xf>
    <xf numFmtId="0" fontId="47" fillId="0" borderId="18" xfId="0" applyNumberFormat="1" applyFont="1" applyBorder="1" applyAlignment="1">
      <alignment wrapText="1"/>
    </xf>
    <xf numFmtId="0" fontId="46" fillId="0" borderId="18" xfId="0" applyFont="1" applyBorder="1" applyAlignment="1">
      <alignment wrapText="1"/>
    </xf>
    <xf numFmtId="0" fontId="46" fillId="0" borderId="18" xfId="0" applyFont="1" applyBorder="1" applyAlignment="1">
      <alignment horizontal="right" vertical="center" wrapText="1"/>
    </xf>
    <xf numFmtId="49" fontId="47" fillId="36" borderId="18" xfId="0" applyNumberFormat="1" applyFont="1" applyFill="1" applyBorder="1" applyAlignment="1">
      <alignment vertical="center" wrapText="1"/>
    </xf>
    <xf numFmtId="49" fontId="50" fillId="37" borderId="18" xfId="0" applyNumberFormat="1" applyFont="1" applyFill="1" applyBorder="1" applyAlignment="1">
      <alignment horizontal="center" vertical="center" wrapText="1"/>
    </xf>
    <xf numFmtId="0" fontId="47" fillId="33" borderId="18" xfId="0" applyFont="1" applyFill="1" applyBorder="1" applyAlignment="1">
      <alignment vertical="center" wrapText="1"/>
    </xf>
    <xf numFmtId="0" fontId="47" fillId="33" borderId="18" xfId="0" applyNumberFormat="1" applyFont="1" applyFill="1" applyBorder="1" applyAlignment="1">
      <alignment vertical="center" wrapText="1"/>
    </xf>
    <xf numFmtId="0" fontId="47" fillId="36" borderId="18" xfId="0" applyFont="1" applyFill="1" applyBorder="1" applyAlignment="1">
      <alignment vertical="center" wrapText="1"/>
    </xf>
    <xf numFmtId="0" fontId="47" fillId="37" borderId="18" xfId="0" applyFont="1" applyFill="1" applyBorder="1" applyAlignment="1">
      <alignment vertical="center" wrapText="1"/>
    </xf>
    <xf numFmtId="4" fontId="47" fillId="36" borderId="18" xfId="0" applyNumberFormat="1" applyFont="1" applyFill="1" applyBorder="1" applyAlignment="1">
      <alignment horizontal="right" vertical="top" wrapText="1"/>
    </xf>
    <xf numFmtId="4" fontId="47" fillId="37" borderId="18" xfId="0" applyNumberFormat="1" applyFont="1" applyFill="1" applyBorder="1" applyAlignment="1">
      <alignment horizontal="right" vertical="top" wrapText="1"/>
    </xf>
    <xf numFmtId="177" fontId="46" fillId="36" borderId="18" xfId="0" applyNumberFormat="1" applyFont="1" applyFill="1" applyBorder="1" applyAlignment="1">
      <alignment horizontal="center" vertical="center"/>
    </xf>
    <xf numFmtId="177" fontId="46" fillId="37" borderId="18" xfId="0" applyNumberFormat="1" applyFont="1" applyFill="1" applyBorder="1" applyAlignment="1">
      <alignment horizontal="center" vertical="center"/>
    </xf>
    <xf numFmtId="177" fontId="51" fillId="0" borderId="18" xfId="0" applyNumberFormat="1" applyFont="1" applyBorder="1"/>
    <xf numFmtId="177" fontId="46" fillId="36" borderId="18" xfId="0" applyNumberFormat="1" applyFont="1" applyFill="1" applyBorder="1"/>
    <xf numFmtId="177" fontId="46" fillId="37" borderId="18" xfId="0" applyNumberFormat="1" applyFont="1" applyFill="1" applyBorder="1"/>
    <xf numFmtId="177" fontId="46" fillId="0" borderId="18" xfId="0" applyNumberFormat="1" applyFont="1" applyBorder="1"/>
    <xf numFmtId="49" fontId="47" fillId="0" borderId="18" xfId="0" applyNumberFormat="1" applyFont="1" applyFill="1" applyBorder="1" applyAlignment="1">
      <alignment vertical="center" wrapText="1"/>
    </xf>
    <xf numFmtId="0" fontId="47" fillId="0" borderId="18" xfId="0" applyFont="1" applyFill="1" applyBorder="1" applyAlignment="1">
      <alignment vertical="center" wrapText="1"/>
    </xf>
    <xf numFmtId="4" fontId="47" fillId="0" borderId="18" xfId="0" applyNumberFormat="1" applyFont="1" applyFill="1" applyBorder="1" applyAlignment="1">
      <alignment horizontal="right" vertical="top" wrapText="1"/>
    </xf>
    <xf numFmtId="0" fontId="46" fillId="0" borderId="0" xfId="0" applyFont="1" applyFill="1"/>
    <xf numFmtId="176" fontId="47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6" fillId="0" borderId="0" xfId="0" applyNumberFormat="1" applyFont="1" applyAlignment="1"/>
    <xf numFmtId="1" fontId="56" fillId="0" borderId="0" xfId="0" applyNumberFormat="1" applyFont="1" applyAlignment="1"/>
    <xf numFmtId="0" fontId="46" fillId="0" borderId="0" xfId="0" applyFont="1"/>
    <xf numFmtId="1" fontId="79" fillId="0" borderId="0" xfId="0" applyNumberFormat="1" applyFont="1" applyAlignment="1"/>
    <xf numFmtId="0" fontId="79" fillId="0" borderId="0" xfId="0" applyNumberFormat="1" applyFont="1" applyAlignment="1"/>
    <xf numFmtId="0" fontId="46" fillId="0" borderId="0" xfId="0" applyFont="1"/>
    <xf numFmtId="0" fontId="46" fillId="0" borderId="0" xfId="0" applyFont="1"/>
    <xf numFmtId="0" fontId="80" fillId="0" borderId="0" xfId="110"/>
    <xf numFmtId="0" fontId="81" fillId="0" borderId="0" xfId="110" applyNumberFormat="1" applyFont="1"/>
    <xf numFmtId="0" fontId="83" fillId="0" borderId="0" xfId="0" applyNumberFormat="1" applyFont="1" applyAlignment="1"/>
    <xf numFmtId="49" fontId="47" fillId="33" borderId="0" xfId="0" applyNumberFormat="1" applyFont="1" applyFill="1" applyBorder="1" applyAlignment="1">
      <alignment horizontal="left" vertical="top" wrapText="1"/>
    </xf>
    <xf numFmtId="49" fontId="47" fillId="33" borderId="0" xfId="0" applyNumberFormat="1" applyFont="1" applyFill="1" applyBorder="1" applyAlignment="1">
      <alignment horizontal="left" vertical="top"/>
    </xf>
    <xf numFmtId="0" fontId="102" fillId="0" borderId="0" xfId="110" applyNumberFormat="1" applyFont="1"/>
    <xf numFmtId="0" fontId="103" fillId="0" borderId="0" xfId="110" applyFont="1"/>
    <xf numFmtId="14" fontId="103" fillId="0" borderId="0" xfId="110" applyNumberFormat="1" applyFont="1"/>
    <xf numFmtId="0" fontId="104" fillId="0" borderId="0" xfId="0" applyFont="1" applyAlignment="1">
      <alignment horizontal="left" wrapText="1"/>
    </xf>
    <xf numFmtId="0" fontId="46" fillId="0" borderId="0" xfId="0" applyFont="1" applyAlignment="1">
      <alignment vertical="center"/>
    </xf>
    <xf numFmtId="0" fontId="105" fillId="0" borderId="19" xfId="0" applyFont="1" applyBorder="1" applyAlignment="1">
      <alignment horizontal="left" vertical="center" wrapText="1"/>
    </xf>
    <xf numFmtId="0" fontId="47" fillId="0" borderId="10" xfId="0" applyFont="1" applyBorder="1" applyAlignment="1">
      <alignment wrapText="1"/>
    </xf>
    <xf numFmtId="0" fontId="46" fillId="0" borderId="11" xfId="0" applyFont="1" applyBorder="1" applyAlignment="1">
      <alignment wrapText="1"/>
    </xf>
    <xf numFmtId="0" fontId="46" fillId="0" borderId="11" xfId="0" applyFont="1" applyBorder="1" applyAlignment="1">
      <alignment horizontal="right" vertical="center" wrapText="1"/>
    </xf>
    <xf numFmtId="49" fontId="47" fillId="33" borderId="10" xfId="0" applyNumberFormat="1" applyFont="1" applyFill="1" applyBorder="1" applyAlignment="1">
      <alignment vertical="center" wrapText="1"/>
    </xf>
    <xf numFmtId="49" fontId="47" fillId="33" borderId="12" xfId="0" applyNumberFormat="1" applyFont="1" applyFill="1" applyBorder="1" applyAlignment="1">
      <alignment vertical="center" wrapText="1"/>
    </xf>
    <xf numFmtId="0" fontId="47" fillId="33" borderId="10" xfId="0" applyFont="1" applyFill="1" applyBorder="1" applyAlignment="1">
      <alignment vertical="center" wrapText="1"/>
    </xf>
    <xf numFmtId="0" fontId="47" fillId="33" borderId="12" xfId="0" applyFont="1" applyFill="1" applyBorder="1" applyAlignment="1">
      <alignment vertical="center" wrapText="1"/>
    </xf>
    <xf numFmtId="4" fontId="48" fillId="34" borderId="10" xfId="0" applyNumberFormat="1" applyFont="1" applyFill="1" applyBorder="1" applyAlignment="1">
      <alignment horizontal="right" vertical="top" wrapText="1"/>
    </xf>
    <xf numFmtId="0" fontId="48" fillId="34" borderId="10" xfId="0" applyFont="1" applyFill="1" applyBorder="1" applyAlignment="1">
      <alignment horizontal="right" vertical="top" wrapText="1"/>
    </xf>
    <xf numFmtId="176" fontId="48" fillId="34" borderId="10" xfId="0" applyNumberFormat="1" applyFont="1" applyFill="1" applyBorder="1" applyAlignment="1">
      <alignment horizontal="right" vertical="top" wrapText="1"/>
    </xf>
    <xf numFmtId="176" fontId="48" fillId="34" borderId="12" xfId="0" applyNumberFormat="1" applyFont="1" applyFill="1" applyBorder="1" applyAlignment="1">
      <alignment horizontal="right" vertical="top" wrapText="1"/>
    </xf>
    <xf numFmtId="4" fontId="47" fillId="35" borderId="10" xfId="0" applyNumberFormat="1" applyFont="1" applyFill="1" applyBorder="1" applyAlignment="1">
      <alignment horizontal="right" vertical="top" wrapText="1"/>
    </xf>
    <xf numFmtId="0" fontId="47" fillId="35" borderId="10" xfId="0" applyFont="1" applyFill="1" applyBorder="1" applyAlignment="1">
      <alignment horizontal="right" vertical="top" wrapText="1"/>
    </xf>
    <xf numFmtId="176" fontId="47" fillId="35" borderId="10" xfId="0" applyNumberFormat="1" applyFont="1" applyFill="1" applyBorder="1" applyAlignment="1">
      <alignment horizontal="right" vertical="top" wrapText="1"/>
    </xf>
    <xf numFmtId="176" fontId="47" fillId="35" borderId="12" xfId="0" applyNumberFormat="1" applyFont="1" applyFill="1" applyBorder="1" applyAlignment="1">
      <alignment horizontal="right" vertical="top" wrapText="1"/>
    </xf>
    <xf numFmtId="0" fontId="47" fillId="35" borderId="12" xfId="0" applyFont="1" applyFill="1" applyBorder="1" applyAlignment="1">
      <alignment horizontal="right" vertical="top" wrapText="1"/>
    </xf>
    <xf numFmtId="4" fontId="47" fillId="35" borderId="13" xfId="0" applyNumberFormat="1" applyFont="1" applyFill="1" applyBorder="1" applyAlignment="1">
      <alignment horizontal="right" vertical="top" wrapText="1"/>
    </xf>
    <xf numFmtId="0" fontId="47" fillId="35" borderId="13" xfId="0" applyFont="1" applyFill="1" applyBorder="1" applyAlignment="1">
      <alignment horizontal="right" vertical="top" wrapText="1"/>
    </xf>
    <xf numFmtId="176" fontId="47" fillId="35" borderId="13" xfId="0" applyNumberFormat="1" applyFont="1" applyFill="1" applyBorder="1" applyAlignment="1">
      <alignment horizontal="right" vertical="top" wrapText="1"/>
    </xf>
    <xf numFmtId="176" fontId="47" fillId="35" borderId="20" xfId="0" applyNumberFormat="1" applyFont="1" applyFill="1" applyBorder="1" applyAlignment="1">
      <alignment horizontal="right" vertical="top" wrapText="1"/>
    </xf>
    <xf numFmtId="49" fontId="47" fillId="33" borderId="18" xfId="0" applyNumberFormat="1" applyFont="1" applyFill="1" applyBorder="1" applyAlignment="1">
      <alignment horizontal="left" vertical="top" wrapText="1"/>
    </xf>
    <xf numFmtId="49" fontId="47" fillId="33" borderId="22" xfId="0" applyNumberFormat="1" applyFont="1" applyFill="1" applyBorder="1" applyAlignment="1">
      <alignment horizontal="left" vertical="top" wrapText="1"/>
    </xf>
    <xf numFmtId="49" fontId="47" fillId="33" borderId="23" xfId="0" applyNumberFormat="1" applyFont="1" applyFill="1" applyBorder="1" applyAlignment="1">
      <alignment horizontal="left" vertical="top" wrapText="1"/>
    </xf>
    <xf numFmtId="0" fontId="47" fillId="33" borderId="18" xfId="0" applyFont="1" applyFill="1" applyBorder="1" applyAlignment="1">
      <alignment vertical="center" wrapText="1"/>
    </xf>
    <xf numFmtId="49" fontId="48" fillId="33" borderId="18" xfId="0" applyNumberFormat="1" applyFont="1" applyFill="1" applyBorder="1" applyAlignment="1">
      <alignment horizontal="left" vertical="top" wrapText="1"/>
    </xf>
    <xf numFmtId="14" fontId="47" fillId="33" borderId="18" xfId="0" applyNumberFormat="1" applyFont="1" applyFill="1" applyBorder="1" applyAlignment="1">
      <alignment vertical="center" wrapText="1"/>
    </xf>
    <xf numFmtId="49" fontId="47" fillId="33" borderId="13" xfId="0" applyNumberFormat="1" applyFont="1" applyFill="1" applyBorder="1" applyAlignment="1">
      <alignment horizontal="left" vertical="top" wrapText="1"/>
    </xf>
    <xf numFmtId="49" fontId="47" fillId="33" borderId="15" xfId="0" applyNumberFormat="1" applyFont="1" applyFill="1" applyBorder="1" applyAlignment="1">
      <alignment horizontal="left" vertical="top" wrapText="1"/>
    </xf>
    <xf numFmtId="0" fontId="46" fillId="0" borderId="0" xfId="0" applyFont="1" applyAlignment="1">
      <alignment wrapText="1"/>
    </xf>
    <xf numFmtId="0" fontId="46" fillId="0" borderId="19" xfId="0" applyFont="1" applyBorder="1" applyAlignment="1">
      <alignment wrapText="1"/>
    </xf>
    <xf numFmtId="0" fontId="46" fillId="0" borderId="0" xfId="0" applyFont="1" applyAlignment="1">
      <alignment horizontal="right" vertical="center" wrapText="1"/>
    </xf>
    <xf numFmtId="0" fontId="47" fillId="33" borderId="13" xfId="0" applyFont="1" applyFill="1" applyBorder="1" applyAlignment="1">
      <alignment vertical="center" wrapText="1"/>
    </xf>
    <xf numFmtId="0" fontId="47" fillId="33" borderId="15" xfId="0" applyFont="1" applyFill="1" applyBorder="1" applyAlignment="1">
      <alignment vertical="center" wrapText="1"/>
    </xf>
    <xf numFmtId="49" fontId="48" fillId="33" borderId="13" xfId="0" applyNumberFormat="1" applyFont="1" applyFill="1" applyBorder="1" applyAlignment="1">
      <alignment horizontal="left" vertical="top" wrapText="1"/>
    </xf>
    <xf numFmtId="49" fontId="48" fillId="33" borderId="14" xfId="0" applyNumberFormat="1" applyFont="1" applyFill="1" applyBorder="1" applyAlignment="1">
      <alignment horizontal="left" vertical="top" wrapText="1"/>
    </xf>
    <xf numFmtId="49" fontId="48" fillId="33" borderId="15" xfId="0" applyNumberFormat="1" applyFont="1" applyFill="1" applyBorder="1" applyAlignment="1">
      <alignment horizontal="left" vertical="top" wrapText="1"/>
    </xf>
    <xf numFmtId="14" fontId="47" fillId="33" borderId="12" xfId="0" applyNumberFormat="1" applyFont="1" applyFill="1" applyBorder="1" applyAlignment="1">
      <alignment vertical="center" wrapText="1"/>
    </xf>
    <xf numFmtId="14" fontId="47" fillId="33" borderId="16" xfId="0" applyNumberFormat="1" applyFont="1" applyFill="1" applyBorder="1" applyAlignment="1">
      <alignment vertical="center" wrapText="1"/>
    </xf>
    <xf numFmtId="14" fontId="47" fillId="33" borderId="17" xfId="0" applyNumberFormat="1" applyFont="1" applyFill="1" applyBorder="1" applyAlignment="1">
      <alignment vertical="center" wrapText="1"/>
    </xf>
  </cellXfs>
  <cellStyles count="565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27" xfId="525"/>
    <cellStyle name="20% - 着色 1 28" xfId="539"/>
    <cellStyle name="20% - 着色 1 29" xfId="553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27" xfId="527"/>
    <cellStyle name="20% - 着色 2 28" xfId="541"/>
    <cellStyle name="20% - 着色 2 29" xfId="555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27" xfId="529"/>
    <cellStyle name="20% - 着色 3 28" xfId="543"/>
    <cellStyle name="20% - 着色 3 29" xfId="557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27" xfId="531"/>
    <cellStyle name="20% - 着色 4 28" xfId="545"/>
    <cellStyle name="20% - 着色 4 29" xfId="559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27" xfId="533"/>
    <cellStyle name="20% - 着色 5 28" xfId="547"/>
    <cellStyle name="20% - 着色 5 29" xfId="561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27" xfId="535"/>
    <cellStyle name="20% - 着色 6 28" xfId="549"/>
    <cellStyle name="20% - 着色 6 29" xfId="563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27" xfId="526"/>
    <cellStyle name="40% - 着色 1 28" xfId="540"/>
    <cellStyle name="40% - 着色 1 29" xfId="554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27" xfId="528"/>
    <cellStyle name="40% - 着色 2 28" xfId="542"/>
    <cellStyle name="40% - 着色 2 29" xfId="556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27" xfId="530"/>
    <cellStyle name="40% - 着色 3 28" xfId="544"/>
    <cellStyle name="40% - 着色 3 29" xfId="558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27" xfId="532"/>
    <cellStyle name="40% - 着色 4 28" xfId="546"/>
    <cellStyle name="40% - 着色 4 29" xfId="560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27" xfId="534"/>
    <cellStyle name="40% - 着色 5 28" xfId="548"/>
    <cellStyle name="40% - 着色 5 29" xfId="562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27" xfId="536"/>
    <cellStyle name="40% - 着色 6 28" xfId="550"/>
    <cellStyle name="40% - 着色 6 29" xfId="564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38" xfId="523"/>
    <cellStyle name="常规 39" xfId="537"/>
    <cellStyle name="常规 4" xfId="47"/>
    <cellStyle name="常规 4 2" xfId="56"/>
    <cellStyle name="常规 40" xfId="551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43" xfId="524"/>
    <cellStyle name="注释 44" xfId="538"/>
    <cellStyle name="注释 45" xfId="552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1250" Type="http://schemas.openxmlformats.org/officeDocument/2006/relationships/image" Target="cid:ee390cae13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1194" Type="http://schemas.openxmlformats.org/officeDocument/2006/relationships/image" Target="cid:9ac09d8313" TargetMode="External"/><Relationship Id="rId1208" Type="http://schemas.openxmlformats.org/officeDocument/2006/relationships/image" Target="cid:d42bbc0b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1219" Type="http://schemas.openxmlformats.org/officeDocument/2006/relationships/hyperlink" Target="cid:6e6ac4f5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1210" Type="http://schemas.openxmlformats.org/officeDocument/2006/relationships/image" Target="cid:d8b5218c13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1221" Type="http://schemas.openxmlformats.org/officeDocument/2006/relationships/hyperlink" Target="cid:7305e755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1232" Type="http://schemas.openxmlformats.org/officeDocument/2006/relationships/image" Target="cid:b59090d5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1243" Type="http://schemas.openxmlformats.org/officeDocument/2006/relationships/hyperlink" Target="cid:e93d11892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1187" Type="http://schemas.openxmlformats.org/officeDocument/2006/relationships/hyperlink" Target="cid:90524727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1254" Type="http://schemas.openxmlformats.org/officeDocument/2006/relationships/image" Target="cid:f884f77013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1203" Type="http://schemas.openxmlformats.org/officeDocument/2006/relationships/hyperlink" Target="cid:b3fbef782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1214" Type="http://schemas.openxmlformats.org/officeDocument/2006/relationships/image" Target="cid:e2e6056e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1225" Type="http://schemas.openxmlformats.org/officeDocument/2006/relationships/hyperlink" Target="cid:97105181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1236" Type="http://schemas.openxmlformats.org/officeDocument/2006/relationships/image" Target="cid:c51019a013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1247" Type="http://schemas.openxmlformats.org/officeDocument/2006/relationships/hyperlink" Target="cid:e9463f062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1207" Type="http://schemas.openxmlformats.org/officeDocument/2006/relationships/hyperlink" Target="cid:d42bbbe3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1218" Type="http://schemas.openxmlformats.org/officeDocument/2006/relationships/image" Target="cid:5eb39c2213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79" Type="http://schemas.openxmlformats.org/officeDocument/2006/relationships/hyperlink" Target="cid:de0c4be72" TargetMode="External"/><Relationship Id="rId434" Type="http://schemas.openxmlformats.org/officeDocument/2006/relationships/image" Target="cid:c4a27cc213" TargetMode="External"/><Relationship Id="rId641" Type="http://schemas.openxmlformats.org/officeDocument/2006/relationships/hyperlink" Target="cid:cffdcdd2" TargetMode="External"/><Relationship Id="rId739" Type="http://schemas.openxmlformats.org/officeDocument/2006/relationships/hyperlink" Target="cid:7052b1372" TargetMode="External"/><Relationship Id="rId1064" Type="http://schemas.openxmlformats.org/officeDocument/2006/relationships/image" Target="cid:8465a72813" TargetMode="External"/><Relationship Id="rId280" Type="http://schemas.openxmlformats.org/officeDocument/2006/relationships/image" Target="cid:c022960213" TargetMode="External"/><Relationship Id="rId501" Type="http://schemas.openxmlformats.org/officeDocument/2006/relationships/hyperlink" Target="cid:36f12ed32" TargetMode="External"/><Relationship Id="rId946" Type="http://schemas.openxmlformats.org/officeDocument/2006/relationships/image" Target="cid:a198408913" TargetMode="External"/><Relationship Id="rId1131" Type="http://schemas.openxmlformats.org/officeDocument/2006/relationships/hyperlink" Target="cid:150206b02" TargetMode="External"/><Relationship Id="rId1229" Type="http://schemas.openxmlformats.org/officeDocument/2006/relationships/hyperlink" Target="cid:b07d1fba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378" Type="http://schemas.openxmlformats.org/officeDocument/2006/relationships/image" Target="cid:51e44aa513" TargetMode="External"/><Relationship Id="rId585" Type="http://schemas.openxmlformats.org/officeDocument/2006/relationships/hyperlink" Target="cid:61b2a1cb2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652" Type="http://schemas.openxmlformats.org/officeDocument/2006/relationships/image" Target="cid:312c577b13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1142" Type="http://schemas.openxmlformats.org/officeDocument/2006/relationships/image" Target="cid:293558c8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96" Type="http://schemas.openxmlformats.org/officeDocument/2006/relationships/image" Target="cid:6329896713" TargetMode="External"/><Relationship Id="rId817" Type="http://schemas.openxmlformats.org/officeDocument/2006/relationships/hyperlink" Target="cid:43b7409c2" TargetMode="External"/><Relationship Id="rId1002" Type="http://schemas.openxmlformats.org/officeDocument/2006/relationships/image" Target="cid:ff28706013" TargetMode="External"/><Relationship Id="rId249" Type="http://schemas.openxmlformats.org/officeDocument/2006/relationships/hyperlink" Target="cid:4fda17272" TargetMode="External"/><Relationship Id="rId456" Type="http://schemas.openxmlformats.org/officeDocument/2006/relationships/image" Target="cid:22e6a30d13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968" Type="http://schemas.openxmlformats.org/officeDocument/2006/relationships/image" Target="cid:b63ca78c13" TargetMode="External"/><Relationship Id="rId1153" Type="http://schemas.openxmlformats.org/officeDocument/2006/relationships/hyperlink" Target="cid:4817efe5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195" Type="http://schemas.openxmlformats.org/officeDocument/2006/relationships/hyperlink" Target="cid:a0015f002" TargetMode="External"/><Relationship Id="rId1209" Type="http://schemas.openxmlformats.org/officeDocument/2006/relationships/hyperlink" Target="cid:d8b52161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1220" Type="http://schemas.openxmlformats.org/officeDocument/2006/relationships/image" Target="cid:6e6ac521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1231" Type="http://schemas.openxmlformats.org/officeDocument/2006/relationships/hyperlink" Target="cid:b59090b0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1175" Type="http://schemas.openxmlformats.org/officeDocument/2006/relationships/hyperlink" Target="cid:7c14b1bd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1242" Type="http://schemas.openxmlformats.org/officeDocument/2006/relationships/image" Target="cid:d9cb7ef1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1144" Type="http://schemas.openxmlformats.org/officeDocument/2006/relationships/image" Target="cid:3890216d13" TargetMode="External"/><Relationship Id="rId1186" Type="http://schemas.openxmlformats.org/officeDocument/2006/relationships/image" Target="cid:902674b1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1211" Type="http://schemas.openxmlformats.org/officeDocument/2006/relationships/hyperlink" Target="cid:dd3402772" TargetMode="External"/><Relationship Id="rId1253" Type="http://schemas.openxmlformats.org/officeDocument/2006/relationships/hyperlink" Target="cid:f884f74c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1155" Type="http://schemas.openxmlformats.org/officeDocument/2006/relationships/hyperlink" Target="cid:4d2dc4142" TargetMode="External"/><Relationship Id="rId1197" Type="http://schemas.openxmlformats.org/officeDocument/2006/relationships/hyperlink" Target="cid:a5cd9618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1222" Type="http://schemas.openxmlformats.org/officeDocument/2006/relationships/image" Target="cid:7305e780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1166" Type="http://schemas.openxmlformats.org/officeDocument/2006/relationships/image" Target="cid:66f905f5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1233" Type="http://schemas.openxmlformats.org/officeDocument/2006/relationships/hyperlink" Target="cid:ba920414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1135" Type="http://schemas.openxmlformats.org/officeDocument/2006/relationships/hyperlink" Target="cid:1ede0b3d2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1202" Type="http://schemas.openxmlformats.org/officeDocument/2006/relationships/image" Target="cid:af32f192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1244" Type="http://schemas.openxmlformats.org/officeDocument/2006/relationships/image" Target="cid:e93d11ae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1146" Type="http://schemas.openxmlformats.org/officeDocument/2006/relationships/image" Target="cid:389430f0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188" Type="http://schemas.openxmlformats.org/officeDocument/2006/relationships/image" Target="cid:9052474d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1213" Type="http://schemas.openxmlformats.org/officeDocument/2006/relationships/hyperlink" Target="cid:e2e6051d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1157" Type="http://schemas.openxmlformats.org/officeDocument/2006/relationships/hyperlink" Target="cid:619a8be22" TargetMode="External"/><Relationship Id="rId1199" Type="http://schemas.openxmlformats.org/officeDocument/2006/relationships/hyperlink" Target="cid:aa1172c6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224" Type="http://schemas.openxmlformats.org/officeDocument/2006/relationships/image" Target="cid:7846f03a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1235" Type="http://schemas.openxmlformats.org/officeDocument/2006/relationships/hyperlink" Target="cid:c510197d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1179" Type="http://schemas.openxmlformats.org/officeDocument/2006/relationships/hyperlink" Target="cid:809932f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1190" Type="http://schemas.openxmlformats.org/officeDocument/2006/relationships/image" Target="cid:9065d88813" TargetMode="External"/><Relationship Id="rId1204" Type="http://schemas.openxmlformats.org/officeDocument/2006/relationships/image" Target="cid:b3fbefa013" TargetMode="External"/><Relationship Id="rId1246" Type="http://schemas.openxmlformats.org/officeDocument/2006/relationships/image" Target="cid:e9426d9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48" Type="http://schemas.openxmlformats.org/officeDocument/2006/relationships/image" Target="cid:3898a486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1215" Type="http://schemas.openxmlformats.org/officeDocument/2006/relationships/hyperlink" Target="cid:2b1c3ff3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1159" Type="http://schemas.openxmlformats.org/officeDocument/2006/relationships/hyperlink" Target="cid:619d6237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1170" Type="http://schemas.openxmlformats.org/officeDocument/2006/relationships/image" Target="cid:6c7e62be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1226" Type="http://schemas.openxmlformats.org/officeDocument/2006/relationships/image" Target="cid:971051a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237" Type="http://schemas.openxmlformats.org/officeDocument/2006/relationships/hyperlink" Target="cid:c5142fb9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139" Type="http://schemas.openxmlformats.org/officeDocument/2006/relationships/hyperlink" Target="cid:290c8d84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1192" Type="http://schemas.openxmlformats.org/officeDocument/2006/relationships/image" Target="cid:956df94913" TargetMode="External"/><Relationship Id="rId1206" Type="http://schemas.openxmlformats.org/officeDocument/2006/relationships/image" Target="cid:c0d4e5ed13" TargetMode="External"/><Relationship Id="rId1248" Type="http://schemas.openxmlformats.org/officeDocument/2006/relationships/image" Target="cid:e9463f2f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1217" Type="http://schemas.openxmlformats.org/officeDocument/2006/relationships/hyperlink" Target="cid:5eb39bfa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1228" Type="http://schemas.openxmlformats.org/officeDocument/2006/relationships/image" Target="cid:9c454396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1239" Type="http://schemas.openxmlformats.org/officeDocument/2006/relationships/hyperlink" Target="cid:d054705c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1230" Type="http://schemas.openxmlformats.org/officeDocument/2006/relationships/image" Target="cid:b07d1fdc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1241" Type="http://schemas.openxmlformats.org/officeDocument/2006/relationships/hyperlink" Target="cid:d9cb7ebd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1252" Type="http://schemas.openxmlformats.org/officeDocument/2006/relationships/image" Target="cid:f363f3be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1201" Type="http://schemas.openxmlformats.org/officeDocument/2006/relationships/hyperlink" Target="cid:af32f16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1212" Type="http://schemas.openxmlformats.org/officeDocument/2006/relationships/image" Target="cid:dd3402b713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1223" Type="http://schemas.openxmlformats.org/officeDocument/2006/relationships/hyperlink" Target="cid:7846f0112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1234" Type="http://schemas.openxmlformats.org/officeDocument/2006/relationships/image" Target="cid:ba92043c13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1245" Type="http://schemas.openxmlformats.org/officeDocument/2006/relationships/hyperlink" Target="cid:e9426d6f2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1205" Type="http://schemas.openxmlformats.org/officeDocument/2006/relationships/hyperlink" Target="cid:c0d4e5c8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1216" Type="http://schemas.openxmlformats.org/officeDocument/2006/relationships/image" Target="cid:2b1c401a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1227" Type="http://schemas.openxmlformats.org/officeDocument/2006/relationships/hyperlink" Target="cid:9c4543722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238" Type="http://schemas.openxmlformats.org/officeDocument/2006/relationships/image" Target="cid:c5142fe213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1249" Type="http://schemas.openxmlformats.org/officeDocument/2006/relationships/hyperlink" Target="cid:ee390c8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837" Type="http://schemas.openxmlformats.org/officeDocument/2006/relationships/hyperlink" Target="cid:72220ad6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76" Type="http://schemas.openxmlformats.org/officeDocument/2006/relationships/image" Target="cid:cfe0646113" TargetMode="External"/><Relationship Id="rId683" Type="http://schemas.openxmlformats.org/officeDocument/2006/relationships/hyperlink" Target="cid:a2dc87c6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336" Type="http://schemas.openxmlformats.org/officeDocument/2006/relationships/image" Target="cid:9876b3db13" TargetMode="External"/><Relationship Id="rId543" Type="http://schemas.openxmlformats.org/officeDocument/2006/relationships/hyperlink" Target="cid:c7314bce2" TargetMode="External"/><Relationship Id="rId988" Type="http://schemas.openxmlformats.org/officeDocument/2006/relationships/image" Target="cid:e4e34c2d13" TargetMode="External"/><Relationship Id="rId1173" Type="http://schemas.openxmlformats.org/officeDocument/2006/relationships/hyperlink" Target="cid:76a349a22" TargetMode="External"/><Relationship Id="rId182" Type="http://schemas.openxmlformats.org/officeDocument/2006/relationships/image" Target="cid:482d451d13" TargetMode="External"/><Relationship Id="rId403" Type="http://schemas.openxmlformats.org/officeDocument/2006/relationships/hyperlink" Target="cid:43f40bc72" TargetMode="External"/><Relationship Id="rId750" Type="http://schemas.openxmlformats.org/officeDocument/2006/relationships/image" Target="cid:8f467b5c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240" Type="http://schemas.openxmlformats.org/officeDocument/2006/relationships/image" Target="cid:d054708313" TargetMode="External"/><Relationship Id="rId347" Type="http://schemas.openxmlformats.org/officeDocument/2006/relationships/hyperlink" Target="cid:c1af0780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554" Type="http://schemas.openxmlformats.org/officeDocument/2006/relationships/image" Target="cid:ebcc174e13" TargetMode="External"/><Relationship Id="rId761" Type="http://schemas.openxmlformats.org/officeDocument/2006/relationships/hyperlink" Target="cid:b35bc567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414" Type="http://schemas.openxmlformats.org/officeDocument/2006/relationships/image" Target="cid:67f5eab4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044" Type="http://schemas.openxmlformats.org/officeDocument/2006/relationships/image" Target="cid:4cfb5dd613" TargetMode="External"/><Relationship Id="rId1251" Type="http://schemas.openxmlformats.org/officeDocument/2006/relationships/hyperlink" Target="cid:f363f38e2" TargetMode="External"/><Relationship Id="rId260" Type="http://schemas.openxmlformats.org/officeDocument/2006/relationships/image" Target="cid:72dad92513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1111" Type="http://schemas.openxmlformats.org/officeDocument/2006/relationships/hyperlink" Target="cid:f07c1a23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1" name="Picture 2" descr="cid:af32f19213">
          <a:hlinkClick xmlns:r="http://schemas.openxmlformats.org/officeDocument/2006/relationships" r:id="rId1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3" name="Picture 2" descr="cid:b3fbefa013">
          <a:hlinkClick xmlns:r="http://schemas.openxmlformats.org/officeDocument/2006/relationships" r:id="rId1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5" name="Picture 2" descr="cid:c0d4e5ed13">
          <a:hlinkClick xmlns:r="http://schemas.openxmlformats.org/officeDocument/2006/relationships" r:id="rId1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7" name="Picture 2" descr="cid:d42bbc0b13">
          <a:hlinkClick xmlns:r="http://schemas.openxmlformats.org/officeDocument/2006/relationships" r:id="rId1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9" name="Picture 2" descr="cid:d8b5218c13">
          <a:hlinkClick xmlns:r="http://schemas.openxmlformats.org/officeDocument/2006/relationships" r:id="rId1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1" name="Picture 2" descr="cid:dd3402b713">
          <a:hlinkClick xmlns:r="http://schemas.openxmlformats.org/officeDocument/2006/relationships" r:id="rId1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2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3" name="Picture 2" descr="cid:e2e6056e13">
          <a:hlinkClick xmlns:r="http://schemas.openxmlformats.org/officeDocument/2006/relationships" r:id="rId1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5" name="Picture 2" descr="cid:2b1c401a13">
          <a:hlinkClick xmlns:r="http://schemas.openxmlformats.org/officeDocument/2006/relationships" r:id="rId1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7" name="Picture 2" descr="cid:5eb39c2213">
          <a:hlinkClick xmlns:r="http://schemas.openxmlformats.org/officeDocument/2006/relationships" r:id="rId1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9" name="Picture 2" descr="cid:6e6ac52113">
          <a:hlinkClick xmlns:r="http://schemas.openxmlformats.org/officeDocument/2006/relationships" r:id="rId1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1" name="Picture 2" descr="cid:7305e78013">
          <a:hlinkClick xmlns:r="http://schemas.openxmlformats.org/officeDocument/2006/relationships" r:id="rId1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3" name="Picture 2" descr="cid:7846f03a13">
          <a:hlinkClick xmlns:r="http://schemas.openxmlformats.org/officeDocument/2006/relationships" r:id="rId1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5" name="Picture 2" descr="cid:971051aa13">
          <a:hlinkClick xmlns:r="http://schemas.openxmlformats.org/officeDocument/2006/relationships" r:id="rId1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6" cstate="print"/>
        <a:srcRect/>
        <a:stretch>
          <a:fillRect/>
        </a:stretch>
      </xdr:blipFill>
      <xdr:spPr bwMode="auto">
        <a:xfrm>
          <a:off x="19669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7" name="Picture 2" descr="cid:9c45439613">
          <a:hlinkClick xmlns:r="http://schemas.openxmlformats.org/officeDocument/2006/relationships" r:id="rId1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9" name="Picture 2" descr="cid:b07d1fdc13">
          <a:hlinkClick xmlns:r="http://schemas.openxmlformats.org/officeDocument/2006/relationships" r:id="rId1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1" name="Picture 2" descr="cid:b59090d513">
          <a:hlinkClick xmlns:r="http://schemas.openxmlformats.org/officeDocument/2006/relationships" r:id="rId1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3" name="Picture 2" descr="cid:ba92043c13">
          <a:hlinkClick xmlns:r="http://schemas.openxmlformats.org/officeDocument/2006/relationships" r:id="rId1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4" cstate="print"/>
        <a:srcRect/>
        <a:stretch>
          <a:fillRect/>
        </a:stretch>
      </xdr:blipFill>
      <xdr:spPr bwMode="auto">
        <a:xfrm>
          <a:off x="197262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5" name="Picture 2" descr="cid:c51019a013">
          <a:hlinkClick xmlns:r="http://schemas.openxmlformats.org/officeDocument/2006/relationships" r:id="rId1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7" name="Picture 2" descr="cid:c5142fe213">
          <a:hlinkClick xmlns:r="http://schemas.openxmlformats.org/officeDocument/2006/relationships" r:id="rId1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3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9" name="Picture 2" descr="cid:d054708313">
          <a:hlinkClick xmlns:r="http://schemas.openxmlformats.org/officeDocument/2006/relationships" r:id="rId1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01" name="Picture 2" descr="cid:d9cb7ef113">
          <a:hlinkClick xmlns:r="http://schemas.openxmlformats.org/officeDocument/2006/relationships" r:id="rId1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2" cstate="print"/>
        <a:srcRect/>
        <a:stretch>
          <a:fillRect/>
        </a:stretch>
      </xdr:blipFill>
      <xdr:spPr bwMode="auto">
        <a:xfrm>
          <a:off x="19764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03" name="Picture 2" descr="cid:e93d11ae13">
          <a:hlinkClick xmlns:r="http://schemas.openxmlformats.org/officeDocument/2006/relationships" r:id="rId1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05" name="Picture 2" descr="cid:e9426d9813">
          <a:hlinkClick xmlns:r="http://schemas.openxmlformats.org/officeDocument/2006/relationships" r:id="rId1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07" name="Picture 2" descr="cid:e9463f2f13">
          <a:hlinkClick xmlns:r="http://schemas.openxmlformats.org/officeDocument/2006/relationships" r:id="rId1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09" name="Picture 2" descr="cid:ee390cae13">
          <a:hlinkClick xmlns:r="http://schemas.openxmlformats.org/officeDocument/2006/relationships" r:id="rId1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50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1" name="Picture 2" descr="cid:f363f3be13">
          <a:hlinkClick xmlns:r="http://schemas.openxmlformats.org/officeDocument/2006/relationships" r:id="rId1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3" name="Picture 2" descr="cid:f884f77013">
          <a:hlinkClick xmlns:r="http://schemas.openxmlformats.org/officeDocument/2006/relationships" r:id="rId1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5" sqref="M5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71" t="s">
        <v>4</v>
      </c>
      <c r="D2" s="71"/>
      <c r="E2" s="13"/>
      <c r="F2" s="24"/>
      <c r="G2" s="14"/>
      <c r="H2" s="24"/>
      <c r="I2" s="20"/>
      <c r="J2" s="21"/>
      <c r="K2" s="22"/>
      <c r="L2" s="22"/>
    </row>
    <row r="3" spans="1:13">
      <c r="A3" s="72" t="s">
        <v>5</v>
      </c>
      <c r="B3" s="72"/>
      <c r="C3" s="72"/>
      <c r="D3" s="72"/>
      <c r="E3" s="15">
        <f>SUM(E4:E42)</f>
        <v>17158621.424299996</v>
      </c>
      <c r="F3" s="25">
        <f>RA!I7</f>
        <v>1815706.8219000001</v>
      </c>
      <c r="G3" s="16">
        <f>SUM(G4:G42)</f>
        <v>15342914.602400001</v>
      </c>
      <c r="H3" s="27">
        <f>RA!J7</f>
        <v>10.581892198685599</v>
      </c>
      <c r="I3" s="20">
        <f>SUM(I4:I42)</f>
        <v>17158626.529623348</v>
      </c>
      <c r="J3" s="21">
        <f>SUM(J4:J42)</f>
        <v>15342914.674208283</v>
      </c>
      <c r="K3" s="22">
        <f>E3-I3</f>
        <v>-5.105323351919651</v>
      </c>
      <c r="L3" s="22">
        <f>G3-J3</f>
        <v>-7.1808282285928726E-2</v>
      </c>
    </row>
    <row r="4" spans="1:13">
      <c r="A4" s="73">
        <f>RA!A8</f>
        <v>42816</v>
      </c>
      <c r="B4" s="12">
        <v>12</v>
      </c>
      <c r="C4" s="68" t="s">
        <v>6</v>
      </c>
      <c r="D4" s="68"/>
      <c r="E4" s="15">
        <f>IFERROR(VLOOKUP(C4,RA!B:D,3,0),0)</f>
        <v>566478.46990000003</v>
      </c>
      <c r="F4" s="25">
        <f>IFERROR(VLOOKUP(C4,RA!B:I,8,0),0)</f>
        <v>165860.33129999999</v>
      </c>
      <c r="G4" s="16">
        <f t="shared" ref="G4:G42" si="0">E4-F4</f>
        <v>400618.13860000006</v>
      </c>
      <c r="H4" s="27">
        <f>RA!J8</f>
        <v>29.279194199433402</v>
      </c>
      <c r="I4" s="20">
        <f>IFERROR(VLOOKUP(B4,RMS!C:E,3,FALSE),0)</f>
        <v>566479.01029316196</v>
      </c>
      <c r="J4" s="21">
        <f>IFERROR(VLOOKUP(B4,RMS!C:F,4,FALSE),0)</f>
        <v>400618.136260684</v>
      </c>
      <c r="K4" s="22">
        <f t="shared" ref="K4:K42" si="1">E4-I4</f>
        <v>-0.54039316193666309</v>
      </c>
      <c r="L4" s="22">
        <f t="shared" ref="L4:L42" si="2">G4-J4</f>
        <v>2.3393160663545132E-3</v>
      </c>
    </row>
    <row r="5" spans="1:13">
      <c r="A5" s="73"/>
      <c r="B5" s="12">
        <v>13</v>
      </c>
      <c r="C5" s="68" t="s">
        <v>7</v>
      </c>
      <c r="D5" s="68"/>
      <c r="E5" s="15">
        <f>IFERROR(VLOOKUP(C5,RA!B:D,3,0),0)</f>
        <v>62763.687599999997</v>
      </c>
      <c r="F5" s="25">
        <f>IFERROR(VLOOKUP(C5,RA!B:I,8,0),0)</f>
        <v>15314.983099999999</v>
      </c>
      <c r="G5" s="16">
        <f t="shared" si="0"/>
        <v>47448.7045</v>
      </c>
      <c r="H5" s="27">
        <f>RA!J9</f>
        <v>24.401024996498101</v>
      </c>
      <c r="I5" s="20">
        <f>IFERROR(VLOOKUP(B5,RMS!C:E,3,FALSE),0)</f>
        <v>62763.720453846203</v>
      </c>
      <c r="J5" s="21">
        <f>IFERROR(VLOOKUP(B5,RMS!C:F,4,FALSE),0)</f>
        <v>47448.7135923077</v>
      </c>
      <c r="K5" s="22">
        <f t="shared" si="1"/>
        <v>-3.285384620539844E-2</v>
      </c>
      <c r="L5" s="22">
        <f t="shared" si="2"/>
        <v>-9.0923077004845254E-3</v>
      </c>
      <c r="M5" s="32"/>
    </row>
    <row r="6" spans="1:13">
      <c r="A6" s="73"/>
      <c r="B6" s="12">
        <v>14</v>
      </c>
      <c r="C6" s="68" t="s">
        <v>8</v>
      </c>
      <c r="D6" s="68"/>
      <c r="E6" s="15">
        <f>IFERROR(VLOOKUP(C6,RA!B:D,3,0),0)</f>
        <v>89036.959700000007</v>
      </c>
      <c r="F6" s="25">
        <f>IFERROR(VLOOKUP(C6,RA!B:I,8,0),0)</f>
        <v>26698.775099999999</v>
      </c>
      <c r="G6" s="16">
        <f t="shared" si="0"/>
        <v>62338.184600000008</v>
      </c>
      <c r="H6" s="27">
        <f>RA!J10</f>
        <v>29.986171124843601</v>
      </c>
      <c r="I6" s="20">
        <f>IFERROR(VLOOKUP(B6,RMS!C:E,3,FALSE),0)</f>
        <v>89039.011309371504</v>
      </c>
      <c r="J6" s="21">
        <f>IFERROR(VLOOKUP(B6,RMS!C:F,4,FALSE),0)</f>
        <v>62338.181086458702</v>
      </c>
      <c r="K6" s="22">
        <f>E6-I6</f>
        <v>-2.0516093714977615</v>
      </c>
      <c r="L6" s="22">
        <f t="shared" si="2"/>
        <v>3.5135413054376841E-3</v>
      </c>
      <c r="M6" s="32"/>
    </row>
    <row r="7" spans="1:13">
      <c r="A7" s="73"/>
      <c r="B7" s="12">
        <v>15</v>
      </c>
      <c r="C7" s="68" t="s">
        <v>9</v>
      </c>
      <c r="D7" s="68"/>
      <c r="E7" s="15">
        <f>IFERROR(VLOOKUP(C7,RA!B:D,3,0),0)</f>
        <v>44973.218099999998</v>
      </c>
      <c r="F7" s="25">
        <f>IFERROR(VLOOKUP(C7,RA!B:I,8,0),0)</f>
        <v>11048.393899999999</v>
      </c>
      <c r="G7" s="16">
        <f t="shared" si="0"/>
        <v>33924.824200000003</v>
      </c>
      <c r="H7" s="27">
        <f>RA!J11</f>
        <v>24.5666073426931</v>
      </c>
      <c r="I7" s="20">
        <f>IFERROR(VLOOKUP(B7,RMS!C:E,3,FALSE),0)</f>
        <v>44973.247832039902</v>
      </c>
      <c r="J7" s="21">
        <f>IFERROR(VLOOKUP(B7,RMS!C:F,4,FALSE),0)</f>
        <v>33924.825199478102</v>
      </c>
      <c r="K7" s="22">
        <f t="shared" si="1"/>
        <v>-2.9732039904047269E-2</v>
      </c>
      <c r="L7" s="22">
        <f t="shared" si="2"/>
        <v>-9.9947809940204024E-4</v>
      </c>
      <c r="M7" s="32"/>
    </row>
    <row r="8" spans="1:13">
      <c r="A8" s="73"/>
      <c r="B8" s="12">
        <v>16</v>
      </c>
      <c r="C8" s="68" t="s">
        <v>10</v>
      </c>
      <c r="D8" s="68"/>
      <c r="E8" s="15">
        <f>IFERROR(VLOOKUP(C8,RA!B:D,3,0),0)</f>
        <v>112199.4273</v>
      </c>
      <c r="F8" s="25">
        <f>IFERROR(VLOOKUP(C8,RA!B:I,8,0),0)</f>
        <v>21140.183300000001</v>
      </c>
      <c r="G8" s="16">
        <f t="shared" si="0"/>
        <v>91059.243999999992</v>
      </c>
      <c r="H8" s="27">
        <f>RA!J12</f>
        <v>18.8416142655302</v>
      </c>
      <c r="I8" s="20">
        <f>IFERROR(VLOOKUP(B8,RMS!C:E,3,FALSE),0)</f>
        <v>112199.426164103</v>
      </c>
      <c r="J8" s="21">
        <f>IFERROR(VLOOKUP(B8,RMS!C:F,4,FALSE),0)</f>
        <v>91059.244819658095</v>
      </c>
      <c r="K8" s="22">
        <f t="shared" si="1"/>
        <v>1.1358969932189211E-3</v>
      </c>
      <c r="L8" s="22">
        <f t="shared" si="2"/>
        <v>-8.1965810386464E-4</v>
      </c>
      <c r="M8" s="32"/>
    </row>
    <row r="9" spans="1:13">
      <c r="A9" s="73"/>
      <c r="B9" s="12">
        <v>17</v>
      </c>
      <c r="C9" s="68" t="s">
        <v>11</v>
      </c>
      <c r="D9" s="68"/>
      <c r="E9" s="15">
        <f>IFERROR(VLOOKUP(C9,RA!B:D,3,0),0)</f>
        <v>170261.70019999999</v>
      </c>
      <c r="F9" s="25">
        <f>IFERROR(VLOOKUP(C9,RA!B:I,8,0),0)</f>
        <v>51554.152499999997</v>
      </c>
      <c r="G9" s="16">
        <f t="shared" si="0"/>
        <v>118707.5477</v>
      </c>
      <c r="H9" s="27">
        <f>RA!J13</f>
        <v>30.279359620772802</v>
      </c>
      <c r="I9" s="20">
        <f>IFERROR(VLOOKUP(B9,RMS!C:E,3,FALSE),0)</f>
        <v>170261.84194359</v>
      </c>
      <c r="J9" s="21">
        <f>IFERROR(VLOOKUP(B9,RMS!C:F,4,FALSE),0)</f>
        <v>118707.54959401699</v>
      </c>
      <c r="K9" s="22">
        <f t="shared" si="1"/>
        <v>-0.14174359000753611</v>
      </c>
      <c r="L9" s="22">
        <f t="shared" si="2"/>
        <v>-1.8940169975394383E-3</v>
      </c>
      <c r="M9" s="32"/>
    </row>
    <row r="10" spans="1:13">
      <c r="A10" s="73"/>
      <c r="B10" s="12">
        <v>18</v>
      </c>
      <c r="C10" s="68" t="s">
        <v>12</v>
      </c>
      <c r="D10" s="68"/>
      <c r="E10" s="15">
        <f>IFERROR(VLOOKUP(C10,RA!B:D,3,0),0)</f>
        <v>84649.907999999996</v>
      </c>
      <c r="F10" s="25">
        <f>IFERROR(VLOOKUP(C10,RA!B:I,8,0),0)</f>
        <v>13853.659100000001</v>
      </c>
      <c r="G10" s="16">
        <f t="shared" si="0"/>
        <v>70796.248899999991</v>
      </c>
      <c r="H10" s="27">
        <f>RA!J14</f>
        <v>16.3658288913911</v>
      </c>
      <c r="I10" s="20">
        <f>IFERROR(VLOOKUP(B10,RMS!C:E,3,FALSE),0)</f>
        <v>84649.911080341903</v>
      </c>
      <c r="J10" s="21">
        <f>IFERROR(VLOOKUP(B10,RMS!C:F,4,FALSE),0)</f>
        <v>70796.249195726501</v>
      </c>
      <c r="K10" s="22">
        <f t="shared" si="1"/>
        <v>-3.0803419067524374E-3</v>
      </c>
      <c r="L10" s="22">
        <f t="shared" si="2"/>
        <v>-2.9572650964837521E-4</v>
      </c>
      <c r="M10" s="32"/>
    </row>
    <row r="11" spans="1:13">
      <c r="A11" s="73"/>
      <c r="B11" s="12">
        <v>19</v>
      </c>
      <c r="C11" s="68" t="s">
        <v>13</v>
      </c>
      <c r="D11" s="68"/>
      <c r="E11" s="15">
        <f>IFERROR(VLOOKUP(C11,RA!B:D,3,0),0)</f>
        <v>78083.874200000006</v>
      </c>
      <c r="F11" s="25">
        <f>IFERROR(VLOOKUP(C11,RA!B:I,8,0),0)</f>
        <v>-1808.2787000000001</v>
      </c>
      <c r="G11" s="16">
        <f t="shared" si="0"/>
        <v>79892.152900000001</v>
      </c>
      <c r="H11" s="27">
        <f>RA!J15</f>
        <v>-2.31581580515379</v>
      </c>
      <c r="I11" s="20">
        <f>IFERROR(VLOOKUP(B11,RMS!C:E,3,FALSE),0)</f>
        <v>78083.913727350402</v>
      </c>
      <c r="J11" s="21">
        <f>IFERROR(VLOOKUP(B11,RMS!C:F,4,FALSE),0)</f>
        <v>79892.153827350397</v>
      </c>
      <c r="K11" s="22">
        <f t="shared" si="1"/>
        <v>-3.9527350396383554E-2</v>
      </c>
      <c r="L11" s="22">
        <f t="shared" si="2"/>
        <v>-9.2735039652325213E-4</v>
      </c>
      <c r="M11" s="32"/>
    </row>
    <row r="12" spans="1:13">
      <c r="A12" s="73"/>
      <c r="B12" s="12">
        <v>21</v>
      </c>
      <c r="C12" s="68" t="s">
        <v>14</v>
      </c>
      <c r="D12" s="68"/>
      <c r="E12" s="15">
        <f>IFERROR(VLOOKUP(C12,RA!B:D,3,0),0)</f>
        <v>763661.03240000003</v>
      </c>
      <c r="F12" s="25">
        <f>IFERROR(VLOOKUP(C12,RA!B:I,8,0),0)</f>
        <v>-30215.077300000001</v>
      </c>
      <c r="G12" s="16">
        <f t="shared" si="0"/>
        <v>793876.10970000003</v>
      </c>
      <c r="H12" s="27">
        <f>RA!J16</f>
        <v>-3.9566084974954698</v>
      </c>
      <c r="I12" s="20">
        <f>IFERROR(VLOOKUP(B12,RMS!C:E,3,FALSE),0)</f>
        <v>763660.57539829798</v>
      </c>
      <c r="J12" s="21">
        <f>IFERROR(VLOOKUP(B12,RMS!C:F,4,FALSE),0)</f>
        <v>793876.10975982901</v>
      </c>
      <c r="K12" s="22">
        <f t="shared" si="1"/>
        <v>0.4570017020450905</v>
      </c>
      <c r="L12" s="22">
        <f t="shared" si="2"/>
        <v>-5.9828977100551128E-5</v>
      </c>
      <c r="M12" s="32"/>
    </row>
    <row r="13" spans="1:13">
      <c r="A13" s="73"/>
      <c r="B13" s="12">
        <v>22</v>
      </c>
      <c r="C13" s="68" t="s">
        <v>15</v>
      </c>
      <c r="D13" s="68"/>
      <c r="E13" s="15">
        <f>IFERROR(VLOOKUP(C13,RA!B:D,3,0),0)</f>
        <v>511014.69140000001</v>
      </c>
      <c r="F13" s="25">
        <f>IFERROR(VLOOKUP(C13,RA!B:I,8,0),0)</f>
        <v>75944.848499999993</v>
      </c>
      <c r="G13" s="16">
        <f t="shared" si="0"/>
        <v>435069.84290000005</v>
      </c>
      <c r="H13" s="27">
        <f>RA!J17</f>
        <v>14.8615783025607</v>
      </c>
      <c r="I13" s="20">
        <f>IFERROR(VLOOKUP(B13,RMS!C:E,3,FALSE),0)</f>
        <v>511014.68847264902</v>
      </c>
      <c r="J13" s="21">
        <f>IFERROR(VLOOKUP(B13,RMS!C:F,4,FALSE),0)</f>
        <v>435069.84497606801</v>
      </c>
      <c r="K13" s="22">
        <f t="shared" si="1"/>
        <v>2.9273509862832725E-3</v>
      </c>
      <c r="L13" s="22">
        <f t="shared" si="2"/>
        <v>-2.0760679617524147E-3</v>
      </c>
      <c r="M13" s="32"/>
    </row>
    <row r="14" spans="1:13">
      <c r="A14" s="73"/>
      <c r="B14" s="12">
        <v>23</v>
      </c>
      <c r="C14" s="68" t="s">
        <v>16</v>
      </c>
      <c r="D14" s="68"/>
      <c r="E14" s="15">
        <f>IFERROR(VLOOKUP(C14,RA!B:D,3,0),0)</f>
        <v>1630271.3361</v>
      </c>
      <c r="F14" s="25">
        <f>IFERROR(VLOOKUP(C14,RA!B:I,8,0),0)</f>
        <v>202651.505</v>
      </c>
      <c r="G14" s="16">
        <f t="shared" si="0"/>
        <v>1427619.8311000001</v>
      </c>
      <c r="H14" s="27">
        <f>RA!J18</f>
        <v>12.430538433239599</v>
      </c>
      <c r="I14" s="20">
        <f>IFERROR(VLOOKUP(B14,RMS!C:E,3,FALSE),0)</f>
        <v>1630271.89100011</v>
      </c>
      <c r="J14" s="21">
        <f>IFERROR(VLOOKUP(B14,RMS!C:F,4,FALSE),0)</f>
        <v>1427619.80999658</v>
      </c>
      <c r="K14" s="22">
        <f t="shared" si="1"/>
        <v>-0.55490011000074446</v>
      </c>
      <c r="L14" s="22">
        <f t="shared" si="2"/>
        <v>2.1103420061990619E-2</v>
      </c>
      <c r="M14" s="32"/>
    </row>
    <row r="15" spans="1:13">
      <c r="A15" s="73"/>
      <c r="B15" s="12">
        <v>24</v>
      </c>
      <c r="C15" s="68" t="s">
        <v>17</v>
      </c>
      <c r="D15" s="68"/>
      <c r="E15" s="15">
        <f>IFERROR(VLOOKUP(C15,RA!B:D,3,0),0)</f>
        <v>632122.31229999999</v>
      </c>
      <c r="F15" s="25">
        <f>IFERROR(VLOOKUP(C15,RA!B:I,8,0),0)</f>
        <v>71117.237800000003</v>
      </c>
      <c r="G15" s="16">
        <f t="shared" si="0"/>
        <v>561005.07449999999</v>
      </c>
      <c r="H15" s="27">
        <f>RA!J19</f>
        <v>11.2505501571741</v>
      </c>
      <c r="I15" s="20">
        <f>IFERROR(VLOOKUP(B15,RMS!C:E,3,FALSE),0)</f>
        <v>632122.21005299105</v>
      </c>
      <c r="J15" s="21">
        <f>IFERROR(VLOOKUP(B15,RMS!C:F,4,FALSE),0)</f>
        <v>561005.075639316</v>
      </c>
      <c r="K15" s="22">
        <f t="shared" si="1"/>
        <v>0.10224700893741101</v>
      </c>
      <c r="L15" s="22">
        <f t="shared" si="2"/>
        <v>-1.1393160093575716E-3</v>
      </c>
      <c r="M15" s="32"/>
    </row>
    <row r="16" spans="1:13">
      <c r="A16" s="73"/>
      <c r="B16" s="12">
        <v>25</v>
      </c>
      <c r="C16" s="68" t="s">
        <v>18</v>
      </c>
      <c r="D16" s="68"/>
      <c r="E16" s="15">
        <f>IFERROR(VLOOKUP(C16,RA!B:D,3,0),0)</f>
        <v>1260357.9088999999</v>
      </c>
      <c r="F16" s="25">
        <f>IFERROR(VLOOKUP(C16,RA!B:I,8,0),0)</f>
        <v>149147.8927</v>
      </c>
      <c r="G16" s="16">
        <f t="shared" si="0"/>
        <v>1111210.0162</v>
      </c>
      <c r="H16" s="27">
        <f>RA!J20</f>
        <v>11.8337729026647</v>
      </c>
      <c r="I16" s="20">
        <f>IFERROR(VLOOKUP(B16,RMS!C:E,3,FALSE),0)</f>
        <v>1260358.16848952</v>
      </c>
      <c r="J16" s="21">
        <f>IFERROR(VLOOKUP(B16,RMS!C:F,4,FALSE),0)</f>
        <v>1111210.0162</v>
      </c>
      <c r="K16" s="22">
        <f t="shared" si="1"/>
        <v>-0.25958952005021274</v>
      </c>
      <c r="L16" s="22">
        <f t="shared" si="2"/>
        <v>0</v>
      </c>
      <c r="M16" s="32"/>
    </row>
    <row r="17" spans="1:13">
      <c r="A17" s="73"/>
      <c r="B17" s="12">
        <v>26</v>
      </c>
      <c r="C17" s="68" t="s">
        <v>19</v>
      </c>
      <c r="D17" s="68"/>
      <c r="E17" s="15">
        <f>IFERROR(VLOOKUP(C17,RA!B:D,3,0),0)</f>
        <v>415508.60259999998</v>
      </c>
      <c r="F17" s="25">
        <f>IFERROR(VLOOKUP(C17,RA!B:I,8,0),0)</f>
        <v>74211.548699999999</v>
      </c>
      <c r="G17" s="16">
        <f t="shared" si="0"/>
        <v>341297.0539</v>
      </c>
      <c r="H17" s="27">
        <f>RA!J21</f>
        <v>17.860412091501701</v>
      </c>
      <c r="I17" s="20">
        <f>IFERROR(VLOOKUP(B17,RMS!C:E,3,FALSE),0)</f>
        <v>415508.20286383003</v>
      </c>
      <c r="J17" s="21">
        <f>IFERROR(VLOOKUP(B17,RMS!C:F,4,FALSE),0)</f>
        <v>341297.05378531897</v>
      </c>
      <c r="K17" s="22">
        <f t="shared" si="1"/>
        <v>0.39973616995848715</v>
      </c>
      <c r="L17" s="22">
        <f t="shared" si="2"/>
        <v>1.1468102457001805E-4</v>
      </c>
      <c r="M17" s="32"/>
    </row>
    <row r="18" spans="1:13">
      <c r="A18" s="73"/>
      <c r="B18" s="12">
        <v>27</v>
      </c>
      <c r="C18" s="68" t="s">
        <v>20</v>
      </c>
      <c r="D18" s="68"/>
      <c r="E18" s="15">
        <f>IFERROR(VLOOKUP(C18,RA!B:D,3,0),0)</f>
        <v>1136522.5256000001</v>
      </c>
      <c r="F18" s="25">
        <f>IFERROR(VLOOKUP(C18,RA!B:I,8,0),0)</f>
        <v>17049.840100000001</v>
      </c>
      <c r="G18" s="16">
        <f t="shared" si="0"/>
        <v>1119472.6855000001</v>
      </c>
      <c r="H18" s="27">
        <f>RA!J22</f>
        <v>1.50017617037541</v>
      </c>
      <c r="I18" s="20">
        <f>IFERROR(VLOOKUP(B18,RMS!C:E,3,FALSE),0)</f>
        <v>1136523.8965738399</v>
      </c>
      <c r="J18" s="21">
        <f>IFERROR(VLOOKUP(B18,RMS!C:F,4,FALSE),0)</f>
        <v>1119472.68570613</v>
      </c>
      <c r="K18" s="22">
        <f t="shared" si="1"/>
        <v>-1.3709738398902118</v>
      </c>
      <c r="L18" s="22">
        <f t="shared" si="2"/>
        <v>-2.0612985827028751E-4</v>
      </c>
      <c r="M18" s="32"/>
    </row>
    <row r="19" spans="1:13">
      <c r="A19" s="73"/>
      <c r="B19" s="12">
        <v>29</v>
      </c>
      <c r="C19" s="68" t="s">
        <v>21</v>
      </c>
      <c r="D19" s="68"/>
      <c r="E19" s="15">
        <f>IFERROR(VLOOKUP(C19,RA!B:D,3,0),0)</f>
        <v>2083974.9904</v>
      </c>
      <c r="F19" s="25">
        <f>IFERROR(VLOOKUP(C19,RA!B:I,8,0),0)</f>
        <v>179843.74239999999</v>
      </c>
      <c r="G19" s="16">
        <f t="shared" si="0"/>
        <v>1904131.2480000001</v>
      </c>
      <c r="H19" s="27">
        <f>RA!J23</f>
        <v>8.6298416837277205</v>
      </c>
      <c r="I19" s="20">
        <f>IFERROR(VLOOKUP(B19,RMS!C:E,3,FALSE),0)</f>
        <v>2083976.2333786299</v>
      </c>
      <c r="J19" s="21">
        <f>IFERROR(VLOOKUP(B19,RMS!C:F,4,FALSE),0)</f>
        <v>1904131.26466325</v>
      </c>
      <c r="K19" s="22">
        <f t="shared" si="1"/>
        <v>-1.2429786298889667</v>
      </c>
      <c r="L19" s="22">
        <f t="shared" si="2"/>
        <v>-1.6663249814882874E-2</v>
      </c>
      <c r="M19" s="32"/>
    </row>
    <row r="20" spans="1:13">
      <c r="A20" s="73"/>
      <c r="B20" s="12">
        <v>31</v>
      </c>
      <c r="C20" s="68" t="s">
        <v>22</v>
      </c>
      <c r="D20" s="68"/>
      <c r="E20" s="15">
        <f>IFERROR(VLOOKUP(C20,RA!B:D,3,0),0)</f>
        <v>259926.85310000001</v>
      </c>
      <c r="F20" s="25">
        <f>IFERROR(VLOOKUP(C20,RA!B:I,8,0),0)</f>
        <v>41757.289900000003</v>
      </c>
      <c r="G20" s="16">
        <f t="shared" si="0"/>
        <v>218169.5632</v>
      </c>
      <c r="H20" s="27">
        <f>RA!J24</f>
        <v>16.0650157542341</v>
      </c>
      <c r="I20" s="20">
        <f>IFERROR(VLOOKUP(B20,RMS!C:E,3,FALSE),0)</f>
        <v>259926.87970778299</v>
      </c>
      <c r="J20" s="21">
        <f>IFERROR(VLOOKUP(B20,RMS!C:F,4,FALSE),0)</f>
        <v>218169.55561130101</v>
      </c>
      <c r="K20" s="22">
        <f t="shared" si="1"/>
        <v>-2.6607782987412065E-2</v>
      </c>
      <c r="L20" s="22">
        <f t="shared" si="2"/>
        <v>7.5886989943683147E-3</v>
      </c>
      <c r="M20" s="32"/>
    </row>
    <row r="21" spans="1:13">
      <c r="A21" s="73"/>
      <c r="B21" s="12">
        <v>32</v>
      </c>
      <c r="C21" s="68" t="s">
        <v>23</v>
      </c>
      <c r="D21" s="68"/>
      <c r="E21" s="15">
        <f>IFERROR(VLOOKUP(C21,RA!B:D,3,0),0)</f>
        <v>312788.97610000003</v>
      </c>
      <c r="F21" s="25">
        <f>IFERROR(VLOOKUP(C21,RA!B:I,8,0),0)</f>
        <v>24186.792099999999</v>
      </c>
      <c r="G21" s="16">
        <f t="shared" si="0"/>
        <v>288602.18400000001</v>
      </c>
      <c r="H21" s="27">
        <f>RA!J25</f>
        <v>7.7326229337019097</v>
      </c>
      <c r="I21" s="20">
        <f>IFERROR(VLOOKUP(B21,RMS!C:E,3,FALSE),0)</f>
        <v>312788.96570588503</v>
      </c>
      <c r="J21" s="21">
        <f>IFERROR(VLOOKUP(B21,RMS!C:F,4,FALSE),0)</f>
        <v>288602.18363767402</v>
      </c>
      <c r="K21" s="22">
        <f t="shared" si="1"/>
        <v>1.0394115000963211E-2</v>
      </c>
      <c r="L21" s="22">
        <f t="shared" si="2"/>
        <v>3.6232598358765244E-4</v>
      </c>
      <c r="M21" s="32"/>
    </row>
    <row r="22" spans="1:13">
      <c r="A22" s="73"/>
      <c r="B22" s="12">
        <v>33</v>
      </c>
      <c r="C22" s="68" t="s">
        <v>24</v>
      </c>
      <c r="D22" s="68"/>
      <c r="E22" s="15">
        <f>IFERROR(VLOOKUP(C22,RA!B:D,3,0),0)</f>
        <v>745071.43209999998</v>
      </c>
      <c r="F22" s="25">
        <f>IFERROR(VLOOKUP(C22,RA!B:I,8,0),0)</f>
        <v>144339.00260000001</v>
      </c>
      <c r="G22" s="16">
        <f t="shared" si="0"/>
        <v>600732.42949999997</v>
      </c>
      <c r="H22" s="27">
        <f>RA!J26</f>
        <v>19.372505290288402</v>
      </c>
      <c r="I22" s="20">
        <f>IFERROR(VLOOKUP(B22,RMS!C:E,3,FALSE),0)</f>
        <v>745071.40176562301</v>
      </c>
      <c r="J22" s="21">
        <f>IFERROR(VLOOKUP(B22,RMS!C:F,4,FALSE),0)</f>
        <v>600732.40869611094</v>
      </c>
      <c r="K22" s="22">
        <f t="shared" si="1"/>
        <v>3.0334376962855458E-2</v>
      </c>
      <c r="L22" s="22">
        <f t="shared" si="2"/>
        <v>2.0803889026865363E-2</v>
      </c>
      <c r="M22" s="32"/>
    </row>
    <row r="23" spans="1:13">
      <c r="A23" s="73"/>
      <c r="B23" s="12">
        <v>34</v>
      </c>
      <c r="C23" s="68" t="s">
        <v>25</v>
      </c>
      <c r="D23" s="68"/>
      <c r="E23" s="15">
        <f>IFERROR(VLOOKUP(C23,RA!B:D,3,0),0)</f>
        <v>292474.81510000001</v>
      </c>
      <c r="F23" s="25">
        <f>IFERROR(VLOOKUP(C23,RA!B:I,8,0),0)</f>
        <v>73961.368100000007</v>
      </c>
      <c r="G23" s="16">
        <f t="shared" si="0"/>
        <v>218513.44699999999</v>
      </c>
      <c r="H23" s="27">
        <f>RA!J27</f>
        <v>25.2881151748782</v>
      </c>
      <c r="I23" s="20">
        <f>IFERROR(VLOOKUP(B23,RMS!C:E,3,FALSE),0)</f>
        <v>292474.765304145</v>
      </c>
      <c r="J23" s="21">
        <f>IFERROR(VLOOKUP(B23,RMS!C:F,4,FALSE),0)</f>
        <v>218513.476565872</v>
      </c>
      <c r="K23" s="22">
        <f t="shared" si="1"/>
        <v>4.979585501132533E-2</v>
      </c>
      <c r="L23" s="22">
        <f t="shared" si="2"/>
        <v>-2.9565872013336048E-2</v>
      </c>
      <c r="M23" s="32"/>
    </row>
    <row r="24" spans="1:13">
      <c r="A24" s="73"/>
      <c r="B24" s="12">
        <v>35</v>
      </c>
      <c r="C24" s="68" t="s">
        <v>26</v>
      </c>
      <c r="D24" s="68"/>
      <c r="E24" s="15">
        <f>IFERROR(VLOOKUP(C24,RA!B:D,3,0),0)</f>
        <v>920067.94590000005</v>
      </c>
      <c r="F24" s="25">
        <f>IFERROR(VLOOKUP(C24,RA!B:I,8,0),0)</f>
        <v>43765.707799999996</v>
      </c>
      <c r="G24" s="16">
        <f t="shared" si="0"/>
        <v>876302.23810000008</v>
      </c>
      <c r="H24" s="27">
        <f>RA!J28</f>
        <v>4.7567908430054997</v>
      </c>
      <c r="I24" s="20">
        <f>IFERROR(VLOOKUP(B24,RMS!C:E,3,FALSE),0)</f>
        <v>920067.94589203503</v>
      </c>
      <c r="J24" s="21">
        <f>IFERROR(VLOOKUP(B24,RMS!C:F,4,FALSE),0)</f>
        <v>876302.250627434</v>
      </c>
      <c r="K24" s="22">
        <f t="shared" si="1"/>
        <v>7.9650199040770531E-6</v>
      </c>
      <c r="L24" s="22">
        <f t="shared" si="2"/>
        <v>-1.2527433922514319E-2</v>
      </c>
      <c r="M24" s="32"/>
    </row>
    <row r="25" spans="1:13">
      <c r="A25" s="73"/>
      <c r="B25" s="12">
        <v>36</v>
      </c>
      <c r="C25" s="68" t="s">
        <v>27</v>
      </c>
      <c r="D25" s="68"/>
      <c r="E25" s="15">
        <f>IFERROR(VLOOKUP(C25,RA!B:D,3,0),0)</f>
        <v>915041.30610000005</v>
      </c>
      <c r="F25" s="25">
        <f>IFERROR(VLOOKUP(C25,RA!B:I,8,0),0)</f>
        <v>145398.454</v>
      </c>
      <c r="G25" s="16">
        <f t="shared" si="0"/>
        <v>769642.85210000002</v>
      </c>
      <c r="H25" s="27">
        <f>RA!J29</f>
        <v>15.889824102007299</v>
      </c>
      <c r="I25" s="20">
        <f>IFERROR(VLOOKUP(B25,RMS!C:E,3,FALSE),0)</f>
        <v>915041.36851238902</v>
      </c>
      <c r="J25" s="21">
        <f>IFERROR(VLOOKUP(B25,RMS!C:F,4,FALSE),0)</f>
        <v>769642.84136619105</v>
      </c>
      <c r="K25" s="22">
        <f t="shared" si="1"/>
        <v>-6.2412388972006738E-2</v>
      </c>
      <c r="L25" s="22">
        <f t="shared" si="2"/>
        <v>1.0733808972872794E-2</v>
      </c>
      <c r="M25" s="32"/>
    </row>
    <row r="26" spans="1:13">
      <c r="A26" s="73"/>
      <c r="B26" s="12">
        <v>37</v>
      </c>
      <c r="C26" s="68" t="s">
        <v>63</v>
      </c>
      <c r="D26" s="68"/>
      <c r="E26" s="15">
        <f>IFERROR(VLOOKUP(C26,RA!B:D,3,0),0)</f>
        <v>1221437.2301</v>
      </c>
      <c r="F26" s="25">
        <f>IFERROR(VLOOKUP(C26,RA!B:I,8,0),0)</f>
        <v>159803.0025</v>
      </c>
      <c r="G26" s="16">
        <f t="shared" si="0"/>
        <v>1061634.2276000001</v>
      </c>
      <c r="H26" s="27">
        <f>RA!J30</f>
        <v>13.083194008006201</v>
      </c>
      <c r="I26" s="20">
        <f>IFERROR(VLOOKUP(B26,RMS!C:E,3,FALSE),0)</f>
        <v>1221437.18657345</v>
      </c>
      <c r="J26" s="21">
        <f>IFERROR(VLOOKUP(B26,RMS!C:F,4,FALSE),0)</f>
        <v>1061634.24141711</v>
      </c>
      <c r="K26" s="22">
        <f t="shared" si="1"/>
        <v>4.3526550056412816E-2</v>
      </c>
      <c r="L26" s="22">
        <f t="shared" si="2"/>
        <v>-1.3817109866067767E-2</v>
      </c>
      <c r="M26" s="32"/>
    </row>
    <row r="27" spans="1:13">
      <c r="A27" s="73"/>
      <c r="B27" s="12">
        <v>38</v>
      </c>
      <c r="C27" s="68" t="s">
        <v>29</v>
      </c>
      <c r="D27" s="68"/>
      <c r="E27" s="15">
        <f>IFERROR(VLOOKUP(C27,RA!B:D,3,0),0)</f>
        <v>608489.86120000004</v>
      </c>
      <c r="F27" s="25">
        <f>IFERROR(VLOOKUP(C27,RA!B:I,8,0),0)</f>
        <v>55463.5844</v>
      </c>
      <c r="G27" s="16">
        <f t="shared" si="0"/>
        <v>553026.27679999999</v>
      </c>
      <c r="H27" s="27">
        <f>RA!J31</f>
        <v>9.1149562115333396</v>
      </c>
      <c r="I27" s="20">
        <f>IFERROR(VLOOKUP(B27,RMS!C:E,3,FALSE),0)</f>
        <v>608489.83216548699</v>
      </c>
      <c r="J27" s="21">
        <f>IFERROR(VLOOKUP(B27,RMS!C:F,4,FALSE),0)</f>
        <v>553026.31295929197</v>
      </c>
      <c r="K27" s="22">
        <f t="shared" si="1"/>
        <v>2.9034513048827648E-2</v>
      </c>
      <c r="L27" s="22">
        <f t="shared" si="2"/>
        <v>-3.6159291979856789E-2</v>
      </c>
      <c r="M27" s="32"/>
    </row>
    <row r="28" spans="1:13">
      <c r="A28" s="73"/>
      <c r="B28" s="12">
        <v>39</v>
      </c>
      <c r="C28" s="68" t="s">
        <v>30</v>
      </c>
      <c r="D28" s="68"/>
      <c r="E28" s="15">
        <f>IFERROR(VLOOKUP(C28,RA!B:D,3,0),0)</f>
        <v>171697.85320000001</v>
      </c>
      <c r="F28" s="25">
        <f>IFERROR(VLOOKUP(C28,RA!B:I,8,0),0)</f>
        <v>47058.525699999998</v>
      </c>
      <c r="G28" s="16">
        <f t="shared" si="0"/>
        <v>124639.32750000001</v>
      </c>
      <c r="H28" s="27">
        <f>RA!J32</f>
        <v>27.407754274705201</v>
      </c>
      <c r="I28" s="20">
        <f>IFERROR(VLOOKUP(B28,RMS!C:E,3,FALSE),0)</f>
        <v>171697.73061491601</v>
      </c>
      <c r="J28" s="21">
        <f>IFERROR(VLOOKUP(B28,RMS!C:F,4,FALSE),0)</f>
        <v>124639.331389966</v>
      </c>
      <c r="K28" s="22">
        <f t="shared" si="1"/>
        <v>0.12258508399827406</v>
      </c>
      <c r="L28" s="22">
        <f t="shared" si="2"/>
        <v>-3.8899659848539159E-3</v>
      </c>
      <c r="M28" s="32"/>
    </row>
    <row r="29" spans="1:13">
      <c r="A29" s="73"/>
      <c r="B29" s="12">
        <v>40</v>
      </c>
      <c r="C29" s="68" t="s">
        <v>64</v>
      </c>
      <c r="D29" s="68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3"/>
      <c r="B30" s="12">
        <v>42</v>
      </c>
      <c r="C30" s="68" t="s">
        <v>31</v>
      </c>
      <c r="D30" s="68"/>
      <c r="E30" s="15">
        <f>IFERROR(VLOOKUP(C30,RA!B:D,3,0),0)</f>
        <v>134153.17079999999</v>
      </c>
      <c r="F30" s="25">
        <f>IFERROR(VLOOKUP(C30,RA!B:I,8,0),0)</f>
        <v>15512.8549</v>
      </c>
      <c r="G30" s="16">
        <f t="shared" si="0"/>
        <v>118640.31589999999</v>
      </c>
      <c r="H30" s="27">
        <f>RA!J34</f>
        <v>0</v>
      </c>
      <c r="I30" s="20">
        <f>IFERROR(VLOOKUP(B30,RMS!C:E,3,FALSE),0)</f>
        <v>134153.17139999999</v>
      </c>
      <c r="J30" s="21">
        <f>IFERROR(VLOOKUP(B30,RMS!C:F,4,FALSE),0)</f>
        <v>118640.32369999999</v>
      </c>
      <c r="K30" s="22">
        <f t="shared" si="1"/>
        <v>-5.9999999939464033E-4</v>
      </c>
      <c r="L30" s="22">
        <f t="shared" si="2"/>
        <v>-7.8000000066822395E-3</v>
      </c>
      <c r="M30" s="32"/>
    </row>
    <row r="31" spans="1:13" s="36" customFormat="1" ht="12" thickBot="1">
      <c r="A31" s="73"/>
      <c r="B31" s="12">
        <v>43</v>
      </c>
      <c r="C31" s="41" t="s">
        <v>70</v>
      </c>
      <c r="D31" s="40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11.5635395030111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3"/>
      <c r="B32" s="12">
        <v>70</v>
      </c>
      <c r="C32" s="74" t="s">
        <v>61</v>
      </c>
      <c r="D32" s="75"/>
      <c r="E32" s="15">
        <f>IFERROR(VLOOKUP(C32,RA!B:D,3,0),0)</f>
        <v>1444870.36</v>
      </c>
      <c r="F32" s="25">
        <f>IFERROR(VLOOKUP(C32,RA!B:I,8,0),0)</f>
        <v>13322.85</v>
      </c>
      <c r="G32" s="16">
        <f t="shared" si="0"/>
        <v>1431547.51</v>
      </c>
      <c r="H32" s="27">
        <f>RA!J34</f>
        <v>0</v>
      </c>
      <c r="I32" s="20">
        <f>IFERROR(VLOOKUP(B32,RMS!C:E,3,FALSE),0)</f>
        <v>1444870.36</v>
      </c>
      <c r="J32" s="21">
        <f>IFERROR(VLOOKUP(B32,RMS!C:F,4,FALSE),0)</f>
        <v>1431547.51</v>
      </c>
      <c r="K32" s="22">
        <f t="shared" si="1"/>
        <v>0</v>
      </c>
      <c r="L32" s="22">
        <f t="shared" si="2"/>
        <v>0</v>
      </c>
    </row>
    <row r="33" spans="1:13">
      <c r="A33" s="73"/>
      <c r="B33" s="12">
        <v>71</v>
      </c>
      <c r="C33" s="68" t="s">
        <v>35</v>
      </c>
      <c r="D33" s="68"/>
      <c r="E33" s="15">
        <f>IFERROR(VLOOKUP(C33,RA!B:D,3,0),0)</f>
        <v>83257.53</v>
      </c>
      <c r="F33" s="25">
        <f>IFERROR(VLOOKUP(C33,RA!B:I,8,0),0)</f>
        <v>-5125.84</v>
      </c>
      <c r="G33" s="16">
        <f t="shared" si="0"/>
        <v>88383.37</v>
      </c>
      <c r="H33" s="27">
        <f>RA!J34</f>
        <v>0</v>
      </c>
      <c r="I33" s="20">
        <f>IFERROR(VLOOKUP(B33,RMS!C:E,3,FALSE),0)</f>
        <v>83257.53</v>
      </c>
      <c r="J33" s="21">
        <f>IFERROR(VLOOKUP(B33,RMS!C:F,4,FALSE),0)</f>
        <v>88383.37</v>
      </c>
      <c r="K33" s="22">
        <f t="shared" si="1"/>
        <v>0</v>
      </c>
      <c r="L33" s="22">
        <f t="shared" si="2"/>
        <v>0</v>
      </c>
      <c r="M33" s="32"/>
    </row>
    <row r="34" spans="1:13">
      <c r="A34" s="73"/>
      <c r="B34" s="12">
        <v>72</v>
      </c>
      <c r="C34" s="68" t="s">
        <v>36</v>
      </c>
      <c r="D34" s="68"/>
      <c r="E34" s="15">
        <f>IFERROR(VLOOKUP(C34,RA!B:D,3,0),0)</f>
        <v>1537.61</v>
      </c>
      <c r="F34" s="25">
        <f>IFERROR(VLOOKUP(C34,RA!B:I,8,0),0)</f>
        <v>-85.47</v>
      </c>
      <c r="G34" s="16">
        <f t="shared" si="0"/>
        <v>1623.08</v>
      </c>
      <c r="H34" s="27">
        <f>RA!J35</f>
        <v>11.5635395030111</v>
      </c>
      <c r="I34" s="20">
        <f>IFERROR(VLOOKUP(B34,RMS!C:E,3,FALSE),0)</f>
        <v>1537.61</v>
      </c>
      <c r="J34" s="21">
        <f>IFERROR(VLOOKUP(B34,RMS!C:F,4,FALSE),0)</f>
        <v>1623.08</v>
      </c>
      <c r="K34" s="22">
        <f t="shared" si="1"/>
        <v>0</v>
      </c>
      <c r="L34" s="22">
        <f t="shared" si="2"/>
        <v>0</v>
      </c>
      <c r="M34" s="32"/>
    </row>
    <row r="35" spans="1:13">
      <c r="A35" s="73"/>
      <c r="B35" s="12">
        <v>73</v>
      </c>
      <c r="C35" s="68" t="s">
        <v>37</v>
      </c>
      <c r="D35" s="68"/>
      <c r="E35" s="15">
        <f>IFERROR(VLOOKUP(C35,RA!B:D,3,0),0)</f>
        <v>50176.639999999999</v>
      </c>
      <c r="F35" s="25">
        <f>IFERROR(VLOOKUP(C35,RA!B:I,8,0),0)</f>
        <v>-6113.56</v>
      </c>
      <c r="G35" s="16">
        <f t="shared" si="0"/>
        <v>56290.2</v>
      </c>
      <c r="H35" s="27">
        <f>RA!J34</f>
        <v>0</v>
      </c>
      <c r="I35" s="20">
        <f>IFERROR(VLOOKUP(B35,RMS!C:E,3,FALSE),0)</f>
        <v>50176.639999999999</v>
      </c>
      <c r="J35" s="21">
        <f>IFERROR(VLOOKUP(B35,RMS!C:F,4,FALSE),0)</f>
        <v>56290.2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3"/>
      <c r="B36" s="12">
        <v>74</v>
      </c>
      <c r="C36" s="68" t="s">
        <v>62</v>
      </c>
      <c r="D36" s="68"/>
      <c r="E36" s="15">
        <f>IFERROR(VLOOKUP(C36,RA!B:D,3,0),0)</f>
        <v>0</v>
      </c>
      <c r="F36" s="25">
        <f>IFERROR(VLOOKUP(C36,RA!B:I,8,0),0)</f>
        <v>0</v>
      </c>
      <c r="G36" s="16">
        <f t="shared" si="0"/>
        <v>0</v>
      </c>
      <c r="H36" s="27">
        <f>RA!J35</f>
        <v>11.5635395030111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3"/>
      <c r="B37" s="12">
        <v>75</v>
      </c>
      <c r="C37" s="68" t="s">
        <v>32</v>
      </c>
      <c r="D37" s="68"/>
      <c r="E37" s="15">
        <f>IFERROR(VLOOKUP(C37,RA!B:D,3,0),0)</f>
        <v>14902.136699999999</v>
      </c>
      <c r="F37" s="25">
        <f>IFERROR(VLOOKUP(C37,RA!B:I,8,0),0)</f>
        <v>1255.6003000000001</v>
      </c>
      <c r="G37" s="16">
        <f t="shared" si="0"/>
        <v>13646.536399999999</v>
      </c>
      <c r="H37" s="27">
        <f>RA!J35</f>
        <v>11.5635395030111</v>
      </c>
      <c r="I37" s="20">
        <f>IFERROR(VLOOKUP(B37,RMS!C:E,3,FALSE),0)</f>
        <v>14902.136752136799</v>
      </c>
      <c r="J37" s="21">
        <f>IFERROR(VLOOKUP(B37,RMS!C:F,4,FALSE),0)</f>
        <v>13646.536324786301</v>
      </c>
      <c r="K37" s="22">
        <f t="shared" si="1"/>
        <v>-5.2136800150037743E-5</v>
      </c>
      <c r="L37" s="22">
        <f t="shared" si="2"/>
        <v>7.5213698437437415E-5</v>
      </c>
      <c r="M37" s="32"/>
    </row>
    <row r="38" spans="1:13">
      <c r="A38" s="73"/>
      <c r="B38" s="12">
        <v>76</v>
      </c>
      <c r="C38" s="68" t="s">
        <v>33</v>
      </c>
      <c r="D38" s="68"/>
      <c r="E38" s="15">
        <f>IFERROR(VLOOKUP(C38,RA!B:D,3,0),0)</f>
        <v>252503.56909999999</v>
      </c>
      <c r="F38" s="25">
        <f>IFERROR(VLOOKUP(C38,RA!B:I,8,0),0)</f>
        <v>12214.79</v>
      </c>
      <c r="G38" s="16">
        <f t="shared" si="0"/>
        <v>240288.77909999999</v>
      </c>
      <c r="H38" s="27">
        <f>RA!J36</f>
        <v>0</v>
      </c>
      <c r="I38" s="20">
        <f>IFERROR(VLOOKUP(B38,RMS!C:E,3,FALSE),0)</f>
        <v>252503.56600598301</v>
      </c>
      <c r="J38" s="21">
        <f>IFERROR(VLOOKUP(B38,RMS!C:F,4,FALSE),0)</f>
        <v>240288.77960341901</v>
      </c>
      <c r="K38" s="22">
        <f t="shared" si="1"/>
        <v>3.0940169817768037E-3</v>
      </c>
      <c r="L38" s="22">
        <f t="shared" si="2"/>
        <v>-5.034190253354609E-4</v>
      </c>
      <c r="M38" s="32"/>
    </row>
    <row r="39" spans="1:13">
      <c r="A39" s="73"/>
      <c r="B39" s="12">
        <v>77</v>
      </c>
      <c r="C39" s="68" t="s">
        <v>38</v>
      </c>
      <c r="D39" s="68"/>
      <c r="E39" s="15">
        <f>IFERROR(VLOOKUP(C39,RA!B:D,3,0),0)</f>
        <v>39543.879999999997</v>
      </c>
      <c r="F39" s="25">
        <f>IFERROR(VLOOKUP(C39,RA!B:I,8,0),0)</f>
        <v>211.21</v>
      </c>
      <c r="G39" s="16">
        <f t="shared" si="0"/>
        <v>39332.67</v>
      </c>
      <c r="H39" s="27">
        <f>RA!J37</f>
        <v>0.92207926529823803</v>
      </c>
      <c r="I39" s="20">
        <f>IFERROR(VLOOKUP(B39,RMS!C:E,3,FALSE),0)</f>
        <v>39543.879999999997</v>
      </c>
      <c r="J39" s="21">
        <f>IFERROR(VLOOKUP(B39,RMS!C:F,4,FALSE),0)</f>
        <v>39332.67</v>
      </c>
      <c r="K39" s="22">
        <f t="shared" si="1"/>
        <v>0</v>
      </c>
      <c r="L39" s="22">
        <f t="shared" si="2"/>
        <v>0</v>
      </c>
      <c r="M39" s="32"/>
    </row>
    <row r="40" spans="1:13">
      <c r="A40" s="73"/>
      <c r="B40" s="12">
        <v>78</v>
      </c>
      <c r="C40" s="68" t="s">
        <v>39</v>
      </c>
      <c r="D40" s="68"/>
      <c r="E40" s="15">
        <f>IFERROR(VLOOKUP(C40,RA!B:D,3,0),0)</f>
        <v>48443.92</v>
      </c>
      <c r="F40" s="25">
        <f>IFERROR(VLOOKUP(C40,RA!B:I,8,0),0)</f>
        <v>5304.18</v>
      </c>
      <c r="G40" s="16">
        <f t="shared" si="0"/>
        <v>43139.74</v>
      </c>
      <c r="H40" s="27">
        <f>RA!J38</f>
        <v>-6.1566082971714398</v>
      </c>
      <c r="I40" s="20">
        <f>IFERROR(VLOOKUP(B40,RMS!C:E,3,FALSE),0)</f>
        <v>48443.92</v>
      </c>
      <c r="J40" s="21">
        <f>IFERROR(VLOOKUP(B40,RMS!C:F,4,FALSE),0)</f>
        <v>43139.74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3"/>
      <c r="B41" s="12">
        <v>9101</v>
      </c>
      <c r="C41" s="69" t="s">
        <v>65</v>
      </c>
      <c r="D41" s="70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-5.5586266998783804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73"/>
      <c r="B42" s="12">
        <v>99</v>
      </c>
      <c r="C42" s="68" t="s">
        <v>34</v>
      </c>
      <c r="D42" s="68"/>
      <c r="E42" s="15">
        <f>IFERROR(VLOOKUP(C42,RA!B:D,3,0),0)</f>
        <v>355.69009999999997</v>
      </c>
      <c r="F42" s="25">
        <f>IFERROR(VLOOKUP(C42,RA!B:I,8,0),0)</f>
        <v>62.742100000000001</v>
      </c>
      <c r="G42" s="16">
        <f t="shared" si="0"/>
        <v>292.94799999999998</v>
      </c>
      <c r="H42" s="27">
        <f>RA!J39</f>
        <v>-5.5586266998783804</v>
      </c>
      <c r="I42" s="20">
        <f>VLOOKUP(B42,RMS!C:E,3,FALSE)</f>
        <v>355.69018984948201</v>
      </c>
      <c r="J42" s="21">
        <f>IFERROR(VLOOKUP(B42,RMS!C:F,4,FALSE),0)</f>
        <v>292.94800695862602</v>
      </c>
      <c r="K42" s="22">
        <f t="shared" si="1"/>
        <v>-8.9849482037607231E-5</v>
      </c>
      <c r="L42" s="22">
        <f t="shared" si="2"/>
        <v>-6.958626045161509E-6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9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46" customWidth="1"/>
    <col min="2" max="3" width="9.140625" style="46"/>
    <col min="4" max="4" width="13.140625" style="46" bestFit="1" customWidth="1"/>
    <col min="5" max="5" width="12" style="46" bestFit="1" customWidth="1"/>
    <col min="6" max="7" width="14" style="46" bestFit="1" customWidth="1"/>
    <col min="8" max="8" width="9.140625" style="46"/>
    <col min="9" max="9" width="14" style="46" bestFit="1" customWidth="1"/>
    <col min="10" max="10" width="9.140625" style="46"/>
    <col min="11" max="11" width="14" style="46" bestFit="1" customWidth="1"/>
    <col min="12" max="12" width="12" style="46" bestFit="1" customWidth="1"/>
    <col min="13" max="13" width="14" style="46" bestFit="1" customWidth="1"/>
    <col min="14" max="15" width="15.85546875" style="46" bestFit="1" customWidth="1"/>
    <col min="16" max="17" width="10.5703125" style="46" bestFit="1" customWidth="1"/>
    <col min="18" max="18" width="12" style="46" bestFit="1" customWidth="1"/>
    <col min="19" max="20" width="9.140625" style="46"/>
    <col min="21" max="21" width="12" style="46" bestFit="1" customWidth="1"/>
    <col min="22" max="22" width="41.140625" style="46" bestFit="1" customWidth="1"/>
    <col min="23" max="16384" width="9.140625" style="46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5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5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7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8"/>
      <c r="B5" s="49"/>
      <c r="C5" s="50"/>
      <c r="D5" s="51" t="s">
        <v>0</v>
      </c>
      <c r="E5" s="51" t="s">
        <v>66</v>
      </c>
      <c r="F5" s="51" t="s">
        <v>67</v>
      </c>
      <c r="G5" s="51" t="s">
        <v>47</v>
      </c>
      <c r="H5" s="51" t="s">
        <v>48</v>
      </c>
      <c r="I5" s="51" t="s">
        <v>1</v>
      </c>
      <c r="J5" s="51" t="s">
        <v>2</v>
      </c>
      <c r="K5" s="51" t="s">
        <v>49</v>
      </c>
      <c r="L5" s="51" t="s">
        <v>50</v>
      </c>
      <c r="M5" s="51" t="s">
        <v>51</v>
      </c>
      <c r="N5" s="51" t="s">
        <v>52</v>
      </c>
      <c r="O5" s="51" t="s">
        <v>53</v>
      </c>
      <c r="P5" s="51" t="s">
        <v>68</v>
      </c>
      <c r="Q5" s="51" t="s">
        <v>69</v>
      </c>
      <c r="R5" s="51" t="s">
        <v>54</v>
      </c>
      <c r="S5" s="51" t="s">
        <v>55</v>
      </c>
      <c r="T5" s="51" t="s">
        <v>56</v>
      </c>
      <c r="U5" s="52" t="s">
        <v>57</v>
      </c>
    </row>
    <row r="6" spans="1:23" ht="12" thickBot="1">
      <c r="A6" s="53" t="s">
        <v>3</v>
      </c>
      <c r="B6" s="79" t="s">
        <v>4</v>
      </c>
      <c r="C6" s="80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4"/>
    </row>
    <row r="7" spans="1:23" ht="12" thickBot="1">
      <c r="A7" s="81" t="s">
        <v>5</v>
      </c>
      <c r="B7" s="82"/>
      <c r="C7" s="83"/>
      <c r="D7" s="55">
        <v>17158621.4243</v>
      </c>
      <c r="E7" s="56"/>
      <c r="F7" s="56"/>
      <c r="G7" s="55">
        <v>14416798.7426</v>
      </c>
      <c r="H7" s="57">
        <v>19.018248993087699</v>
      </c>
      <c r="I7" s="55">
        <v>1815706.8219000001</v>
      </c>
      <c r="J7" s="57">
        <v>10.581892198685599</v>
      </c>
      <c r="K7" s="55">
        <v>1286590.496</v>
      </c>
      <c r="L7" s="57">
        <v>8.9242453818701897</v>
      </c>
      <c r="M7" s="57">
        <v>0.41125465137898898</v>
      </c>
      <c r="N7" s="55">
        <v>539791235.77390003</v>
      </c>
      <c r="O7" s="55">
        <v>2471172578.3659</v>
      </c>
      <c r="P7" s="55">
        <v>905994</v>
      </c>
      <c r="Q7" s="55">
        <v>785083</v>
      </c>
      <c r="R7" s="57">
        <v>15.4010467683035</v>
      </c>
      <c r="S7" s="55">
        <v>18.9390011681093</v>
      </c>
      <c r="T7" s="55">
        <v>18.496626122206202</v>
      </c>
      <c r="U7" s="58">
        <v>2.3357886827104002</v>
      </c>
    </row>
    <row r="8" spans="1:23" ht="12" thickBot="1">
      <c r="A8" s="84">
        <v>42816</v>
      </c>
      <c r="B8" s="74" t="s">
        <v>6</v>
      </c>
      <c r="C8" s="75"/>
      <c r="D8" s="59">
        <v>566478.46990000003</v>
      </c>
      <c r="E8" s="60"/>
      <c r="F8" s="60"/>
      <c r="G8" s="59">
        <v>457820.82030000002</v>
      </c>
      <c r="H8" s="61">
        <v>23.7336627741829</v>
      </c>
      <c r="I8" s="59">
        <v>165860.33129999999</v>
      </c>
      <c r="J8" s="61">
        <v>29.279194199433402</v>
      </c>
      <c r="K8" s="59">
        <v>116558.74430000001</v>
      </c>
      <c r="L8" s="61">
        <v>25.4594677943265</v>
      </c>
      <c r="M8" s="61">
        <v>0.42297630517627299</v>
      </c>
      <c r="N8" s="59">
        <v>24076900.113600001</v>
      </c>
      <c r="O8" s="59">
        <v>103819077.73010001</v>
      </c>
      <c r="P8" s="59">
        <v>20004</v>
      </c>
      <c r="Q8" s="59">
        <v>17004</v>
      </c>
      <c r="R8" s="61">
        <v>17.642907551164399</v>
      </c>
      <c r="S8" s="59">
        <v>28.318259843031399</v>
      </c>
      <c r="T8" s="59">
        <v>28.553042178310999</v>
      </c>
      <c r="U8" s="62">
        <v>-0.82908461388868004</v>
      </c>
    </row>
    <row r="9" spans="1:23" ht="12" thickBot="1">
      <c r="A9" s="85"/>
      <c r="B9" s="74" t="s">
        <v>7</v>
      </c>
      <c r="C9" s="75"/>
      <c r="D9" s="59">
        <v>62763.687599999997</v>
      </c>
      <c r="E9" s="60"/>
      <c r="F9" s="60"/>
      <c r="G9" s="59">
        <v>59448.453099999999</v>
      </c>
      <c r="H9" s="61">
        <v>5.5766539365176504</v>
      </c>
      <c r="I9" s="59">
        <v>15314.983099999999</v>
      </c>
      <c r="J9" s="61">
        <v>24.401024996498101</v>
      </c>
      <c r="K9" s="59">
        <v>12958.380800000001</v>
      </c>
      <c r="L9" s="61">
        <v>21.797675337661602</v>
      </c>
      <c r="M9" s="61">
        <v>0.18185931841114</v>
      </c>
      <c r="N9" s="59">
        <v>1898673.4378</v>
      </c>
      <c r="O9" s="59">
        <v>13151571.246400001</v>
      </c>
      <c r="P9" s="59">
        <v>3872</v>
      </c>
      <c r="Q9" s="59">
        <v>3127</v>
      </c>
      <c r="R9" s="61">
        <v>23.824752158618502</v>
      </c>
      <c r="S9" s="59">
        <v>16.2096300619835</v>
      </c>
      <c r="T9" s="59">
        <v>16.3660538215542</v>
      </c>
      <c r="U9" s="62">
        <v>-0.96500511715931703</v>
      </c>
    </row>
    <row r="10" spans="1:23" ht="12" thickBot="1">
      <c r="A10" s="85"/>
      <c r="B10" s="74" t="s">
        <v>8</v>
      </c>
      <c r="C10" s="75"/>
      <c r="D10" s="59">
        <v>89036.959700000007</v>
      </c>
      <c r="E10" s="60"/>
      <c r="F10" s="60"/>
      <c r="G10" s="59">
        <v>91097.173899999994</v>
      </c>
      <c r="H10" s="61">
        <v>-2.2615566562597702</v>
      </c>
      <c r="I10" s="59">
        <v>26698.775099999999</v>
      </c>
      <c r="J10" s="61">
        <v>29.986171124843601</v>
      </c>
      <c r="K10" s="59">
        <v>25222.469300000001</v>
      </c>
      <c r="L10" s="61">
        <v>27.6874333419909</v>
      </c>
      <c r="M10" s="61">
        <v>5.8531374642212003E-2</v>
      </c>
      <c r="N10" s="59">
        <v>3286933.1856999998</v>
      </c>
      <c r="O10" s="59">
        <v>20771952.7126</v>
      </c>
      <c r="P10" s="59">
        <v>95880</v>
      </c>
      <c r="Q10" s="59">
        <v>81465</v>
      </c>
      <c r="R10" s="61">
        <v>17.6947155220033</v>
      </c>
      <c r="S10" s="59">
        <v>0.92862911660408898</v>
      </c>
      <c r="T10" s="59">
        <v>0.95140761063033197</v>
      </c>
      <c r="U10" s="62">
        <v>-2.4529161986157</v>
      </c>
    </row>
    <row r="11" spans="1:23" ht="12" thickBot="1">
      <c r="A11" s="85"/>
      <c r="B11" s="74" t="s">
        <v>9</v>
      </c>
      <c r="C11" s="75"/>
      <c r="D11" s="59">
        <v>44973.218099999998</v>
      </c>
      <c r="E11" s="60"/>
      <c r="F11" s="60"/>
      <c r="G11" s="59">
        <v>41309.558499999999</v>
      </c>
      <c r="H11" s="61">
        <v>8.8687938894336007</v>
      </c>
      <c r="I11" s="59">
        <v>11048.393899999999</v>
      </c>
      <c r="J11" s="61">
        <v>24.5666073426931</v>
      </c>
      <c r="K11" s="59">
        <v>9225.3099000000002</v>
      </c>
      <c r="L11" s="61">
        <v>22.332143540096201</v>
      </c>
      <c r="M11" s="61">
        <v>0.19761764317532601</v>
      </c>
      <c r="N11" s="59">
        <v>1365877.9461000001</v>
      </c>
      <c r="O11" s="59">
        <v>6885281.2384000001</v>
      </c>
      <c r="P11" s="59">
        <v>1962</v>
      </c>
      <c r="Q11" s="59">
        <v>1719</v>
      </c>
      <c r="R11" s="61">
        <v>14.1361256544503</v>
      </c>
      <c r="S11" s="59">
        <v>22.9221295107034</v>
      </c>
      <c r="T11" s="59">
        <v>22.107800116346699</v>
      </c>
      <c r="U11" s="62">
        <v>3.55259049547035</v>
      </c>
    </row>
    <row r="12" spans="1:23" ht="12" thickBot="1">
      <c r="A12" s="85"/>
      <c r="B12" s="74" t="s">
        <v>10</v>
      </c>
      <c r="C12" s="75"/>
      <c r="D12" s="59">
        <v>112199.4273</v>
      </c>
      <c r="E12" s="60"/>
      <c r="F12" s="60"/>
      <c r="G12" s="59">
        <v>97944.876399999994</v>
      </c>
      <c r="H12" s="61">
        <v>14.553646320186701</v>
      </c>
      <c r="I12" s="59">
        <v>21140.183300000001</v>
      </c>
      <c r="J12" s="61">
        <v>18.8416142655302</v>
      </c>
      <c r="K12" s="59">
        <v>14709.0363</v>
      </c>
      <c r="L12" s="61">
        <v>15.017667937962701</v>
      </c>
      <c r="M12" s="61">
        <v>0.437224225219976</v>
      </c>
      <c r="N12" s="59">
        <v>4168316.1693000002</v>
      </c>
      <c r="O12" s="59">
        <v>24435410.5792</v>
      </c>
      <c r="P12" s="59">
        <v>849</v>
      </c>
      <c r="Q12" s="59">
        <v>820</v>
      </c>
      <c r="R12" s="61">
        <v>3.5365853658536599</v>
      </c>
      <c r="S12" s="59">
        <v>132.15480247349799</v>
      </c>
      <c r="T12" s="59">
        <v>126.352978536585</v>
      </c>
      <c r="U12" s="62">
        <v>4.3901726069140397</v>
      </c>
    </row>
    <row r="13" spans="1:23" ht="12" thickBot="1">
      <c r="A13" s="85"/>
      <c r="B13" s="74" t="s">
        <v>11</v>
      </c>
      <c r="C13" s="75"/>
      <c r="D13" s="59">
        <v>170261.70019999999</v>
      </c>
      <c r="E13" s="60"/>
      <c r="F13" s="60"/>
      <c r="G13" s="59">
        <v>161164.60870000001</v>
      </c>
      <c r="H13" s="61">
        <v>5.6445962754352301</v>
      </c>
      <c r="I13" s="59">
        <v>51554.152499999997</v>
      </c>
      <c r="J13" s="61">
        <v>30.279359620772802</v>
      </c>
      <c r="K13" s="59">
        <v>46863.642099999997</v>
      </c>
      <c r="L13" s="61">
        <v>29.078122348334201</v>
      </c>
      <c r="M13" s="61">
        <v>0.100088473490625</v>
      </c>
      <c r="N13" s="59">
        <v>8884745.6118999999</v>
      </c>
      <c r="O13" s="59">
        <v>35148197.786499999</v>
      </c>
      <c r="P13" s="59">
        <v>6474</v>
      </c>
      <c r="Q13" s="59">
        <v>5665</v>
      </c>
      <c r="R13" s="61">
        <v>14.280670785525199</v>
      </c>
      <c r="S13" s="59">
        <v>26.299304942848298</v>
      </c>
      <c r="T13" s="59">
        <v>29.2406184466019</v>
      </c>
      <c r="U13" s="62">
        <v>-11.183997106180099</v>
      </c>
    </row>
    <row r="14" spans="1:23" ht="12" thickBot="1">
      <c r="A14" s="85"/>
      <c r="B14" s="74" t="s">
        <v>12</v>
      </c>
      <c r="C14" s="75"/>
      <c r="D14" s="59">
        <v>84649.907999999996</v>
      </c>
      <c r="E14" s="60"/>
      <c r="F14" s="60"/>
      <c r="G14" s="59">
        <v>147959.94839999999</v>
      </c>
      <c r="H14" s="61">
        <v>-42.788633738128603</v>
      </c>
      <c r="I14" s="59">
        <v>13853.659100000001</v>
      </c>
      <c r="J14" s="61">
        <v>16.3658288913911</v>
      </c>
      <c r="K14" s="59">
        <v>29785.8573</v>
      </c>
      <c r="L14" s="61">
        <v>20.131027093545502</v>
      </c>
      <c r="M14" s="61">
        <v>-0.53489137611627502</v>
      </c>
      <c r="N14" s="59">
        <v>2285952.7152999998</v>
      </c>
      <c r="O14" s="59">
        <v>10897430.7785</v>
      </c>
      <c r="P14" s="59">
        <v>2014</v>
      </c>
      <c r="Q14" s="59">
        <v>2433</v>
      </c>
      <c r="R14" s="61">
        <v>-17.221537196876302</v>
      </c>
      <c r="S14" s="59">
        <v>42.030738828202601</v>
      </c>
      <c r="T14" s="59">
        <v>38.957105713111403</v>
      </c>
      <c r="U14" s="62">
        <v>7.3128219983342104</v>
      </c>
    </row>
    <row r="15" spans="1:23" ht="12" thickBot="1">
      <c r="A15" s="85"/>
      <c r="B15" s="74" t="s">
        <v>13</v>
      </c>
      <c r="C15" s="75"/>
      <c r="D15" s="59">
        <v>78083.874200000006</v>
      </c>
      <c r="E15" s="60"/>
      <c r="F15" s="60"/>
      <c r="G15" s="59">
        <v>59380.122300000003</v>
      </c>
      <c r="H15" s="61">
        <v>31.498338459973098</v>
      </c>
      <c r="I15" s="59">
        <v>-1808.2787000000001</v>
      </c>
      <c r="J15" s="61">
        <v>-2.31581580515379</v>
      </c>
      <c r="K15" s="59">
        <v>8238.1944000000003</v>
      </c>
      <c r="L15" s="61">
        <v>13.873656841558899</v>
      </c>
      <c r="M15" s="61">
        <v>-1.21949939661536</v>
      </c>
      <c r="N15" s="59">
        <v>2292654.7741999999</v>
      </c>
      <c r="O15" s="59">
        <v>12230801.4888</v>
      </c>
      <c r="P15" s="59">
        <v>2984</v>
      </c>
      <c r="Q15" s="59">
        <v>2564</v>
      </c>
      <c r="R15" s="61">
        <v>16.380655226209001</v>
      </c>
      <c r="S15" s="59">
        <v>26.167518163538901</v>
      </c>
      <c r="T15" s="59">
        <v>25.9539193057722</v>
      </c>
      <c r="U15" s="62">
        <v>0.81627480463266699</v>
      </c>
    </row>
    <row r="16" spans="1:23" ht="12" thickBot="1">
      <c r="A16" s="85"/>
      <c r="B16" s="74" t="s">
        <v>14</v>
      </c>
      <c r="C16" s="75"/>
      <c r="D16" s="59">
        <v>763661.03240000003</v>
      </c>
      <c r="E16" s="60"/>
      <c r="F16" s="60"/>
      <c r="G16" s="59">
        <v>515319.68359999999</v>
      </c>
      <c r="H16" s="61">
        <v>48.191706372459599</v>
      </c>
      <c r="I16" s="59">
        <v>-30215.077300000001</v>
      </c>
      <c r="J16" s="61">
        <v>-3.9566084974954698</v>
      </c>
      <c r="K16" s="59">
        <v>19864.2006</v>
      </c>
      <c r="L16" s="61">
        <v>3.85473352409704</v>
      </c>
      <c r="M16" s="61">
        <v>-2.5210819659161099</v>
      </c>
      <c r="N16" s="59">
        <v>28001102.998799998</v>
      </c>
      <c r="O16" s="59">
        <v>145862693.99090001</v>
      </c>
      <c r="P16" s="59">
        <v>33050</v>
      </c>
      <c r="Q16" s="59">
        <v>27548</v>
      </c>
      <c r="R16" s="61">
        <v>19.972411790329598</v>
      </c>
      <c r="S16" s="59">
        <v>23.106233960665701</v>
      </c>
      <c r="T16" s="59">
        <v>23.5034141171773</v>
      </c>
      <c r="U16" s="62">
        <v>-1.71893073180061</v>
      </c>
    </row>
    <row r="17" spans="1:21" ht="12" thickBot="1">
      <c r="A17" s="85"/>
      <c r="B17" s="74" t="s">
        <v>15</v>
      </c>
      <c r="C17" s="75"/>
      <c r="D17" s="59">
        <v>511014.69140000001</v>
      </c>
      <c r="E17" s="60"/>
      <c r="F17" s="60"/>
      <c r="G17" s="59">
        <v>674132.75159999996</v>
      </c>
      <c r="H17" s="61">
        <v>-24.196726803860599</v>
      </c>
      <c r="I17" s="59">
        <v>75944.848499999993</v>
      </c>
      <c r="J17" s="61">
        <v>14.8615783025607</v>
      </c>
      <c r="K17" s="59">
        <v>27739.225999999999</v>
      </c>
      <c r="L17" s="61">
        <v>4.1148017114081998</v>
      </c>
      <c r="M17" s="61">
        <v>1.73781425984993</v>
      </c>
      <c r="N17" s="59">
        <v>18771958.5134</v>
      </c>
      <c r="O17" s="59">
        <v>172173253.66510001</v>
      </c>
      <c r="P17" s="59">
        <v>10033</v>
      </c>
      <c r="Q17" s="59">
        <v>8976</v>
      </c>
      <c r="R17" s="61">
        <v>11.775846702317301</v>
      </c>
      <c r="S17" s="59">
        <v>50.9333889564437</v>
      </c>
      <c r="T17" s="59">
        <v>56.909106584224602</v>
      </c>
      <c r="U17" s="62">
        <v>-11.7324170847753</v>
      </c>
    </row>
    <row r="18" spans="1:21" ht="12" customHeight="1" thickBot="1">
      <c r="A18" s="85"/>
      <c r="B18" s="74" t="s">
        <v>16</v>
      </c>
      <c r="C18" s="75"/>
      <c r="D18" s="59">
        <v>1630271.3361</v>
      </c>
      <c r="E18" s="60"/>
      <c r="F18" s="60"/>
      <c r="G18" s="59">
        <v>1178375.7722</v>
      </c>
      <c r="H18" s="61">
        <v>38.3490202837692</v>
      </c>
      <c r="I18" s="59">
        <v>202651.505</v>
      </c>
      <c r="J18" s="61">
        <v>12.430538433239599</v>
      </c>
      <c r="K18" s="59">
        <v>162024.85620000001</v>
      </c>
      <c r="L18" s="61">
        <v>13.7498461884958</v>
      </c>
      <c r="M18" s="61">
        <v>0.250743310334134</v>
      </c>
      <c r="N18" s="59">
        <v>45510516.090300001</v>
      </c>
      <c r="O18" s="59">
        <v>313414983.09249997</v>
      </c>
      <c r="P18" s="59">
        <v>70678</v>
      </c>
      <c r="Q18" s="59">
        <v>57087</v>
      </c>
      <c r="R18" s="61">
        <v>23.8075218526109</v>
      </c>
      <c r="S18" s="59">
        <v>23.0661781049266</v>
      </c>
      <c r="T18" s="59">
        <v>22.911425653826601</v>
      </c>
      <c r="U18" s="62">
        <v>0.67090633912561004</v>
      </c>
    </row>
    <row r="19" spans="1:21" ht="12" customHeight="1" thickBot="1">
      <c r="A19" s="85"/>
      <c r="B19" s="74" t="s">
        <v>17</v>
      </c>
      <c r="C19" s="75"/>
      <c r="D19" s="59">
        <v>632122.31229999999</v>
      </c>
      <c r="E19" s="60"/>
      <c r="F19" s="60"/>
      <c r="G19" s="59">
        <v>484450.72149999999</v>
      </c>
      <c r="H19" s="61">
        <v>30.482272860027098</v>
      </c>
      <c r="I19" s="59">
        <v>71117.237800000003</v>
      </c>
      <c r="J19" s="61">
        <v>11.2505501571741</v>
      </c>
      <c r="K19" s="59">
        <v>45857.476900000001</v>
      </c>
      <c r="L19" s="61">
        <v>9.4658702866644404</v>
      </c>
      <c r="M19" s="61">
        <v>0.55083189498373797</v>
      </c>
      <c r="N19" s="59">
        <v>15111028.2618</v>
      </c>
      <c r="O19" s="59">
        <v>76271106.010100007</v>
      </c>
      <c r="P19" s="59">
        <v>12106</v>
      </c>
      <c r="Q19" s="59">
        <v>9706</v>
      </c>
      <c r="R19" s="61">
        <v>24.726973006387801</v>
      </c>
      <c r="S19" s="59">
        <v>52.215621369568801</v>
      </c>
      <c r="T19" s="59">
        <v>47.121189295281297</v>
      </c>
      <c r="U19" s="62">
        <v>9.7565286798570501</v>
      </c>
    </row>
    <row r="20" spans="1:21" ht="12" thickBot="1">
      <c r="A20" s="85"/>
      <c r="B20" s="74" t="s">
        <v>18</v>
      </c>
      <c r="C20" s="75"/>
      <c r="D20" s="59">
        <v>1260357.9088999999</v>
      </c>
      <c r="E20" s="60"/>
      <c r="F20" s="60"/>
      <c r="G20" s="59">
        <v>789070.99479999999</v>
      </c>
      <c r="H20" s="61">
        <v>59.726807499679197</v>
      </c>
      <c r="I20" s="59">
        <v>149147.8927</v>
      </c>
      <c r="J20" s="61">
        <v>11.8337729026647</v>
      </c>
      <c r="K20" s="59">
        <v>75649.276299999998</v>
      </c>
      <c r="L20" s="61">
        <v>9.5871318041761597</v>
      </c>
      <c r="M20" s="61">
        <v>0.97157064805919402</v>
      </c>
      <c r="N20" s="59">
        <v>28166539.364700001</v>
      </c>
      <c r="O20" s="59">
        <v>137950534.8136</v>
      </c>
      <c r="P20" s="59">
        <v>44408</v>
      </c>
      <c r="Q20" s="59">
        <v>37608</v>
      </c>
      <c r="R20" s="61">
        <v>18.081259306530502</v>
      </c>
      <c r="S20" s="59">
        <v>28.381325637272599</v>
      </c>
      <c r="T20" s="59">
        <v>26.703799250159499</v>
      </c>
      <c r="U20" s="62">
        <v>5.9106696020920202</v>
      </c>
    </row>
    <row r="21" spans="1:21" ht="12" customHeight="1" thickBot="1">
      <c r="A21" s="85"/>
      <c r="B21" s="74" t="s">
        <v>19</v>
      </c>
      <c r="C21" s="75"/>
      <c r="D21" s="59">
        <v>415508.60259999998</v>
      </c>
      <c r="E21" s="60"/>
      <c r="F21" s="60"/>
      <c r="G21" s="59">
        <v>301070.61940000003</v>
      </c>
      <c r="H21" s="61">
        <v>38.010345688351201</v>
      </c>
      <c r="I21" s="59">
        <v>74211.548699999999</v>
      </c>
      <c r="J21" s="61">
        <v>17.860412091501701</v>
      </c>
      <c r="K21" s="59">
        <v>39159.253400000001</v>
      </c>
      <c r="L21" s="61">
        <v>13.0066671660091</v>
      </c>
      <c r="M21" s="61">
        <v>0.89512164447956499</v>
      </c>
      <c r="N21" s="59">
        <v>9376246.432</v>
      </c>
      <c r="O21" s="59">
        <v>49818311.6492</v>
      </c>
      <c r="P21" s="59">
        <v>29427</v>
      </c>
      <c r="Q21" s="59">
        <v>24099</v>
      </c>
      <c r="R21" s="61">
        <v>22.108801195070299</v>
      </c>
      <c r="S21" s="59">
        <v>14.119978339620101</v>
      </c>
      <c r="T21" s="59">
        <v>14.9094857255488</v>
      </c>
      <c r="U21" s="62">
        <v>-5.5914206590060802</v>
      </c>
    </row>
    <row r="22" spans="1:21" ht="12" customHeight="1" thickBot="1">
      <c r="A22" s="85"/>
      <c r="B22" s="74" t="s">
        <v>20</v>
      </c>
      <c r="C22" s="75"/>
      <c r="D22" s="59">
        <v>1136522.5256000001</v>
      </c>
      <c r="E22" s="60"/>
      <c r="F22" s="60"/>
      <c r="G22" s="59">
        <v>899272.79200000002</v>
      </c>
      <c r="H22" s="61">
        <v>26.3823987237902</v>
      </c>
      <c r="I22" s="59">
        <v>17049.840100000001</v>
      </c>
      <c r="J22" s="61">
        <v>1.50017617037541</v>
      </c>
      <c r="K22" s="59">
        <v>46501.899299999997</v>
      </c>
      <c r="L22" s="61">
        <v>5.1710559591799603</v>
      </c>
      <c r="M22" s="61">
        <v>-0.63335174785000703</v>
      </c>
      <c r="N22" s="59">
        <v>29309904.866500001</v>
      </c>
      <c r="O22" s="59">
        <v>146842532.33849999</v>
      </c>
      <c r="P22" s="59">
        <v>68929</v>
      </c>
      <c r="Q22" s="59">
        <v>56532</v>
      </c>
      <c r="R22" s="61">
        <v>21.9291728578504</v>
      </c>
      <c r="S22" s="59">
        <v>16.488307179851699</v>
      </c>
      <c r="T22" s="59">
        <v>16.2333682905257</v>
      </c>
      <c r="U22" s="62">
        <v>1.54617988702647</v>
      </c>
    </row>
    <row r="23" spans="1:21" ht="12" thickBot="1">
      <c r="A23" s="85"/>
      <c r="B23" s="74" t="s">
        <v>21</v>
      </c>
      <c r="C23" s="75"/>
      <c r="D23" s="59">
        <v>2083974.9904</v>
      </c>
      <c r="E23" s="60"/>
      <c r="F23" s="60"/>
      <c r="G23" s="59">
        <v>2265282.2239000001</v>
      </c>
      <c r="H23" s="61">
        <v>-8.0037370879048595</v>
      </c>
      <c r="I23" s="59">
        <v>179843.74239999999</v>
      </c>
      <c r="J23" s="61">
        <v>8.6298416837277205</v>
      </c>
      <c r="K23" s="59">
        <v>182066.10509999999</v>
      </c>
      <c r="L23" s="61">
        <v>8.03723717862173</v>
      </c>
      <c r="M23" s="61">
        <v>-1.2206350538334999E-2</v>
      </c>
      <c r="N23" s="59">
        <v>121858118.6688</v>
      </c>
      <c r="O23" s="59">
        <v>344441176.54589999</v>
      </c>
      <c r="P23" s="59">
        <v>64029</v>
      </c>
      <c r="Q23" s="59">
        <v>53238</v>
      </c>
      <c r="R23" s="61">
        <v>20.269356474698501</v>
      </c>
      <c r="S23" s="59">
        <v>32.547361201955397</v>
      </c>
      <c r="T23" s="59">
        <v>32.2705004207521</v>
      </c>
      <c r="U23" s="62">
        <v>0.85063971695080198</v>
      </c>
    </row>
    <row r="24" spans="1:21" ht="12" thickBot="1">
      <c r="A24" s="85"/>
      <c r="B24" s="74" t="s">
        <v>22</v>
      </c>
      <c r="C24" s="75"/>
      <c r="D24" s="59">
        <v>259926.85310000001</v>
      </c>
      <c r="E24" s="60"/>
      <c r="F24" s="60"/>
      <c r="G24" s="59">
        <v>192284.7438</v>
      </c>
      <c r="H24" s="61">
        <v>35.1780947168415</v>
      </c>
      <c r="I24" s="59">
        <v>41757.289900000003</v>
      </c>
      <c r="J24" s="61">
        <v>16.0650157542341</v>
      </c>
      <c r="K24" s="59">
        <v>31082.096099999999</v>
      </c>
      <c r="L24" s="61">
        <v>16.164618932185899</v>
      </c>
      <c r="M24" s="61">
        <v>0.34345154090170898</v>
      </c>
      <c r="N24" s="59">
        <v>6305225.8663999997</v>
      </c>
      <c r="O24" s="59">
        <v>34520235.119599998</v>
      </c>
      <c r="P24" s="59">
        <v>26642</v>
      </c>
      <c r="Q24" s="59">
        <v>23510</v>
      </c>
      <c r="R24" s="61">
        <v>13.3219906422799</v>
      </c>
      <c r="S24" s="59">
        <v>9.7562815516853103</v>
      </c>
      <c r="T24" s="59">
        <v>9.8267862696724801</v>
      </c>
      <c r="U24" s="62">
        <v>-0.72265973069412703</v>
      </c>
    </row>
    <row r="25" spans="1:21" ht="12" thickBot="1">
      <c r="A25" s="85"/>
      <c r="B25" s="74" t="s">
        <v>23</v>
      </c>
      <c r="C25" s="75"/>
      <c r="D25" s="59">
        <v>312788.97610000003</v>
      </c>
      <c r="E25" s="60"/>
      <c r="F25" s="60"/>
      <c r="G25" s="59">
        <v>217568.71679999999</v>
      </c>
      <c r="H25" s="61">
        <v>43.765602289014403</v>
      </c>
      <c r="I25" s="59">
        <v>24186.792099999999</v>
      </c>
      <c r="J25" s="61">
        <v>7.7326229337019097</v>
      </c>
      <c r="K25" s="59">
        <v>16659.6394</v>
      </c>
      <c r="L25" s="61">
        <v>7.6571851160543298</v>
      </c>
      <c r="M25" s="61">
        <v>0.45181966543645602</v>
      </c>
      <c r="N25" s="59">
        <v>7684799.0998</v>
      </c>
      <c r="O25" s="59">
        <v>47682267.811899997</v>
      </c>
      <c r="P25" s="59">
        <v>19390</v>
      </c>
      <c r="Q25" s="59">
        <v>16719</v>
      </c>
      <c r="R25" s="61">
        <v>15.9758358753514</v>
      </c>
      <c r="S25" s="59">
        <v>16.131458282619899</v>
      </c>
      <c r="T25" s="59">
        <v>16.3991990669298</v>
      </c>
      <c r="U25" s="62">
        <v>-1.65974321489829</v>
      </c>
    </row>
    <row r="26" spans="1:21" ht="12" thickBot="1">
      <c r="A26" s="85"/>
      <c r="B26" s="74" t="s">
        <v>24</v>
      </c>
      <c r="C26" s="75"/>
      <c r="D26" s="59">
        <v>745071.43209999998</v>
      </c>
      <c r="E26" s="60"/>
      <c r="F26" s="60"/>
      <c r="G26" s="59">
        <v>499155.94099999999</v>
      </c>
      <c r="H26" s="61">
        <v>49.266265489565697</v>
      </c>
      <c r="I26" s="59">
        <v>144339.00260000001</v>
      </c>
      <c r="J26" s="61">
        <v>19.372505290288402</v>
      </c>
      <c r="K26" s="59">
        <v>107365.43919999999</v>
      </c>
      <c r="L26" s="61">
        <v>21.509398242342101</v>
      </c>
      <c r="M26" s="61">
        <v>0.34437118383249699</v>
      </c>
      <c r="N26" s="59">
        <v>15398747.6229</v>
      </c>
      <c r="O26" s="59">
        <v>83311290.810499996</v>
      </c>
      <c r="P26" s="59">
        <v>46025</v>
      </c>
      <c r="Q26" s="59">
        <v>37656</v>
      </c>
      <c r="R26" s="61">
        <v>22.224877841512601</v>
      </c>
      <c r="S26" s="59">
        <v>16.1884069983705</v>
      </c>
      <c r="T26" s="59">
        <v>14.8715572392182</v>
      </c>
      <c r="U26" s="62">
        <v>8.1345234233659802</v>
      </c>
    </row>
    <row r="27" spans="1:21" ht="12" thickBot="1">
      <c r="A27" s="85"/>
      <c r="B27" s="74" t="s">
        <v>25</v>
      </c>
      <c r="C27" s="75"/>
      <c r="D27" s="59">
        <v>292474.81510000001</v>
      </c>
      <c r="E27" s="60"/>
      <c r="F27" s="60"/>
      <c r="G27" s="59">
        <v>206390.0197</v>
      </c>
      <c r="H27" s="61">
        <v>41.709766550305702</v>
      </c>
      <c r="I27" s="59">
        <v>73961.368100000007</v>
      </c>
      <c r="J27" s="61">
        <v>25.2881151748782</v>
      </c>
      <c r="K27" s="59">
        <v>54159.8874</v>
      </c>
      <c r="L27" s="61">
        <v>26.241524410300698</v>
      </c>
      <c r="M27" s="61">
        <v>0.36561155590585698</v>
      </c>
      <c r="N27" s="59">
        <v>6737160.7132999999</v>
      </c>
      <c r="O27" s="59">
        <v>26173673.7348</v>
      </c>
      <c r="P27" s="59">
        <v>34615</v>
      </c>
      <c r="Q27" s="59">
        <v>28527</v>
      </c>
      <c r="R27" s="61">
        <v>21.341185543520201</v>
      </c>
      <c r="S27" s="59">
        <v>8.4493663180702008</v>
      </c>
      <c r="T27" s="59">
        <v>8.5120620885476903</v>
      </c>
      <c r="U27" s="62">
        <v>-0.74201742612822297</v>
      </c>
    </row>
    <row r="28" spans="1:21" ht="12" thickBot="1">
      <c r="A28" s="85"/>
      <c r="B28" s="74" t="s">
        <v>26</v>
      </c>
      <c r="C28" s="75"/>
      <c r="D28" s="59">
        <v>920067.94590000005</v>
      </c>
      <c r="E28" s="60"/>
      <c r="F28" s="60"/>
      <c r="G28" s="59">
        <v>763723.83600000001</v>
      </c>
      <c r="H28" s="61">
        <v>20.4712885116761</v>
      </c>
      <c r="I28" s="59">
        <v>43765.707799999996</v>
      </c>
      <c r="J28" s="61">
        <v>4.7567908430054997</v>
      </c>
      <c r="K28" s="59">
        <v>28649.658899999999</v>
      </c>
      <c r="L28" s="61">
        <v>3.7513113444321</v>
      </c>
      <c r="M28" s="61">
        <v>0.52761706353160098</v>
      </c>
      <c r="N28" s="59">
        <v>21670062.3926</v>
      </c>
      <c r="O28" s="59">
        <v>101258951.7385</v>
      </c>
      <c r="P28" s="59">
        <v>42151</v>
      </c>
      <c r="Q28" s="59">
        <v>38668</v>
      </c>
      <c r="R28" s="61">
        <v>9.0074480190338395</v>
      </c>
      <c r="S28" s="59">
        <v>21.827903155322499</v>
      </c>
      <c r="T28" s="59">
        <v>22.050803773145802</v>
      </c>
      <c r="U28" s="62">
        <v>-1.0211728366078601</v>
      </c>
    </row>
    <row r="29" spans="1:21" ht="12" thickBot="1">
      <c r="A29" s="85"/>
      <c r="B29" s="74" t="s">
        <v>27</v>
      </c>
      <c r="C29" s="75"/>
      <c r="D29" s="59">
        <v>915041.30610000005</v>
      </c>
      <c r="E29" s="60"/>
      <c r="F29" s="60"/>
      <c r="G29" s="59">
        <v>781349.76280000003</v>
      </c>
      <c r="H29" s="61">
        <v>17.110332614796</v>
      </c>
      <c r="I29" s="59">
        <v>145398.454</v>
      </c>
      <c r="J29" s="61">
        <v>15.889824102007299</v>
      </c>
      <c r="K29" s="59">
        <v>99453.056700000001</v>
      </c>
      <c r="L29" s="61">
        <v>12.7283658913015</v>
      </c>
      <c r="M29" s="61">
        <v>0.46198074573609399</v>
      </c>
      <c r="N29" s="59">
        <v>18770452.301199999</v>
      </c>
      <c r="O29" s="59">
        <v>71604583.125599995</v>
      </c>
      <c r="P29" s="59">
        <v>126912</v>
      </c>
      <c r="Q29" s="59">
        <v>116695</v>
      </c>
      <c r="R29" s="61">
        <v>8.7553022837310905</v>
      </c>
      <c r="S29" s="59">
        <v>7.2100455914334303</v>
      </c>
      <c r="T29" s="59">
        <v>7.02475333390462</v>
      </c>
      <c r="U29" s="62">
        <v>2.56991797318125</v>
      </c>
    </row>
    <row r="30" spans="1:21" ht="12" thickBot="1">
      <c r="A30" s="85"/>
      <c r="B30" s="74" t="s">
        <v>28</v>
      </c>
      <c r="C30" s="75"/>
      <c r="D30" s="59">
        <v>1221437.2301</v>
      </c>
      <c r="E30" s="60"/>
      <c r="F30" s="60"/>
      <c r="G30" s="59">
        <v>1188967.8060999999</v>
      </c>
      <c r="H30" s="61">
        <v>2.7308917729660598</v>
      </c>
      <c r="I30" s="59">
        <v>159803.0025</v>
      </c>
      <c r="J30" s="61">
        <v>13.083194008006201</v>
      </c>
      <c r="K30" s="59">
        <v>98343.575700000001</v>
      </c>
      <c r="L30" s="61">
        <v>8.2713405018578499</v>
      </c>
      <c r="M30" s="61">
        <v>0.62494602583379499</v>
      </c>
      <c r="N30" s="59">
        <v>29849138.089499999</v>
      </c>
      <c r="O30" s="59">
        <v>123410219.2025</v>
      </c>
      <c r="P30" s="59">
        <v>77430</v>
      </c>
      <c r="Q30" s="59">
        <v>65453</v>
      </c>
      <c r="R30" s="61">
        <v>18.298626495347801</v>
      </c>
      <c r="S30" s="59">
        <v>15.774728530285399</v>
      </c>
      <c r="T30" s="59">
        <v>15.6778343406719</v>
      </c>
      <c r="U30" s="62">
        <v>0.61423681192016899</v>
      </c>
    </row>
    <row r="31" spans="1:21" ht="12" thickBot="1">
      <c r="A31" s="85"/>
      <c r="B31" s="74" t="s">
        <v>29</v>
      </c>
      <c r="C31" s="75"/>
      <c r="D31" s="59">
        <v>608489.86120000004</v>
      </c>
      <c r="E31" s="60"/>
      <c r="F31" s="60"/>
      <c r="G31" s="59">
        <v>1445020.591</v>
      </c>
      <c r="H31" s="61">
        <v>-57.890575055480298</v>
      </c>
      <c r="I31" s="59">
        <v>55463.5844</v>
      </c>
      <c r="J31" s="61">
        <v>9.1149562115333396</v>
      </c>
      <c r="K31" s="59">
        <v>-48594.202299999997</v>
      </c>
      <c r="L31" s="61">
        <v>-3.3628726540409599</v>
      </c>
      <c r="M31" s="61">
        <v>-2.1413621743925599</v>
      </c>
      <c r="N31" s="59">
        <v>29123386.849399999</v>
      </c>
      <c r="O31" s="59">
        <v>125335748.25319999</v>
      </c>
      <c r="P31" s="59">
        <v>25257</v>
      </c>
      <c r="Q31" s="59">
        <v>32206</v>
      </c>
      <c r="R31" s="61">
        <v>-21.576724833881901</v>
      </c>
      <c r="S31" s="59">
        <v>24.091929413627899</v>
      </c>
      <c r="T31" s="59">
        <v>52.601370465130699</v>
      </c>
      <c r="U31" s="62">
        <v>-118.336064173325</v>
      </c>
    </row>
    <row r="32" spans="1:21" ht="12" thickBot="1">
      <c r="A32" s="85"/>
      <c r="B32" s="74" t="s">
        <v>30</v>
      </c>
      <c r="C32" s="75"/>
      <c r="D32" s="59">
        <v>171697.85320000001</v>
      </c>
      <c r="E32" s="60"/>
      <c r="F32" s="60"/>
      <c r="G32" s="59">
        <v>100299.07980000001</v>
      </c>
      <c r="H32" s="61">
        <v>71.185870839863895</v>
      </c>
      <c r="I32" s="59">
        <v>47058.525699999998</v>
      </c>
      <c r="J32" s="61">
        <v>27.407754274705201</v>
      </c>
      <c r="K32" s="59">
        <v>28401.372500000001</v>
      </c>
      <c r="L32" s="61">
        <v>28.316683021054001</v>
      </c>
      <c r="M32" s="61">
        <v>0.65691026727669599</v>
      </c>
      <c r="N32" s="59">
        <v>3880779.281</v>
      </c>
      <c r="O32" s="59">
        <v>15652491.6085</v>
      </c>
      <c r="P32" s="59">
        <v>30078</v>
      </c>
      <c r="Q32" s="59">
        <v>26231</v>
      </c>
      <c r="R32" s="61">
        <v>14.665853379589</v>
      </c>
      <c r="S32" s="59">
        <v>5.7084198816410696</v>
      </c>
      <c r="T32" s="59">
        <v>5.696328325264</v>
      </c>
      <c r="U32" s="62">
        <v>0.211819673881292</v>
      </c>
    </row>
    <row r="33" spans="1:21" ht="12" thickBot="1">
      <c r="A33" s="85"/>
      <c r="B33" s="74" t="s">
        <v>75</v>
      </c>
      <c r="C33" s="75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59">
        <v>45.476900000000001</v>
      </c>
      <c r="P33" s="60"/>
      <c r="Q33" s="60"/>
      <c r="R33" s="60"/>
      <c r="S33" s="60"/>
      <c r="T33" s="60"/>
      <c r="U33" s="63"/>
    </row>
    <row r="34" spans="1:21" ht="12" customHeight="1" thickBot="1">
      <c r="A34" s="85"/>
      <c r="B34" s="74" t="s">
        <v>77</v>
      </c>
      <c r="C34" s="75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59">
        <v>1</v>
      </c>
      <c r="O34" s="59">
        <v>1</v>
      </c>
      <c r="P34" s="60"/>
      <c r="Q34" s="60"/>
      <c r="R34" s="60"/>
      <c r="S34" s="60"/>
      <c r="T34" s="60"/>
      <c r="U34" s="63"/>
    </row>
    <row r="35" spans="1:21" ht="12" customHeight="1" thickBot="1">
      <c r="A35" s="85"/>
      <c r="B35" s="74" t="s">
        <v>31</v>
      </c>
      <c r="C35" s="75"/>
      <c r="D35" s="59">
        <v>134153.17079999999</v>
      </c>
      <c r="E35" s="60"/>
      <c r="F35" s="60"/>
      <c r="G35" s="59">
        <v>100807.3073</v>
      </c>
      <c r="H35" s="61">
        <v>33.078815805250699</v>
      </c>
      <c r="I35" s="59">
        <v>15512.8549</v>
      </c>
      <c r="J35" s="61">
        <v>11.5635395030111</v>
      </c>
      <c r="K35" s="59">
        <v>13655.036400000001</v>
      </c>
      <c r="L35" s="61">
        <v>13.545681127423601</v>
      </c>
      <c r="M35" s="61">
        <v>0.13605372007649899</v>
      </c>
      <c r="N35" s="59">
        <v>3857964.8056000001</v>
      </c>
      <c r="O35" s="59">
        <v>23995975.120900001</v>
      </c>
      <c r="P35" s="59">
        <v>9148</v>
      </c>
      <c r="Q35" s="59">
        <v>8344</v>
      </c>
      <c r="R35" s="61">
        <v>9.6356663470757304</v>
      </c>
      <c r="S35" s="59">
        <v>14.6647541320507</v>
      </c>
      <c r="T35" s="59">
        <v>14.4855988494727</v>
      </c>
      <c r="U35" s="62">
        <v>1.22167259651829</v>
      </c>
    </row>
    <row r="36" spans="1:21" ht="12" customHeight="1" thickBot="1">
      <c r="A36" s="85"/>
      <c r="B36" s="74" t="s">
        <v>76</v>
      </c>
      <c r="C36" s="75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59">
        <v>14.700799999999999</v>
      </c>
      <c r="O36" s="59">
        <v>26.666599999999999</v>
      </c>
      <c r="P36" s="60"/>
      <c r="Q36" s="60"/>
      <c r="R36" s="60"/>
      <c r="S36" s="60"/>
      <c r="T36" s="60"/>
      <c r="U36" s="63"/>
    </row>
    <row r="37" spans="1:21" ht="12" customHeight="1" thickBot="1">
      <c r="A37" s="85"/>
      <c r="B37" s="74" t="s">
        <v>61</v>
      </c>
      <c r="C37" s="75"/>
      <c r="D37" s="59">
        <v>1444870.36</v>
      </c>
      <c r="E37" s="60"/>
      <c r="F37" s="60"/>
      <c r="G37" s="59">
        <v>79949.84</v>
      </c>
      <c r="H37" s="61">
        <v>1707.2210776156701</v>
      </c>
      <c r="I37" s="59">
        <v>13322.85</v>
      </c>
      <c r="J37" s="61">
        <v>0.92207926529823803</v>
      </c>
      <c r="K37" s="59">
        <v>2212.36</v>
      </c>
      <c r="L37" s="61">
        <v>2.7671850250106802</v>
      </c>
      <c r="M37" s="61">
        <v>5.0220081722685297</v>
      </c>
      <c r="N37" s="59">
        <v>4903621</v>
      </c>
      <c r="O37" s="59">
        <v>39219550.119999997</v>
      </c>
      <c r="P37" s="59">
        <v>84</v>
      </c>
      <c r="Q37" s="59">
        <v>62</v>
      </c>
      <c r="R37" s="61">
        <v>35.4838709677419</v>
      </c>
      <c r="S37" s="59">
        <v>17200.837619047601</v>
      </c>
      <c r="T37" s="59">
        <v>1471.47806451613</v>
      </c>
      <c r="U37" s="62">
        <v>91.445311576648706</v>
      </c>
    </row>
    <row r="38" spans="1:21" ht="12" customHeight="1" thickBot="1">
      <c r="A38" s="85"/>
      <c r="B38" s="74" t="s">
        <v>35</v>
      </c>
      <c r="C38" s="75"/>
      <c r="D38" s="59">
        <v>83257.53</v>
      </c>
      <c r="E38" s="60"/>
      <c r="F38" s="60"/>
      <c r="G38" s="59">
        <v>93363.3</v>
      </c>
      <c r="H38" s="61">
        <v>-10.824135393671799</v>
      </c>
      <c r="I38" s="59">
        <v>-5125.84</v>
      </c>
      <c r="J38" s="61">
        <v>-6.1566082971714398</v>
      </c>
      <c r="K38" s="59">
        <v>-7183.84</v>
      </c>
      <c r="L38" s="61">
        <v>-7.6945009441611401</v>
      </c>
      <c r="M38" s="61">
        <v>-0.286476313503642</v>
      </c>
      <c r="N38" s="59">
        <v>5598324.1299999999</v>
      </c>
      <c r="O38" s="59">
        <v>33978132.619999997</v>
      </c>
      <c r="P38" s="59">
        <v>47</v>
      </c>
      <c r="Q38" s="59">
        <v>29</v>
      </c>
      <c r="R38" s="61">
        <v>62.068965517241402</v>
      </c>
      <c r="S38" s="59">
        <v>1771.43680851064</v>
      </c>
      <c r="T38" s="59">
        <v>1545.4017241379299</v>
      </c>
      <c r="U38" s="62">
        <v>12.759985752060199</v>
      </c>
    </row>
    <row r="39" spans="1:21" ht="12" customHeight="1" thickBot="1">
      <c r="A39" s="85"/>
      <c r="B39" s="74" t="s">
        <v>36</v>
      </c>
      <c r="C39" s="75"/>
      <c r="D39" s="59">
        <v>1537.61</v>
      </c>
      <c r="E39" s="60"/>
      <c r="F39" s="60"/>
      <c r="G39" s="59">
        <v>14688.9</v>
      </c>
      <c r="H39" s="61">
        <v>-89.532163742690102</v>
      </c>
      <c r="I39" s="59">
        <v>-85.47</v>
      </c>
      <c r="J39" s="61">
        <v>-5.5586266998783804</v>
      </c>
      <c r="K39" s="59">
        <v>2865.88</v>
      </c>
      <c r="L39" s="61">
        <v>19.510514742424601</v>
      </c>
      <c r="M39" s="61">
        <v>-1.0298233003475401</v>
      </c>
      <c r="N39" s="59">
        <v>22804041.379999999</v>
      </c>
      <c r="O39" s="59">
        <v>30214792.030000001</v>
      </c>
      <c r="P39" s="59">
        <v>1</v>
      </c>
      <c r="Q39" s="59">
        <v>2</v>
      </c>
      <c r="R39" s="61">
        <v>-50</v>
      </c>
      <c r="S39" s="59">
        <v>1537.61</v>
      </c>
      <c r="T39" s="59">
        <v>2776.9250000000002</v>
      </c>
      <c r="U39" s="62">
        <v>-80.600087148236497</v>
      </c>
    </row>
    <row r="40" spans="1:21" ht="12" customHeight="1" thickBot="1">
      <c r="A40" s="85"/>
      <c r="B40" s="74" t="s">
        <v>37</v>
      </c>
      <c r="C40" s="75"/>
      <c r="D40" s="59">
        <v>50176.639999999999</v>
      </c>
      <c r="E40" s="60"/>
      <c r="F40" s="60"/>
      <c r="G40" s="59">
        <v>74367.61</v>
      </c>
      <c r="H40" s="61">
        <v>-32.528906065422802</v>
      </c>
      <c r="I40" s="59">
        <v>-6113.56</v>
      </c>
      <c r="J40" s="61">
        <v>-12.1840760959682</v>
      </c>
      <c r="K40" s="59">
        <v>-11517.06</v>
      </c>
      <c r="L40" s="61">
        <v>-15.4866614645812</v>
      </c>
      <c r="M40" s="61">
        <v>-0.46917355644582898</v>
      </c>
      <c r="N40" s="59">
        <v>4714641.45</v>
      </c>
      <c r="O40" s="59">
        <v>23306613.030000001</v>
      </c>
      <c r="P40" s="59">
        <v>39</v>
      </c>
      <c r="Q40" s="59">
        <v>40</v>
      </c>
      <c r="R40" s="61">
        <v>-2.5</v>
      </c>
      <c r="S40" s="59">
        <v>1286.58051282051</v>
      </c>
      <c r="T40" s="59">
        <v>1500.7127499999999</v>
      </c>
      <c r="U40" s="62">
        <v>-16.643516285665999</v>
      </c>
    </row>
    <row r="41" spans="1:21" ht="12" customHeight="1" thickBot="1">
      <c r="A41" s="85"/>
      <c r="B41" s="74" t="s">
        <v>74</v>
      </c>
      <c r="C41" s="75"/>
      <c r="D41" s="60"/>
      <c r="E41" s="60"/>
      <c r="F41" s="60"/>
      <c r="G41" s="59">
        <v>12.85</v>
      </c>
      <c r="H41" s="60"/>
      <c r="I41" s="60"/>
      <c r="J41" s="60"/>
      <c r="K41" s="59">
        <v>-70.06</v>
      </c>
      <c r="L41" s="61">
        <v>-545.21400778210102</v>
      </c>
      <c r="M41" s="60"/>
      <c r="N41" s="59">
        <v>45.7</v>
      </c>
      <c r="O41" s="59">
        <v>56.16</v>
      </c>
      <c r="P41" s="60"/>
      <c r="Q41" s="60"/>
      <c r="R41" s="60"/>
      <c r="S41" s="60"/>
      <c r="T41" s="60"/>
      <c r="U41" s="63"/>
    </row>
    <row r="42" spans="1:21" ht="12" customHeight="1" thickBot="1">
      <c r="A42" s="85"/>
      <c r="B42" s="74" t="s">
        <v>32</v>
      </c>
      <c r="C42" s="75"/>
      <c r="D42" s="59">
        <v>14902.136699999999</v>
      </c>
      <c r="E42" s="60"/>
      <c r="F42" s="60"/>
      <c r="G42" s="59">
        <v>57703.418599999997</v>
      </c>
      <c r="H42" s="61">
        <v>-74.174603409025806</v>
      </c>
      <c r="I42" s="59">
        <v>1255.6003000000001</v>
      </c>
      <c r="J42" s="61">
        <v>8.4256393916987804</v>
      </c>
      <c r="K42" s="59">
        <v>3281.2874999999999</v>
      </c>
      <c r="L42" s="61">
        <v>5.6864698480793301</v>
      </c>
      <c r="M42" s="61">
        <v>-0.61734523414970499</v>
      </c>
      <c r="N42" s="59">
        <v>309313.07250000001</v>
      </c>
      <c r="O42" s="59">
        <v>2160632.7133999998</v>
      </c>
      <c r="P42" s="59">
        <v>46</v>
      </c>
      <c r="Q42" s="59">
        <v>35</v>
      </c>
      <c r="R42" s="61">
        <v>31.428571428571399</v>
      </c>
      <c r="S42" s="59">
        <v>323.95949347826098</v>
      </c>
      <c r="T42" s="59">
        <v>229.120874285714</v>
      </c>
      <c r="U42" s="62">
        <v>29.274838707238199</v>
      </c>
    </row>
    <row r="43" spans="1:21" ht="12" thickBot="1">
      <c r="A43" s="85"/>
      <c r="B43" s="74" t="s">
        <v>33</v>
      </c>
      <c r="C43" s="75"/>
      <c r="D43" s="59">
        <v>252503.56909999999</v>
      </c>
      <c r="E43" s="60"/>
      <c r="F43" s="60"/>
      <c r="G43" s="59">
        <v>274663.87339999998</v>
      </c>
      <c r="H43" s="61">
        <v>-8.0681540042681092</v>
      </c>
      <c r="I43" s="59">
        <v>12214.79</v>
      </c>
      <c r="J43" s="61">
        <v>4.8374722161501502</v>
      </c>
      <c r="K43" s="59">
        <v>12608.8565</v>
      </c>
      <c r="L43" s="61">
        <v>4.5906497800085297</v>
      </c>
      <c r="M43" s="61">
        <v>-3.1253151306782002E-2</v>
      </c>
      <c r="N43" s="59">
        <v>8092259.477</v>
      </c>
      <c r="O43" s="59">
        <v>48534667.237800002</v>
      </c>
      <c r="P43" s="59">
        <v>1341</v>
      </c>
      <c r="Q43" s="59">
        <v>1221</v>
      </c>
      <c r="R43" s="61">
        <v>9.8280098280098205</v>
      </c>
      <c r="S43" s="59">
        <v>188.294980686055</v>
      </c>
      <c r="T43" s="59">
        <v>189.51982612612599</v>
      </c>
      <c r="U43" s="62">
        <v>-0.65049287857181604</v>
      </c>
    </row>
    <row r="44" spans="1:21" ht="12" thickBot="1">
      <c r="A44" s="85"/>
      <c r="B44" s="74" t="s">
        <v>38</v>
      </c>
      <c r="C44" s="75"/>
      <c r="D44" s="59">
        <v>39543.879999999997</v>
      </c>
      <c r="E44" s="60"/>
      <c r="F44" s="60"/>
      <c r="G44" s="59">
        <v>68834.22</v>
      </c>
      <c r="H44" s="61">
        <v>-42.552003930603099</v>
      </c>
      <c r="I44" s="59">
        <v>211.21</v>
      </c>
      <c r="J44" s="61">
        <v>0.53411551926619205</v>
      </c>
      <c r="K44" s="59">
        <v>-12578.62</v>
      </c>
      <c r="L44" s="61">
        <v>-18.273788821897</v>
      </c>
      <c r="M44" s="61">
        <v>-1.01679119013055</v>
      </c>
      <c r="N44" s="59">
        <v>3519590.31</v>
      </c>
      <c r="O44" s="59">
        <v>17053723.120000001</v>
      </c>
      <c r="P44" s="59">
        <v>36</v>
      </c>
      <c r="Q44" s="59">
        <v>44</v>
      </c>
      <c r="R44" s="61">
        <v>-18.181818181818201</v>
      </c>
      <c r="S44" s="59">
        <v>1098.4411111111101</v>
      </c>
      <c r="T44" s="59">
        <v>1059.7704545454501</v>
      </c>
      <c r="U44" s="62">
        <v>3.5205033910775301</v>
      </c>
    </row>
    <row r="45" spans="1:21" ht="12" thickBot="1">
      <c r="A45" s="85"/>
      <c r="B45" s="74" t="s">
        <v>39</v>
      </c>
      <c r="C45" s="75"/>
      <c r="D45" s="59">
        <v>48443.92</v>
      </c>
      <c r="E45" s="60"/>
      <c r="F45" s="60"/>
      <c r="G45" s="59">
        <v>24278.67</v>
      </c>
      <c r="H45" s="61">
        <v>99.532840966988701</v>
      </c>
      <c r="I45" s="59">
        <v>5304.18</v>
      </c>
      <c r="J45" s="61">
        <v>10.9491139445363</v>
      </c>
      <c r="K45" s="59">
        <v>3993.26</v>
      </c>
      <c r="L45" s="61">
        <v>16.447606067383401</v>
      </c>
      <c r="M45" s="61">
        <v>0.32828315711974698</v>
      </c>
      <c r="N45" s="59">
        <v>2066004.74</v>
      </c>
      <c r="O45" s="59">
        <v>8184962.5999999996</v>
      </c>
      <c r="P45" s="59">
        <v>49</v>
      </c>
      <c r="Q45" s="59">
        <v>48</v>
      </c>
      <c r="R45" s="61">
        <v>2.0833333333333299</v>
      </c>
      <c r="S45" s="59">
        <v>988.65142857142905</v>
      </c>
      <c r="T45" s="59">
        <v>1056.3970833333301</v>
      </c>
      <c r="U45" s="62">
        <v>-6.8523296284308497</v>
      </c>
    </row>
    <row r="46" spans="1:21" ht="12" thickBot="1">
      <c r="A46" s="86"/>
      <c r="B46" s="74" t="s">
        <v>34</v>
      </c>
      <c r="C46" s="75"/>
      <c r="D46" s="64">
        <v>355.69009999999997</v>
      </c>
      <c r="E46" s="65"/>
      <c r="F46" s="65"/>
      <c r="G46" s="64">
        <v>10267.135700000001</v>
      </c>
      <c r="H46" s="66">
        <v>-96.535644308275806</v>
      </c>
      <c r="I46" s="64">
        <v>62.742100000000001</v>
      </c>
      <c r="J46" s="66">
        <v>17.639540712547198</v>
      </c>
      <c r="K46" s="64">
        <v>1378.9438</v>
      </c>
      <c r="L46" s="66">
        <v>13.430657198774499</v>
      </c>
      <c r="M46" s="66">
        <v>-0.95449988607222402</v>
      </c>
      <c r="N46" s="64">
        <v>140192.64170000001</v>
      </c>
      <c r="O46" s="64">
        <v>1459623.3988999999</v>
      </c>
      <c r="P46" s="64">
        <v>4</v>
      </c>
      <c r="Q46" s="64">
        <v>2</v>
      </c>
      <c r="R46" s="66">
        <v>100</v>
      </c>
      <c r="S46" s="64">
        <v>88.922524999999993</v>
      </c>
      <c r="T46" s="64">
        <v>3169.3669</v>
      </c>
      <c r="U46" s="67">
        <v>-3464.1890510868898</v>
      </c>
    </row>
  </sheetData>
  <mergeCells count="44">
    <mergeCell ref="B19:C19"/>
    <mergeCell ref="B20:C20"/>
    <mergeCell ref="B21:C21"/>
    <mergeCell ref="B22:C22"/>
    <mergeCell ref="B36:C36"/>
    <mergeCell ref="B45:C45"/>
    <mergeCell ref="B24:C24"/>
    <mergeCell ref="B40:C40"/>
    <mergeCell ref="B41:C41"/>
    <mergeCell ref="B42:C42"/>
    <mergeCell ref="B31:C31"/>
    <mergeCell ref="B32:C32"/>
    <mergeCell ref="A1:U4"/>
    <mergeCell ref="W1:W4"/>
    <mergeCell ref="B6:C6"/>
    <mergeCell ref="A7:C7"/>
    <mergeCell ref="B8:C8"/>
    <mergeCell ref="A8:A46"/>
    <mergeCell ref="B46:C46"/>
    <mergeCell ref="B23:C23"/>
    <mergeCell ref="B43:C43"/>
    <mergeCell ref="B44:C44"/>
    <mergeCell ref="B37:C37"/>
    <mergeCell ref="B38:C38"/>
    <mergeCell ref="B39:C39"/>
    <mergeCell ref="B15:C15"/>
    <mergeCell ref="B34:C34"/>
    <mergeCell ref="B35:C35"/>
    <mergeCell ref="B9:C9"/>
    <mergeCell ref="B10:C10"/>
    <mergeCell ref="B11:C11"/>
    <mergeCell ref="B12:C12"/>
    <mergeCell ref="B33:C33"/>
    <mergeCell ref="B25:C25"/>
    <mergeCell ref="B16:C16"/>
    <mergeCell ref="B17:C17"/>
    <mergeCell ref="B26:C26"/>
    <mergeCell ref="B27:C27"/>
    <mergeCell ref="B28:C28"/>
    <mergeCell ref="B29:C29"/>
    <mergeCell ref="B30:C30"/>
    <mergeCell ref="B18:C18"/>
    <mergeCell ref="B13:C13"/>
    <mergeCell ref="B14:C14"/>
  </mergeCells>
  <phoneticPr fontId="49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6" workbookViewId="0">
      <selection sqref="A1:F36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42" t="s">
        <v>73</v>
      </c>
      <c r="B1" s="42" t="s">
        <v>71</v>
      </c>
      <c r="C1" s="42" t="s">
        <v>58</v>
      </c>
      <c r="D1" s="42" t="s">
        <v>59</v>
      </c>
      <c r="E1" s="42" t="s">
        <v>72</v>
      </c>
      <c r="F1" s="42" t="s">
        <v>60</v>
      </c>
      <c r="G1" s="38"/>
      <c r="H1" s="38"/>
    </row>
    <row r="2" spans="1:8">
      <c r="A2" s="43">
        <v>1</v>
      </c>
      <c r="B2" s="44">
        <v>42816</v>
      </c>
      <c r="C2" s="43">
        <v>12</v>
      </c>
      <c r="D2" s="43">
        <v>41219</v>
      </c>
      <c r="E2" s="43">
        <v>566479.01029316196</v>
      </c>
      <c r="F2" s="43">
        <v>400618.136260684</v>
      </c>
      <c r="G2" s="37"/>
      <c r="H2" s="37"/>
    </row>
    <row r="3" spans="1:8">
      <c r="A3" s="43">
        <v>2</v>
      </c>
      <c r="B3" s="44">
        <v>42816</v>
      </c>
      <c r="C3" s="43">
        <v>13</v>
      </c>
      <c r="D3" s="43">
        <v>6883</v>
      </c>
      <c r="E3" s="43">
        <v>62763.720453846203</v>
      </c>
      <c r="F3" s="43">
        <v>47448.7135923077</v>
      </c>
      <c r="G3" s="37"/>
      <c r="H3" s="37"/>
    </row>
    <row r="4" spans="1:8">
      <c r="A4" s="43">
        <v>3</v>
      </c>
      <c r="B4" s="44">
        <v>42816</v>
      </c>
      <c r="C4" s="43">
        <v>14</v>
      </c>
      <c r="D4" s="43">
        <v>107510</v>
      </c>
      <c r="E4" s="43">
        <v>89039.011309371504</v>
      </c>
      <c r="F4" s="43">
        <v>62338.181086458702</v>
      </c>
      <c r="G4" s="37"/>
      <c r="H4" s="37"/>
    </row>
    <row r="5" spans="1:8">
      <c r="A5" s="43">
        <v>4</v>
      </c>
      <c r="B5" s="44">
        <v>42816</v>
      </c>
      <c r="C5" s="43">
        <v>15</v>
      </c>
      <c r="D5" s="43">
        <v>2573</v>
      </c>
      <c r="E5" s="43">
        <v>44973.247832039902</v>
      </c>
      <c r="F5" s="43">
        <v>33924.825199478102</v>
      </c>
      <c r="G5" s="37"/>
      <c r="H5" s="37"/>
    </row>
    <row r="6" spans="1:8">
      <c r="A6" s="43">
        <v>5</v>
      </c>
      <c r="B6" s="44">
        <v>42816</v>
      </c>
      <c r="C6" s="43">
        <v>16</v>
      </c>
      <c r="D6" s="43">
        <v>4491</v>
      </c>
      <c r="E6" s="43">
        <v>112199.426164103</v>
      </c>
      <c r="F6" s="43">
        <v>91059.244819658095</v>
      </c>
      <c r="G6" s="37"/>
      <c r="H6" s="37"/>
    </row>
    <row r="7" spans="1:8">
      <c r="A7" s="43">
        <v>6</v>
      </c>
      <c r="B7" s="44">
        <v>42816</v>
      </c>
      <c r="C7" s="43">
        <v>17</v>
      </c>
      <c r="D7" s="43">
        <v>10275</v>
      </c>
      <c r="E7" s="43">
        <v>170261.84194359</v>
      </c>
      <c r="F7" s="43">
        <v>118707.54959401699</v>
      </c>
      <c r="G7" s="37"/>
      <c r="H7" s="37"/>
    </row>
    <row r="8" spans="1:8">
      <c r="A8" s="43">
        <v>7</v>
      </c>
      <c r="B8" s="44">
        <v>42816</v>
      </c>
      <c r="C8" s="43">
        <v>18</v>
      </c>
      <c r="D8" s="43">
        <v>26617</v>
      </c>
      <c r="E8" s="43">
        <v>84649.911080341903</v>
      </c>
      <c r="F8" s="43">
        <v>70796.249195726501</v>
      </c>
      <c r="G8" s="37"/>
      <c r="H8" s="37"/>
    </row>
    <row r="9" spans="1:8">
      <c r="A9" s="43">
        <v>8</v>
      </c>
      <c r="B9" s="44">
        <v>42816</v>
      </c>
      <c r="C9" s="43">
        <v>19</v>
      </c>
      <c r="D9" s="43">
        <v>18337</v>
      </c>
      <c r="E9" s="43">
        <v>78083.913727350402</v>
      </c>
      <c r="F9" s="43">
        <v>79892.153827350397</v>
      </c>
      <c r="G9" s="37"/>
      <c r="H9" s="37"/>
    </row>
    <row r="10" spans="1:8">
      <c r="A10" s="43">
        <v>9</v>
      </c>
      <c r="B10" s="44">
        <v>42816</v>
      </c>
      <c r="C10" s="43">
        <v>21</v>
      </c>
      <c r="D10" s="43">
        <v>195651</v>
      </c>
      <c r="E10" s="43">
        <v>763660.57539829798</v>
      </c>
      <c r="F10" s="43">
        <v>793876.10975982901</v>
      </c>
      <c r="G10" s="37"/>
      <c r="H10" s="37"/>
    </row>
    <row r="11" spans="1:8">
      <c r="A11" s="43">
        <v>10</v>
      </c>
      <c r="B11" s="44">
        <v>42816</v>
      </c>
      <c r="C11" s="43">
        <v>22</v>
      </c>
      <c r="D11" s="43">
        <v>26268</v>
      </c>
      <c r="E11" s="43">
        <v>511014.68847264902</v>
      </c>
      <c r="F11" s="43">
        <v>435069.84497606801</v>
      </c>
      <c r="G11" s="37"/>
      <c r="H11" s="37"/>
    </row>
    <row r="12" spans="1:8">
      <c r="A12" s="43">
        <v>11</v>
      </c>
      <c r="B12" s="44">
        <v>42816</v>
      </c>
      <c r="C12" s="43">
        <v>23</v>
      </c>
      <c r="D12" s="43">
        <v>151484.606</v>
      </c>
      <c r="E12" s="43">
        <v>1630271.89100011</v>
      </c>
      <c r="F12" s="43">
        <v>1427619.80999658</v>
      </c>
      <c r="G12" s="37"/>
      <c r="H12" s="37"/>
    </row>
    <row r="13" spans="1:8">
      <c r="A13" s="43">
        <v>12</v>
      </c>
      <c r="B13" s="44">
        <v>42816</v>
      </c>
      <c r="C13" s="43">
        <v>24</v>
      </c>
      <c r="D13" s="43">
        <v>20404.3</v>
      </c>
      <c r="E13" s="43">
        <v>632122.21005299105</v>
      </c>
      <c r="F13" s="43">
        <v>561005.075639316</v>
      </c>
      <c r="G13" s="37"/>
      <c r="H13" s="37"/>
    </row>
    <row r="14" spans="1:8">
      <c r="A14" s="43">
        <v>13</v>
      </c>
      <c r="B14" s="44">
        <v>42816</v>
      </c>
      <c r="C14" s="43">
        <v>25</v>
      </c>
      <c r="D14" s="43">
        <v>95715</v>
      </c>
      <c r="E14" s="43">
        <v>1260358.16848952</v>
      </c>
      <c r="F14" s="43">
        <v>1111210.0162</v>
      </c>
      <c r="G14" s="37"/>
      <c r="H14" s="37"/>
    </row>
    <row r="15" spans="1:8">
      <c r="A15" s="43">
        <v>14</v>
      </c>
      <c r="B15" s="44">
        <v>42816</v>
      </c>
      <c r="C15" s="43">
        <v>26</v>
      </c>
      <c r="D15" s="43">
        <v>64996</v>
      </c>
      <c r="E15" s="43">
        <v>415508.20286383003</v>
      </c>
      <c r="F15" s="43">
        <v>341297.05378531897</v>
      </c>
      <c r="G15" s="37"/>
      <c r="H15" s="37"/>
    </row>
    <row r="16" spans="1:8">
      <c r="A16" s="43">
        <v>15</v>
      </c>
      <c r="B16" s="44">
        <v>42816</v>
      </c>
      <c r="C16" s="43">
        <v>27</v>
      </c>
      <c r="D16" s="43">
        <v>141209.245</v>
      </c>
      <c r="E16" s="43">
        <v>1136523.8965738399</v>
      </c>
      <c r="F16" s="43">
        <v>1119472.68570613</v>
      </c>
      <c r="G16" s="37"/>
      <c r="H16" s="37"/>
    </row>
    <row r="17" spans="1:9">
      <c r="A17" s="43">
        <v>16</v>
      </c>
      <c r="B17" s="44">
        <v>42816</v>
      </c>
      <c r="C17" s="43">
        <v>29</v>
      </c>
      <c r="D17" s="43">
        <v>141856</v>
      </c>
      <c r="E17" s="43">
        <v>2083976.2333786299</v>
      </c>
      <c r="F17" s="43">
        <v>1904131.26466325</v>
      </c>
      <c r="G17" s="37"/>
      <c r="H17" s="37"/>
    </row>
    <row r="18" spans="1:9">
      <c r="A18" s="43">
        <v>17</v>
      </c>
      <c r="B18" s="44">
        <v>42816</v>
      </c>
      <c r="C18" s="43">
        <v>31</v>
      </c>
      <c r="D18" s="43">
        <v>30039.608</v>
      </c>
      <c r="E18" s="43">
        <v>259926.87970778299</v>
      </c>
      <c r="F18" s="43">
        <v>218169.55561130101</v>
      </c>
      <c r="G18" s="37"/>
      <c r="H18" s="37"/>
    </row>
    <row r="19" spans="1:9">
      <c r="A19" s="43">
        <v>18</v>
      </c>
      <c r="B19" s="44">
        <v>42816</v>
      </c>
      <c r="C19" s="43">
        <v>32</v>
      </c>
      <c r="D19" s="43">
        <v>18047.563999999998</v>
      </c>
      <c r="E19" s="43">
        <v>312788.96570588503</v>
      </c>
      <c r="F19" s="43">
        <v>288602.18363767402</v>
      </c>
      <c r="G19" s="37"/>
      <c r="H19" s="37"/>
    </row>
    <row r="20" spans="1:9">
      <c r="A20" s="43">
        <v>19</v>
      </c>
      <c r="B20" s="44">
        <v>42816</v>
      </c>
      <c r="C20" s="43">
        <v>33</v>
      </c>
      <c r="D20" s="43">
        <v>40822.758999999998</v>
      </c>
      <c r="E20" s="43">
        <v>745071.40176562301</v>
      </c>
      <c r="F20" s="43">
        <v>600732.40869611094</v>
      </c>
      <c r="G20" s="37"/>
      <c r="H20" s="37"/>
    </row>
    <row r="21" spans="1:9">
      <c r="A21" s="43">
        <v>20</v>
      </c>
      <c r="B21" s="44">
        <v>42816</v>
      </c>
      <c r="C21" s="43">
        <v>34</v>
      </c>
      <c r="D21" s="43">
        <v>46670.247000000003</v>
      </c>
      <c r="E21" s="43">
        <v>292474.765304145</v>
      </c>
      <c r="F21" s="43">
        <v>218513.476565872</v>
      </c>
      <c r="G21" s="37"/>
      <c r="H21" s="37"/>
    </row>
    <row r="22" spans="1:9">
      <c r="A22" s="43">
        <v>21</v>
      </c>
      <c r="B22" s="44">
        <v>42816</v>
      </c>
      <c r="C22" s="43">
        <v>35</v>
      </c>
      <c r="D22" s="43">
        <v>32364.292000000001</v>
      </c>
      <c r="E22" s="43">
        <v>920067.94589203503</v>
      </c>
      <c r="F22" s="43">
        <v>876302.250627434</v>
      </c>
      <c r="G22" s="37"/>
      <c r="H22" s="37"/>
    </row>
    <row r="23" spans="1:9">
      <c r="A23" s="43">
        <v>22</v>
      </c>
      <c r="B23" s="44">
        <v>42816</v>
      </c>
      <c r="C23" s="43">
        <v>36</v>
      </c>
      <c r="D23" s="43">
        <v>182859.764</v>
      </c>
      <c r="E23" s="43">
        <v>915041.36851238902</v>
      </c>
      <c r="F23" s="43">
        <v>769642.84136619105</v>
      </c>
      <c r="G23" s="37"/>
      <c r="H23" s="37"/>
    </row>
    <row r="24" spans="1:9">
      <c r="A24" s="43">
        <v>23</v>
      </c>
      <c r="B24" s="44">
        <v>42816</v>
      </c>
      <c r="C24" s="43">
        <v>37</v>
      </c>
      <c r="D24" s="43">
        <v>129090.11199999999</v>
      </c>
      <c r="E24" s="43">
        <v>1221437.18657345</v>
      </c>
      <c r="F24" s="43">
        <v>1061634.24141711</v>
      </c>
      <c r="G24" s="37"/>
      <c r="H24" s="37"/>
    </row>
    <row r="25" spans="1:9">
      <c r="A25" s="43">
        <v>24</v>
      </c>
      <c r="B25" s="44">
        <v>42816</v>
      </c>
      <c r="C25" s="43">
        <v>38</v>
      </c>
      <c r="D25" s="43">
        <v>119304.158</v>
      </c>
      <c r="E25" s="43">
        <v>608489.83216548699</v>
      </c>
      <c r="F25" s="43">
        <v>553026.31295929197</v>
      </c>
      <c r="G25" s="37"/>
      <c r="H25" s="37"/>
    </row>
    <row r="26" spans="1:9">
      <c r="A26" s="43">
        <v>25</v>
      </c>
      <c r="B26" s="44">
        <v>42816</v>
      </c>
      <c r="C26" s="43">
        <v>39</v>
      </c>
      <c r="D26" s="43">
        <v>91857.551000000007</v>
      </c>
      <c r="E26" s="43">
        <v>171697.73061491601</v>
      </c>
      <c r="F26" s="43">
        <v>124639.331389966</v>
      </c>
      <c r="G26" s="37"/>
      <c r="H26" s="37"/>
    </row>
    <row r="27" spans="1:9">
      <c r="A27" s="43">
        <v>26</v>
      </c>
      <c r="B27" s="44">
        <v>42816</v>
      </c>
      <c r="C27" s="43">
        <v>42</v>
      </c>
      <c r="D27" s="43">
        <v>7741.2269999999999</v>
      </c>
      <c r="E27" s="43">
        <v>134153.17139999999</v>
      </c>
      <c r="F27" s="43">
        <v>118640.32369999999</v>
      </c>
      <c r="G27" s="37"/>
      <c r="H27" s="37"/>
    </row>
    <row r="28" spans="1:9">
      <c r="A28" s="43">
        <v>27</v>
      </c>
      <c r="B28" s="44">
        <v>42816</v>
      </c>
      <c r="C28" s="43">
        <v>70</v>
      </c>
      <c r="D28" s="43">
        <v>632</v>
      </c>
      <c r="E28" s="43">
        <v>1444870.36</v>
      </c>
      <c r="F28" s="43">
        <v>1431547.51</v>
      </c>
      <c r="G28" s="37"/>
      <c r="H28" s="37"/>
    </row>
    <row r="29" spans="1:9">
      <c r="A29" s="43">
        <v>28</v>
      </c>
      <c r="B29" s="44">
        <v>42816</v>
      </c>
      <c r="C29" s="43">
        <v>71</v>
      </c>
      <c r="D29" s="43">
        <v>39</v>
      </c>
      <c r="E29" s="43">
        <v>83257.53</v>
      </c>
      <c r="F29" s="43">
        <v>88383.37</v>
      </c>
      <c r="G29" s="37"/>
      <c r="H29" s="37"/>
    </row>
    <row r="30" spans="1:9">
      <c r="A30" s="43">
        <v>29</v>
      </c>
      <c r="B30" s="44">
        <v>42816</v>
      </c>
      <c r="C30" s="43">
        <v>72</v>
      </c>
      <c r="D30" s="43">
        <v>1</v>
      </c>
      <c r="E30" s="43">
        <v>1537.61</v>
      </c>
      <c r="F30" s="43">
        <v>1623.08</v>
      </c>
      <c r="G30" s="37"/>
      <c r="H30" s="37"/>
    </row>
    <row r="31" spans="1:9">
      <c r="A31" s="39">
        <v>30</v>
      </c>
      <c r="B31" s="44">
        <v>42816</v>
      </c>
      <c r="C31" s="39">
        <v>73</v>
      </c>
      <c r="D31" s="39">
        <v>37</v>
      </c>
      <c r="E31" s="39">
        <v>50176.639999999999</v>
      </c>
      <c r="F31" s="39">
        <v>56290.2</v>
      </c>
      <c r="G31" s="39"/>
      <c r="H31" s="39"/>
      <c r="I31" s="39"/>
    </row>
    <row r="32" spans="1:9">
      <c r="A32" s="39">
        <v>31</v>
      </c>
      <c r="B32" s="44">
        <v>42816</v>
      </c>
      <c r="C32" s="39">
        <v>75</v>
      </c>
      <c r="D32" s="39">
        <v>1041</v>
      </c>
      <c r="E32" s="39">
        <v>14902.136752136799</v>
      </c>
      <c r="F32" s="39">
        <v>13646.536324786301</v>
      </c>
      <c r="G32" s="39"/>
      <c r="H32" s="39"/>
    </row>
    <row r="33" spans="1:8">
      <c r="A33" s="39">
        <v>32</v>
      </c>
      <c r="B33" s="44">
        <v>42816</v>
      </c>
      <c r="C33" s="39">
        <v>76</v>
      </c>
      <c r="D33" s="39">
        <v>1784</v>
      </c>
      <c r="E33" s="39">
        <v>252503.56600598301</v>
      </c>
      <c r="F33" s="39">
        <v>240288.77960341901</v>
      </c>
      <c r="G33" s="39"/>
      <c r="H33" s="39"/>
    </row>
    <row r="34" spans="1:8">
      <c r="A34" s="39">
        <v>33</v>
      </c>
      <c r="B34" s="44">
        <v>42816</v>
      </c>
      <c r="C34" s="39">
        <v>77</v>
      </c>
      <c r="D34" s="39">
        <v>32</v>
      </c>
      <c r="E34" s="39">
        <v>39543.879999999997</v>
      </c>
      <c r="F34" s="39">
        <v>39332.67</v>
      </c>
      <c r="G34" s="30"/>
      <c r="H34" s="30"/>
    </row>
    <row r="35" spans="1:8">
      <c r="A35" s="39">
        <v>34</v>
      </c>
      <c r="B35" s="44">
        <v>42816</v>
      </c>
      <c r="C35" s="39">
        <v>78</v>
      </c>
      <c r="D35" s="39">
        <v>45</v>
      </c>
      <c r="E35" s="39">
        <v>48443.92</v>
      </c>
      <c r="F35" s="39">
        <v>43139.74</v>
      </c>
      <c r="G35" s="30"/>
      <c r="H35" s="30"/>
    </row>
    <row r="36" spans="1:8">
      <c r="A36" s="39">
        <v>35</v>
      </c>
      <c r="B36" s="44">
        <v>42816</v>
      </c>
      <c r="C36" s="39">
        <v>99</v>
      </c>
      <c r="D36" s="39">
        <v>4</v>
      </c>
      <c r="E36" s="39">
        <v>355.69018984948201</v>
      </c>
      <c r="F36" s="39">
        <v>292.94800695862602</v>
      </c>
      <c r="G36" s="30"/>
      <c r="H36" s="30"/>
    </row>
    <row r="37" spans="1:8">
      <c r="A37" s="39"/>
      <c r="B37" s="44"/>
      <c r="C37" s="39"/>
      <c r="D37" s="39"/>
      <c r="E37" s="39"/>
      <c r="F37" s="39"/>
      <c r="G37" s="30"/>
      <c r="H37" s="30"/>
    </row>
    <row r="38" spans="1:8">
      <c r="A38" s="30"/>
      <c r="B38" s="44"/>
      <c r="C38" s="39"/>
      <c r="D38" s="39"/>
      <c r="E38" s="39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2017-03-23T00:16:00Z</dcterms:modified>
</cp:coreProperties>
</file>