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<sst xmlns="http://schemas.openxmlformats.org/spreadsheetml/2006/main" count="118" uniqueCount="78">
  <si>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</si>
  <si>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</si>
  <si>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</si>
  <si>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</si>
  <si>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</si>
  <si>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</si>
  <si>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</si>
  <si>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</si>
  <si>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</si>
  <si>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</si>
  <si>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</si>
  <si>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</si>
  <si>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</si>
  <si>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</si>
  <si>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</si>
  <si>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</si>
  <si>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</si>
  <si>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</si>
  <si>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</si>
  <si>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</si>
  <si>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</si>
  <si>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</si>
  <si>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</si>
  <si>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</si>
  <si>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</si>
  <si>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</si>
  <si>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</si>
  <si>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</si>
  <si>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</si>
  <si>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</si>
  <si>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</si>
  <si>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</si>
  <si>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</si>
  <si>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</si>
  <si>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</si>
  <si>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</si>
  <si>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</si>
  <si>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</si>
  <si>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</si>
  <si>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</si>
  <si>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</si>
  <si>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</si>
  <si>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</si>
  <si>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</si>
  <si>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</si>
  <si>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</si>
  <si>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</si>
  <si>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</si>
  <si>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</si>
  <si>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</si>
  <si>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</si>
  <si>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</si>
  <si>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</si>
  <si>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</si>
  <si>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</si>
  <si>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</si>
  <si>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</si>
  <si>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</si>
  <si>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</si>
  <si>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</si>
  <si>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</si>
  <si>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</si>
  <si>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</si>
  <si>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</si>
  <si>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</si>
  <si>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</si>
  <si>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</si>
  <si>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</si>
  <si>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</si>
  <si>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</si>
  <si>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</si>
  <si>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</si>
  <si>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</si>
  <si>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</si>
  <si>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</si>
  <si>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</si>
  <si>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</si>
  <si>
    <t>41-周转筐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</si>
</sst>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0" fontId="47" fillId="35" borderId="12" xfId="0" applyFont="1" applyFill="1" applyBorder="1" applyAlignment="1">
      <alignment horizontal="right" vertical="top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6" fillId="0" borderId="0" xfId="0" applyFont="1" applyAlignment="1">
      <alignment wrapText="1"/>
    </xf>
    <xf numFmtId="0" fontId="46" fillId="0" borderId="19" xfId="0" applyFont="1" applyBorder="1" applyAlignment="1">
      <alignment wrapText="1"/>
    </xf>
    <xf numFmtId="0" fontId="46" fillId="0" borderId="0" xfId="0" applyFont="1" applyAlignment="1">
      <alignment horizontal="right"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  <xf numFmtId="14" fontId="47" fillId="33" borderId="12" xfId="0" applyNumberFormat="1" applyFont="1" applyFill="1" applyBorder="1" applyAlignment="1">
      <alignment vertical="center" wrapText="1"/>
    </xf>
    <xf numFmtId="14" fontId="47" fillId="33" borderId="16" xfId="0" applyNumberFormat="1" applyFont="1" applyFill="1" applyBorder="1" applyAlignment="1">
      <alignment vertical="center" wrapText="1"/>
    </xf>
    <xf numFmtId="14" fontId="47" fillId="33" borderId="17" xfId="0" applyNumberFormat="1" applyFont="1" applyFill="1" applyBorder="1" applyAlignment="1">
      <alignment vertical="center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250" Type="http://schemas.openxmlformats.org/officeDocument/2006/relationships/image" Target="cid:ee390cae13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1232" Type="http://schemas.openxmlformats.org/officeDocument/2006/relationships/image" Target="cid:b59090d5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1243" Type="http://schemas.openxmlformats.org/officeDocument/2006/relationships/hyperlink" Target="cid:e93d11892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1254" Type="http://schemas.openxmlformats.org/officeDocument/2006/relationships/image" Target="cid:f884f770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1236" Type="http://schemas.openxmlformats.org/officeDocument/2006/relationships/image" Target="cid:c51019a013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1247" Type="http://schemas.openxmlformats.org/officeDocument/2006/relationships/hyperlink" Target="cid:e9463f062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1229" Type="http://schemas.openxmlformats.org/officeDocument/2006/relationships/hyperlink" Target="cid:b07d1fba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1231" Type="http://schemas.openxmlformats.org/officeDocument/2006/relationships/hyperlink" Target="cid:b59090b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1242" Type="http://schemas.openxmlformats.org/officeDocument/2006/relationships/image" Target="cid:d9cb7ef1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1253" Type="http://schemas.openxmlformats.org/officeDocument/2006/relationships/hyperlink" Target="cid:f884f74c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1222" Type="http://schemas.openxmlformats.org/officeDocument/2006/relationships/image" Target="cid:7305e780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1233" Type="http://schemas.openxmlformats.org/officeDocument/2006/relationships/hyperlink" Target="cid:ba920414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1244" Type="http://schemas.openxmlformats.org/officeDocument/2006/relationships/image" Target="cid:e93d11ae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1255" Type="http://schemas.openxmlformats.org/officeDocument/2006/relationships/hyperlink" Target="cid:fdbca2f4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1235" Type="http://schemas.openxmlformats.org/officeDocument/2006/relationships/hyperlink" Target="cid:c510197d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1246" Type="http://schemas.openxmlformats.org/officeDocument/2006/relationships/image" Target="cid:e9426d9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237" Type="http://schemas.openxmlformats.org/officeDocument/2006/relationships/hyperlink" Target="cid:c5142fb9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1248" Type="http://schemas.openxmlformats.org/officeDocument/2006/relationships/image" Target="cid:e9463f2f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1228" Type="http://schemas.openxmlformats.org/officeDocument/2006/relationships/image" Target="cid:9c454396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1239" Type="http://schemas.openxmlformats.org/officeDocument/2006/relationships/hyperlink" Target="cid:d054705c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1230" Type="http://schemas.openxmlformats.org/officeDocument/2006/relationships/image" Target="cid:b07d1fdc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1241" Type="http://schemas.openxmlformats.org/officeDocument/2006/relationships/hyperlink" Target="cid:d9cb7ebd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1252" Type="http://schemas.openxmlformats.org/officeDocument/2006/relationships/image" Target="cid:f363f3be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1234" Type="http://schemas.openxmlformats.org/officeDocument/2006/relationships/image" Target="cid:ba92043c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1245" Type="http://schemas.openxmlformats.org/officeDocument/2006/relationships/hyperlink" Target="cid:e9426d6f2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1256" Type="http://schemas.openxmlformats.org/officeDocument/2006/relationships/image" Target="cid:fdbca31613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1227" Type="http://schemas.openxmlformats.org/officeDocument/2006/relationships/hyperlink" Target="cid:9c4543722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238" Type="http://schemas.openxmlformats.org/officeDocument/2006/relationships/image" Target="cid:c5142fe213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1249" Type="http://schemas.openxmlformats.org/officeDocument/2006/relationships/hyperlink" Target="cid:ee390c8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240" Type="http://schemas.openxmlformats.org/officeDocument/2006/relationships/image" Target="cid:d054708313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1251" Type="http://schemas.openxmlformats.org/officeDocument/2006/relationships/hyperlink" Target="cid:f363f38e2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7" name="Picture 2" descr="cid:9c45439613">
          <a:hlinkClick xmlns:r="http://schemas.openxmlformats.org/officeDocument/2006/relationships" r:id="rId1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9" name="Picture 2" descr="cid:b07d1fdc13">
          <a:hlinkClick xmlns:r="http://schemas.openxmlformats.org/officeDocument/2006/relationships" r:id="rId1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1" name="Picture 2" descr="cid:b59090d513">
          <a:hlinkClick xmlns:r="http://schemas.openxmlformats.org/officeDocument/2006/relationships" r:id="rId1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3" name="Picture 2" descr="cid:ba92043c13">
          <a:hlinkClick xmlns:r="http://schemas.openxmlformats.org/officeDocument/2006/relationships" r:id="rId1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4" cstate="print"/>
        <a:srcRect/>
        <a:stretch>
          <a:fillRect/>
        </a:stretch>
      </xdr:blipFill>
      <xdr:spPr bwMode="auto">
        <a:xfrm>
          <a:off x="197262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5" name="Picture 2" descr="cid:c51019a013">
          <a:hlinkClick xmlns:r="http://schemas.openxmlformats.org/officeDocument/2006/relationships" r:id="rId1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7" name="Picture 2" descr="cid:c5142fe213">
          <a:hlinkClick xmlns:r="http://schemas.openxmlformats.org/officeDocument/2006/relationships" r:id="rId1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9" name="Picture 2" descr="cid:d054708313">
          <a:hlinkClick xmlns:r="http://schemas.openxmlformats.org/officeDocument/2006/relationships" r:id="rId1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1" name="Picture 2" descr="cid:d9cb7ef113">
          <a:hlinkClick xmlns:r="http://schemas.openxmlformats.org/officeDocument/2006/relationships" r:id="rId1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2" cstate="print"/>
        <a:srcRect/>
        <a:stretch>
          <a:fillRect/>
        </a:stretch>
      </xdr:blipFill>
      <xdr:spPr bwMode="auto">
        <a:xfrm>
          <a:off x="19764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3" name="Picture 2" descr="cid:e93d11ae13">
          <a:hlinkClick xmlns:r="http://schemas.openxmlformats.org/officeDocument/2006/relationships" r:id="rId1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5" name="Picture 2" descr="cid:e9426d9813">
          <a:hlinkClick xmlns:r="http://schemas.openxmlformats.org/officeDocument/2006/relationships" r:id="rId1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7" name="Picture 2" descr="cid:e9463f2f13">
          <a:hlinkClick xmlns:r="http://schemas.openxmlformats.org/officeDocument/2006/relationships" r:id="rId1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9" name="Picture 2" descr="cid:ee390cae13">
          <a:hlinkClick xmlns:r="http://schemas.openxmlformats.org/officeDocument/2006/relationships" r:id="rId1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50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1" name="Picture 2" descr="cid:f363f3be13">
          <a:hlinkClick xmlns:r="http://schemas.openxmlformats.org/officeDocument/2006/relationships" r:id="rId1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3" name="Picture 2" descr="cid:f884f77013">
          <a:hlinkClick xmlns:r="http://schemas.openxmlformats.org/officeDocument/2006/relationships" r:id="rId1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5" name="Picture 2" descr="cid:fdbca31613">
          <a:hlinkClick xmlns:r="http://schemas.openxmlformats.org/officeDocument/2006/relationships" r:id="rId1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5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16470129.752699999</v>
      </c>
      <c r="F3" s="25">
        <f>RA!I7</f>
        <v>1815601.139</v>
      </c>
      <c r="G3" s="16">
        <f>SUM(G4:G42)</f>
        <v>14654528.613700001</v>
      </c>
      <c r="H3" s="27">
        <f>RA!J7</f>
        <v>11.023599487444001</v>
      </c>
      <c r="I3" s="20">
        <f>SUM(I4:I42)</f>
        <v>16470134.897004863</v>
      </c>
      <c r="J3" s="21">
        <f>SUM(J4:J42)</f>
        <v>14654528.522540597</v>
      </c>
      <c r="K3" s="22">
        <f>E3-I3</f>
        <v>-5.1443048641085625</v>
      </c>
      <c r="L3" s="22">
        <f>G3-J3</f>
        <v>9.1159403324127197E-2</v>
      </c>
    </row>
    <row r="4" spans="1:13">
      <c r="A4" s="71">
        <f>RA!A8</f>
        <v>42817</v>
      </c>
      <c r="B4" s="12">
        <v>12</v>
      </c>
      <c r="C4" s="69" t="s">
        <v>6</v>
      </c>
      <c r="D4" s="69"/>
      <c r="E4" s="15">
        <f>IFERROR(VLOOKUP(C4,RA!B:D,3,0),0)</f>
        <v>560899.58990000002</v>
      </c>
      <c r="F4" s="25">
        <f>IFERROR(VLOOKUP(C4,RA!B:I,8,0),0)</f>
        <v>161326.67430000001</v>
      </c>
      <c r="G4" s="16">
        <f t="shared" ref="G4:G42" si="0">E4-F4</f>
        <v>399572.91560000001</v>
      </c>
      <c r="H4" s="27">
        <f>RA!J8</f>
        <v>28.7621309063111</v>
      </c>
      <c r="I4" s="20">
        <f>IFERROR(VLOOKUP(B4,RMS!C:E,3,FALSE),0)</f>
        <v>560900.11965982895</v>
      </c>
      <c r="J4" s="21">
        <f>IFERROR(VLOOKUP(B4,RMS!C:F,4,FALSE),0)</f>
        <v>399572.90908974397</v>
      </c>
      <c r="K4" s="22">
        <f t="shared" ref="K4:K42" si="1">E4-I4</f>
        <v>-0.52975982893258333</v>
      </c>
      <c r="L4" s="22">
        <f t="shared" ref="L4:L42" si="2">G4-J4</f>
        <v>6.5102560329250991E-3</v>
      </c>
    </row>
    <row r="5" spans="1:13">
      <c r="A5" s="71"/>
      <c r="B5" s="12">
        <v>13</v>
      </c>
      <c r="C5" s="69" t="s">
        <v>7</v>
      </c>
      <c r="D5" s="69"/>
      <c r="E5" s="15">
        <f>IFERROR(VLOOKUP(C5,RA!B:D,3,0),0)</f>
        <v>60008.250999999997</v>
      </c>
      <c r="F5" s="25">
        <f>IFERROR(VLOOKUP(C5,RA!B:I,8,0),0)</f>
        <v>14618.874</v>
      </c>
      <c r="G5" s="16">
        <f t="shared" si="0"/>
        <v>45389.376999999993</v>
      </c>
      <c r="H5" s="27">
        <f>RA!J9</f>
        <v>24.361439895990301</v>
      </c>
      <c r="I5" s="20">
        <f>IFERROR(VLOOKUP(B5,RMS!C:E,3,FALSE),0)</f>
        <v>60008.285792307703</v>
      </c>
      <c r="J5" s="21">
        <f>IFERROR(VLOOKUP(B5,RMS!C:F,4,FALSE),0)</f>
        <v>45389.371935897398</v>
      </c>
      <c r="K5" s="22">
        <f t="shared" si="1"/>
        <v>-3.4792307706084102E-2</v>
      </c>
      <c r="L5" s="22">
        <f t="shared" si="2"/>
        <v>5.0641025954973884E-3</v>
      </c>
      <c r="M5" s="32"/>
    </row>
    <row r="6" spans="1:13">
      <c r="A6" s="71"/>
      <c r="B6" s="12">
        <v>14</v>
      </c>
      <c r="C6" s="69" t="s">
        <v>8</v>
      </c>
      <c r="D6" s="69"/>
      <c r="E6" s="15">
        <f>IFERROR(VLOOKUP(C6,RA!B:D,3,0),0)</f>
        <v>92910.702999999994</v>
      </c>
      <c r="F6" s="25">
        <f>IFERROR(VLOOKUP(C6,RA!B:I,8,0),0)</f>
        <v>26928.757799999999</v>
      </c>
      <c r="G6" s="16">
        <f t="shared" si="0"/>
        <v>65981.945199999987</v>
      </c>
      <c r="H6" s="27">
        <f>RA!J10</f>
        <v>28.9834829901136</v>
      </c>
      <c r="I6" s="20">
        <f>IFERROR(VLOOKUP(B6,RMS!C:E,3,FALSE),0)</f>
        <v>92912.767560124004</v>
      </c>
      <c r="J6" s="21">
        <f>IFERROR(VLOOKUP(B6,RMS!C:F,4,FALSE),0)</f>
        <v>65981.941786758398</v>
      </c>
      <c r="K6" s="22">
        <f>E6-I6</f>
        <v>-2.0645601240103133</v>
      </c>
      <c r="L6" s="22">
        <f t="shared" si="2"/>
        <v>3.4132415894418955E-3</v>
      </c>
      <c r="M6" s="32"/>
    </row>
    <row r="7" spans="1:13">
      <c r="A7" s="71"/>
      <c r="B7" s="12">
        <v>15</v>
      </c>
      <c r="C7" s="69" t="s">
        <v>9</v>
      </c>
      <c r="D7" s="69"/>
      <c r="E7" s="15">
        <f>IFERROR(VLOOKUP(C7,RA!B:D,3,0),0)</f>
        <v>41408.621500000001</v>
      </c>
      <c r="F7" s="25">
        <f>IFERROR(VLOOKUP(C7,RA!B:I,8,0),0)</f>
        <v>10174.4462</v>
      </c>
      <c r="G7" s="16">
        <f t="shared" si="0"/>
        <v>31234.175300000003</v>
      </c>
      <c r="H7" s="27">
        <f>RA!J11</f>
        <v>24.570840157043101</v>
      </c>
      <c r="I7" s="20">
        <f>IFERROR(VLOOKUP(B7,RMS!C:E,3,FALSE),0)</f>
        <v>41408.643624498902</v>
      </c>
      <c r="J7" s="21">
        <f>IFERROR(VLOOKUP(B7,RMS!C:F,4,FALSE),0)</f>
        <v>31234.176113274301</v>
      </c>
      <c r="K7" s="22">
        <f t="shared" si="1"/>
        <v>-2.2124498900666367E-2</v>
      </c>
      <c r="L7" s="22">
        <f t="shared" si="2"/>
        <v>-8.1327429870725609E-4</v>
      </c>
      <c r="M7" s="32"/>
    </row>
    <row r="8" spans="1:13">
      <c r="A8" s="71"/>
      <c r="B8" s="12">
        <v>16</v>
      </c>
      <c r="C8" s="69" t="s">
        <v>10</v>
      </c>
      <c r="D8" s="69"/>
      <c r="E8" s="15">
        <f>IFERROR(VLOOKUP(C8,RA!B:D,3,0),0)</f>
        <v>132215.42660000001</v>
      </c>
      <c r="F8" s="25">
        <f>IFERROR(VLOOKUP(C8,RA!B:I,8,0),0)</f>
        <v>23885.338299999999</v>
      </c>
      <c r="G8" s="16">
        <f t="shared" si="0"/>
        <v>108330.0883</v>
      </c>
      <c r="H8" s="27">
        <f>RA!J12</f>
        <v>18.065470054611598</v>
      </c>
      <c r="I8" s="20">
        <f>IFERROR(VLOOKUP(B8,RMS!C:E,3,FALSE),0)</f>
        <v>132215.42692478601</v>
      </c>
      <c r="J8" s="21">
        <f>IFERROR(VLOOKUP(B8,RMS!C:F,4,FALSE),0)</f>
        <v>108330.089005983</v>
      </c>
      <c r="K8" s="22">
        <f t="shared" si="1"/>
        <v>-3.2478600041940808E-4</v>
      </c>
      <c r="L8" s="22">
        <f t="shared" si="2"/>
        <v>-7.0598299498669803E-4</v>
      </c>
      <c r="M8" s="32"/>
    </row>
    <row r="9" spans="1:13">
      <c r="A9" s="71"/>
      <c r="B9" s="12">
        <v>17</v>
      </c>
      <c r="C9" s="69" t="s">
        <v>11</v>
      </c>
      <c r="D9" s="69"/>
      <c r="E9" s="15">
        <f>IFERROR(VLOOKUP(C9,RA!B:D,3,0),0)</f>
        <v>170972.95490000001</v>
      </c>
      <c r="F9" s="25">
        <f>IFERROR(VLOOKUP(C9,RA!B:I,8,0),0)</f>
        <v>49458.526299999998</v>
      </c>
      <c r="G9" s="16">
        <f t="shared" si="0"/>
        <v>121514.42860000001</v>
      </c>
      <c r="H9" s="27">
        <f>RA!J13</f>
        <v>28.9276899547813</v>
      </c>
      <c r="I9" s="20">
        <f>IFERROR(VLOOKUP(B9,RMS!C:E,3,FALSE),0)</f>
        <v>170973.082455556</v>
      </c>
      <c r="J9" s="21">
        <f>IFERROR(VLOOKUP(B9,RMS!C:F,4,FALSE),0)</f>
        <v>121514.430049573</v>
      </c>
      <c r="K9" s="22">
        <f t="shared" si="1"/>
        <v>-0.12755555598414503</v>
      </c>
      <c r="L9" s="22">
        <f t="shared" si="2"/>
        <v>-1.4495729847112671E-3</v>
      </c>
      <c r="M9" s="32"/>
    </row>
    <row r="10" spans="1:13">
      <c r="A10" s="71"/>
      <c r="B10" s="12">
        <v>18</v>
      </c>
      <c r="C10" s="69" t="s">
        <v>12</v>
      </c>
      <c r="D10" s="69"/>
      <c r="E10" s="15">
        <f>IFERROR(VLOOKUP(C10,RA!B:D,3,0),0)</f>
        <v>69159.988299999997</v>
      </c>
      <c r="F10" s="25">
        <f>IFERROR(VLOOKUP(C10,RA!B:I,8,0),0)</f>
        <v>11414.254999999999</v>
      </c>
      <c r="G10" s="16">
        <f t="shared" si="0"/>
        <v>57745.7333</v>
      </c>
      <c r="H10" s="27">
        <f>RA!J14</f>
        <v>16.504130900785601</v>
      </c>
      <c r="I10" s="20">
        <f>IFERROR(VLOOKUP(B10,RMS!C:E,3,FALSE),0)</f>
        <v>69159.991415384604</v>
      </c>
      <c r="J10" s="21">
        <f>IFERROR(VLOOKUP(B10,RMS!C:F,4,FALSE),0)</f>
        <v>57745.732313675202</v>
      </c>
      <c r="K10" s="22">
        <f t="shared" si="1"/>
        <v>-3.1153846066445112E-3</v>
      </c>
      <c r="L10" s="22">
        <f t="shared" si="2"/>
        <v>9.8632479785010219E-4</v>
      </c>
      <c r="M10" s="32"/>
    </row>
    <row r="11" spans="1:13">
      <c r="A11" s="71"/>
      <c r="B11" s="12">
        <v>19</v>
      </c>
      <c r="C11" s="69" t="s">
        <v>13</v>
      </c>
      <c r="D11" s="69"/>
      <c r="E11" s="15">
        <f>IFERROR(VLOOKUP(C11,RA!B:D,3,0),0)</f>
        <v>71490.453200000004</v>
      </c>
      <c r="F11" s="25">
        <f>IFERROR(VLOOKUP(C11,RA!B:I,8,0),0)</f>
        <v>-1474.4067</v>
      </c>
      <c r="G11" s="16">
        <f t="shared" si="0"/>
        <v>72964.85990000001</v>
      </c>
      <c r="H11" s="27">
        <f>RA!J15</f>
        <v>-2.0623826455194401</v>
      </c>
      <c r="I11" s="20">
        <f>IFERROR(VLOOKUP(B11,RMS!C:E,3,FALSE),0)</f>
        <v>71490.492863247899</v>
      </c>
      <c r="J11" s="21">
        <f>IFERROR(VLOOKUP(B11,RMS!C:F,4,FALSE),0)</f>
        <v>72964.858929059803</v>
      </c>
      <c r="K11" s="22">
        <f t="shared" si="1"/>
        <v>-3.9663247895077802E-2</v>
      </c>
      <c r="L11" s="22">
        <f t="shared" si="2"/>
        <v>9.7094020748045295E-4</v>
      </c>
      <c r="M11" s="32"/>
    </row>
    <row r="12" spans="1:13">
      <c r="A12" s="71"/>
      <c r="B12" s="12">
        <v>21</v>
      </c>
      <c r="C12" s="69" t="s">
        <v>14</v>
      </c>
      <c r="D12" s="69"/>
      <c r="E12" s="15">
        <f>IFERROR(VLOOKUP(C12,RA!B:D,3,0),0)</f>
        <v>801496.18909999996</v>
      </c>
      <c r="F12" s="25">
        <f>IFERROR(VLOOKUP(C12,RA!B:I,8,0),0)</f>
        <v>7916.8968999999997</v>
      </c>
      <c r="G12" s="16">
        <f t="shared" si="0"/>
        <v>793579.29219999991</v>
      </c>
      <c r="H12" s="27">
        <f>RA!J16</f>
        <v>0.98776475891792903</v>
      </c>
      <c r="I12" s="20">
        <f>IFERROR(VLOOKUP(B12,RMS!C:E,3,FALSE),0)</f>
        <v>801495.66662352299</v>
      </c>
      <c r="J12" s="21">
        <f>IFERROR(VLOOKUP(B12,RMS!C:F,4,FALSE),0)</f>
        <v>793579.29220000003</v>
      </c>
      <c r="K12" s="22">
        <f t="shared" si="1"/>
        <v>0.52247647696640342</v>
      </c>
      <c r="L12" s="22">
        <f t="shared" si="2"/>
        <v>0</v>
      </c>
      <c r="M12" s="32"/>
    </row>
    <row r="13" spans="1:13">
      <c r="A13" s="71"/>
      <c r="B13" s="12">
        <v>22</v>
      </c>
      <c r="C13" s="69" t="s">
        <v>15</v>
      </c>
      <c r="D13" s="69"/>
      <c r="E13" s="15">
        <f>IFERROR(VLOOKUP(C13,RA!B:D,3,0),0)</f>
        <v>708648.62899999996</v>
      </c>
      <c r="F13" s="25">
        <f>IFERROR(VLOOKUP(C13,RA!B:I,8,0),0)</f>
        <v>66977.252800000002</v>
      </c>
      <c r="G13" s="16">
        <f t="shared" si="0"/>
        <v>641671.37619999994</v>
      </c>
      <c r="H13" s="27">
        <f>RA!J17</f>
        <v>9.4514051194191993</v>
      </c>
      <c r="I13" s="20">
        <f>IFERROR(VLOOKUP(B13,RMS!C:E,3,FALSE),0)</f>
        <v>708648.63813760702</v>
      </c>
      <c r="J13" s="21">
        <f>IFERROR(VLOOKUP(B13,RMS!C:F,4,FALSE),0)</f>
        <v>641671.37167777796</v>
      </c>
      <c r="K13" s="22">
        <f t="shared" si="1"/>
        <v>-9.1376070631667972E-3</v>
      </c>
      <c r="L13" s="22">
        <f t="shared" si="2"/>
        <v>4.5222219778224826E-3</v>
      </c>
      <c r="M13" s="32"/>
    </row>
    <row r="14" spans="1:13">
      <c r="A14" s="71"/>
      <c r="B14" s="12">
        <v>23</v>
      </c>
      <c r="C14" s="69" t="s">
        <v>16</v>
      </c>
      <c r="D14" s="69"/>
      <c r="E14" s="15">
        <f>IFERROR(VLOOKUP(C14,RA!B:D,3,0),0)</f>
        <v>1560500.368</v>
      </c>
      <c r="F14" s="25">
        <f>IFERROR(VLOOKUP(C14,RA!B:I,8,0),0)</f>
        <v>199973.81359999999</v>
      </c>
      <c r="G14" s="16">
        <f t="shared" si="0"/>
        <v>1360526.5544</v>
      </c>
      <c r="H14" s="27">
        <f>RA!J18</f>
        <v>12.8147238988668</v>
      </c>
      <c r="I14" s="20">
        <f>IFERROR(VLOOKUP(B14,RMS!C:E,3,FALSE),0)</f>
        <v>1560500.9051918201</v>
      </c>
      <c r="J14" s="21">
        <f>IFERROR(VLOOKUP(B14,RMS!C:F,4,FALSE),0)</f>
        <v>1360526.5275093999</v>
      </c>
      <c r="K14" s="22">
        <f t="shared" si="1"/>
        <v>-0.53719182009808719</v>
      </c>
      <c r="L14" s="22">
        <f t="shared" si="2"/>
        <v>2.6890600100159645E-2</v>
      </c>
      <c r="M14" s="32"/>
    </row>
    <row r="15" spans="1:13">
      <c r="A15" s="71"/>
      <c r="B15" s="12">
        <v>24</v>
      </c>
      <c r="C15" s="69" t="s">
        <v>17</v>
      </c>
      <c r="D15" s="69"/>
      <c r="E15" s="15">
        <f>IFERROR(VLOOKUP(C15,RA!B:D,3,0),0)</f>
        <v>554034.85419999994</v>
      </c>
      <c r="F15" s="25">
        <f>IFERROR(VLOOKUP(C15,RA!B:I,8,0),0)</f>
        <v>75068.624599999996</v>
      </c>
      <c r="G15" s="16">
        <f t="shared" si="0"/>
        <v>478966.22959999996</v>
      </c>
      <c r="H15" s="27">
        <f>RA!J19</f>
        <v>13.5494408033941</v>
      </c>
      <c r="I15" s="20">
        <f>IFERROR(VLOOKUP(B15,RMS!C:E,3,FALSE),0)</f>
        <v>554034.76697777805</v>
      </c>
      <c r="J15" s="21">
        <f>IFERROR(VLOOKUP(B15,RMS!C:F,4,FALSE),0)</f>
        <v>478966.22608632501</v>
      </c>
      <c r="K15" s="22">
        <f t="shared" si="1"/>
        <v>8.7222221889533103E-2</v>
      </c>
      <c r="L15" s="22">
        <f t="shared" si="2"/>
        <v>3.5136749502271414E-3</v>
      </c>
      <c r="M15" s="32"/>
    </row>
    <row r="16" spans="1:13">
      <c r="A16" s="71"/>
      <c r="B16" s="12">
        <v>25</v>
      </c>
      <c r="C16" s="69" t="s">
        <v>18</v>
      </c>
      <c r="D16" s="69"/>
      <c r="E16" s="15">
        <f>IFERROR(VLOOKUP(C16,RA!B:D,3,0),0)</f>
        <v>1250816.8972</v>
      </c>
      <c r="F16" s="25">
        <f>IFERROR(VLOOKUP(C16,RA!B:I,8,0),0)</f>
        <v>145954.80559999999</v>
      </c>
      <c r="G16" s="16">
        <f t="shared" si="0"/>
        <v>1104862.0915999999</v>
      </c>
      <c r="H16" s="27">
        <f>RA!J20</f>
        <v>11.6687587069479</v>
      </c>
      <c r="I16" s="20">
        <f>IFERROR(VLOOKUP(B16,RMS!C:E,3,FALSE),0)</f>
        <v>1250817.1163512301</v>
      </c>
      <c r="J16" s="21">
        <f>IFERROR(VLOOKUP(B16,RMS!C:F,4,FALSE),0)</f>
        <v>1104862.0915999999</v>
      </c>
      <c r="K16" s="22">
        <f t="shared" si="1"/>
        <v>-0.2191512300632894</v>
      </c>
      <c r="L16" s="22">
        <f t="shared" si="2"/>
        <v>0</v>
      </c>
      <c r="M16" s="32"/>
    </row>
    <row r="17" spans="1:13">
      <c r="A17" s="71"/>
      <c r="B17" s="12">
        <v>26</v>
      </c>
      <c r="C17" s="69" t="s">
        <v>19</v>
      </c>
      <c r="D17" s="69"/>
      <c r="E17" s="15">
        <f>IFERROR(VLOOKUP(C17,RA!B:D,3,0),0)</f>
        <v>376513.9241</v>
      </c>
      <c r="F17" s="25">
        <f>IFERROR(VLOOKUP(C17,RA!B:I,8,0),0)</f>
        <v>61362.586199999998</v>
      </c>
      <c r="G17" s="16">
        <f t="shared" si="0"/>
        <v>315151.33789999998</v>
      </c>
      <c r="H17" s="27">
        <f>RA!J21</f>
        <v>16.297560932621</v>
      </c>
      <c r="I17" s="20">
        <f>IFERROR(VLOOKUP(B17,RMS!C:E,3,FALSE),0)</f>
        <v>376513.59478391998</v>
      </c>
      <c r="J17" s="21">
        <f>IFERROR(VLOOKUP(B17,RMS!C:F,4,FALSE),0)</f>
        <v>315151.33787551598</v>
      </c>
      <c r="K17" s="22">
        <f t="shared" si="1"/>
        <v>0.32931608002400026</v>
      </c>
      <c r="L17" s="22">
        <f t="shared" si="2"/>
        <v>2.4484004825353622E-5</v>
      </c>
      <c r="M17" s="32"/>
    </row>
    <row r="18" spans="1:13">
      <c r="A18" s="71"/>
      <c r="B18" s="12">
        <v>27</v>
      </c>
      <c r="C18" s="69" t="s">
        <v>20</v>
      </c>
      <c r="D18" s="69"/>
      <c r="E18" s="15">
        <f>IFERROR(VLOOKUP(C18,RA!B:D,3,0),0)</f>
        <v>1155448.3899999999</v>
      </c>
      <c r="F18" s="25">
        <f>IFERROR(VLOOKUP(C18,RA!B:I,8,0),0)</f>
        <v>5697.7973000000002</v>
      </c>
      <c r="G18" s="16">
        <f t="shared" si="0"/>
        <v>1149750.5926999999</v>
      </c>
      <c r="H18" s="27">
        <f>RA!J22</f>
        <v>0.49312434456721999</v>
      </c>
      <c r="I18" s="20">
        <f>IFERROR(VLOOKUP(B18,RMS!C:E,3,FALSE),0)</f>
        <v>1155449.8731563501</v>
      </c>
      <c r="J18" s="21">
        <f>IFERROR(VLOOKUP(B18,RMS!C:F,4,FALSE),0)</f>
        <v>1149750.5946227801</v>
      </c>
      <c r="K18" s="22">
        <f t="shared" si="1"/>
        <v>-1.4831563502084464</v>
      </c>
      <c r="L18" s="22">
        <f t="shared" si="2"/>
        <v>-1.9227801822125912E-3</v>
      </c>
      <c r="M18" s="32"/>
    </row>
    <row r="19" spans="1:13">
      <c r="A19" s="71"/>
      <c r="B19" s="12">
        <v>29</v>
      </c>
      <c r="C19" s="69" t="s">
        <v>21</v>
      </c>
      <c r="D19" s="69"/>
      <c r="E19" s="15">
        <f>IFERROR(VLOOKUP(C19,RA!B:D,3,0),0)</f>
        <v>2117634.2281999998</v>
      </c>
      <c r="F19" s="25">
        <f>IFERROR(VLOOKUP(C19,RA!B:I,8,0),0)</f>
        <v>247508.43239999999</v>
      </c>
      <c r="G19" s="16">
        <f t="shared" si="0"/>
        <v>1870125.7957999997</v>
      </c>
      <c r="H19" s="27">
        <f>RA!J23</f>
        <v>11.6879690129671</v>
      </c>
      <c r="I19" s="20">
        <f>IFERROR(VLOOKUP(B19,RMS!C:E,3,FALSE),0)</f>
        <v>2117635.4876589701</v>
      </c>
      <c r="J19" s="21">
        <f>IFERROR(VLOOKUP(B19,RMS!C:F,4,FALSE),0)</f>
        <v>1870125.8150111099</v>
      </c>
      <c r="K19" s="22">
        <f t="shared" si="1"/>
        <v>-1.2594589702785015</v>
      </c>
      <c r="L19" s="22">
        <f t="shared" si="2"/>
        <v>-1.9211110193282366E-2</v>
      </c>
      <c r="M19" s="32"/>
    </row>
    <row r="20" spans="1:13">
      <c r="A20" s="71"/>
      <c r="B20" s="12">
        <v>31</v>
      </c>
      <c r="C20" s="69" t="s">
        <v>22</v>
      </c>
      <c r="D20" s="69"/>
      <c r="E20" s="15">
        <f>IFERROR(VLOOKUP(C20,RA!B:D,3,0),0)</f>
        <v>270210.64990000002</v>
      </c>
      <c r="F20" s="25">
        <f>IFERROR(VLOOKUP(C20,RA!B:I,8,0),0)</f>
        <v>41389.314700000003</v>
      </c>
      <c r="G20" s="16">
        <f t="shared" si="0"/>
        <v>228821.33520000003</v>
      </c>
      <c r="H20" s="27">
        <f>RA!J24</f>
        <v>15.3174253921218</v>
      </c>
      <c r="I20" s="20">
        <f>IFERROR(VLOOKUP(B20,RMS!C:E,3,FALSE),0)</f>
        <v>270210.70469732198</v>
      </c>
      <c r="J20" s="21">
        <f>IFERROR(VLOOKUP(B20,RMS!C:F,4,FALSE),0)</f>
        <v>228821.32978933601</v>
      </c>
      <c r="K20" s="22">
        <f t="shared" si="1"/>
        <v>-5.4797321965452284E-2</v>
      </c>
      <c r="L20" s="22">
        <f t="shared" si="2"/>
        <v>5.4106640163809061E-3</v>
      </c>
      <c r="M20" s="32"/>
    </row>
    <row r="21" spans="1:13">
      <c r="A21" s="71"/>
      <c r="B21" s="12">
        <v>32</v>
      </c>
      <c r="C21" s="69" t="s">
        <v>23</v>
      </c>
      <c r="D21" s="69"/>
      <c r="E21" s="15">
        <f>IFERROR(VLOOKUP(C21,RA!B:D,3,0),0)</f>
        <v>306586.04859999998</v>
      </c>
      <c r="F21" s="25">
        <f>IFERROR(VLOOKUP(C21,RA!B:I,8,0),0)</f>
        <v>24938.591499999999</v>
      </c>
      <c r="G21" s="16">
        <f t="shared" si="0"/>
        <v>281647.4571</v>
      </c>
      <c r="H21" s="27">
        <f>RA!J25</f>
        <v>8.1342877844181203</v>
      </c>
      <c r="I21" s="20">
        <f>IFERROR(VLOOKUP(B21,RMS!C:E,3,FALSE),0)</f>
        <v>306586.03702156403</v>
      </c>
      <c r="J21" s="21">
        <f>IFERROR(VLOOKUP(B21,RMS!C:F,4,FALSE),0)</f>
        <v>281647.461990126</v>
      </c>
      <c r="K21" s="22">
        <f t="shared" si="1"/>
        <v>1.1578435951378196E-2</v>
      </c>
      <c r="L21" s="22">
        <f t="shared" si="2"/>
        <v>-4.8901260015554726E-3</v>
      </c>
      <c r="M21" s="32"/>
    </row>
    <row r="22" spans="1:13">
      <c r="A22" s="71"/>
      <c r="B22" s="12">
        <v>33</v>
      </c>
      <c r="C22" s="69" t="s">
        <v>24</v>
      </c>
      <c r="D22" s="69"/>
      <c r="E22" s="15">
        <f>IFERROR(VLOOKUP(C22,RA!B:D,3,0),0)</f>
        <v>834829.27390000003</v>
      </c>
      <c r="F22" s="25">
        <f>IFERROR(VLOOKUP(C22,RA!B:I,8,0),0)</f>
        <v>142203.7041</v>
      </c>
      <c r="G22" s="16">
        <f t="shared" si="0"/>
        <v>692625.56980000006</v>
      </c>
      <c r="H22" s="27">
        <f>RA!J26</f>
        <v>17.033866509697202</v>
      </c>
      <c r="I22" s="20">
        <f>IFERROR(VLOOKUP(B22,RMS!C:E,3,FALSE),0)</f>
        <v>834829.26169785205</v>
      </c>
      <c r="J22" s="21">
        <f>IFERROR(VLOOKUP(B22,RMS!C:F,4,FALSE),0)</f>
        <v>692625.56173330406</v>
      </c>
      <c r="K22" s="22">
        <f t="shared" si="1"/>
        <v>1.2202147976495326E-2</v>
      </c>
      <c r="L22" s="22">
        <f t="shared" si="2"/>
        <v>8.0666959984228015E-3</v>
      </c>
      <c r="M22" s="32"/>
    </row>
    <row r="23" spans="1:13">
      <c r="A23" s="71"/>
      <c r="B23" s="12">
        <v>34</v>
      </c>
      <c r="C23" s="69" t="s">
        <v>25</v>
      </c>
      <c r="D23" s="69"/>
      <c r="E23" s="15">
        <f>IFERROR(VLOOKUP(C23,RA!B:D,3,0),0)</f>
        <v>286829.47129999998</v>
      </c>
      <c r="F23" s="25">
        <f>IFERROR(VLOOKUP(C23,RA!B:I,8,0),0)</f>
        <v>72215.867499999993</v>
      </c>
      <c r="G23" s="16">
        <f t="shared" si="0"/>
        <v>214613.60379999998</v>
      </c>
      <c r="H23" s="27">
        <f>RA!J27</f>
        <v>25.177282924483102</v>
      </c>
      <c r="I23" s="20">
        <f>IFERROR(VLOOKUP(B23,RMS!C:E,3,FALSE),0)</f>
        <v>286829.422820331</v>
      </c>
      <c r="J23" s="21">
        <f>IFERROR(VLOOKUP(B23,RMS!C:F,4,FALSE),0)</f>
        <v>214613.62239944801</v>
      </c>
      <c r="K23" s="22">
        <f t="shared" si="1"/>
        <v>4.8479668970685452E-2</v>
      </c>
      <c r="L23" s="22">
        <f t="shared" si="2"/>
        <v>-1.8599448027089238E-2</v>
      </c>
      <c r="M23" s="32"/>
    </row>
    <row r="24" spans="1:13">
      <c r="A24" s="71"/>
      <c r="B24" s="12">
        <v>35</v>
      </c>
      <c r="C24" s="69" t="s">
        <v>26</v>
      </c>
      <c r="D24" s="69"/>
      <c r="E24" s="15">
        <f>IFERROR(VLOOKUP(C24,RA!B:D,3,0),0)</f>
        <v>905957.31169999996</v>
      </c>
      <c r="F24" s="25">
        <f>IFERROR(VLOOKUP(C24,RA!B:I,8,0),0)</f>
        <v>41232.664499999999</v>
      </c>
      <c r="G24" s="16">
        <f t="shared" si="0"/>
        <v>864724.64720000001</v>
      </c>
      <c r="H24" s="27">
        <f>RA!J28</f>
        <v>4.5512811660660102</v>
      </c>
      <c r="I24" s="20">
        <f>IFERROR(VLOOKUP(B24,RMS!C:E,3,FALSE),0)</f>
        <v>905957.31162123894</v>
      </c>
      <c r="J24" s="21">
        <f>IFERROR(VLOOKUP(B24,RMS!C:F,4,FALSE),0)</f>
        <v>864724.64536017703</v>
      </c>
      <c r="K24" s="22">
        <f t="shared" si="1"/>
        <v>7.8761018812656403E-5</v>
      </c>
      <c r="L24" s="22">
        <f t="shared" si="2"/>
        <v>1.8398229731246829E-3</v>
      </c>
      <c r="M24" s="32"/>
    </row>
    <row r="25" spans="1:13">
      <c r="A25" s="71"/>
      <c r="B25" s="12">
        <v>36</v>
      </c>
      <c r="C25" s="69" t="s">
        <v>27</v>
      </c>
      <c r="D25" s="69"/>
      <c r="E25" s="15">
        <f>IFERROR(VLOOKUP(C25,RA!B:D,3,0),0)</f>
        <v>901081.95880000002</v>
      </c>
      <c r="F25" s="25">
        <f>IFERROR(VLOOKUP(C25,RA!B:I,8,0),0)</f>
        <v>136242.75210000001</v>
      </c>
      <c r="G25" s="16">
        <f t="shared" si="0"/>
        <v>764839.20669999998</v>
      </c>
      <c r="H25" s="27">
        <f>RA!J29</f>
        <v>15.1199067709045</v>
      </c>
      <c r="I25" s="20">
        <f>IFERROR(VLOOKUP(B25,RMS!C:E,3,FALSE),0)</f>
        <v>901081.95989380497</v>
      </c>
      <c r="J25" s="21">
        <f>IFERROR(VLOOKUP(B25,RMS!C:F,4,FALSE),0)</f>
        <v>764839.21670640295</v>
      </c>
      <c r="K25" s="22">
        <f t="shared" si="1"/>
        <v>-1.0938049526885152E-3</v>
      </c>
      <c r="L25" s="22">
        <f t="shared" si="2"/>
        <v>-1.0006402968429029E-2</v>
      </c>
      <c r="M25" s="32"/>
    </row>
    <row r="26" spans="1:13">
      <c r="A26" s="71"/>
      <c r="B26" s="12">
        <v>37</v>
      </c>
      <c r="C26" s="69" t="s">
        <v>63</v>
      </c>
      <c r="D26" s="69"/>
      <c r="E26" s="15">
        <f>IFERROR(VLOOKUP(C26,RA!B:D,3,0),0)</f>
        <v>1286260.6126999999</v>
      </c>
      <c r="F26" s="25">
        <f>IFERROR(VLOOKUP(C26,RA!B:I,8,0),0)</f>
        <v>141550.75469999999</v>
      </c>
      <c r="G26" s="16">
        <f t="shared" si="0"/>
        <v>1144709.858</v>
      </c>
      <c r="H26" s="27">
        <f>RA!J30</f>
        <v>11.0048269613784</v>
      </c>
      <c r="I26" s="20">
        <f>IFERROR(VLOOKUP(B26,RMS!C:E,3,FALSE),0)</f>
        <v>1286260.5682743399</v>
      </c>
      <c r="J26" s="21">
        <f>IFERROR(VLOOKUP(B26,RMS!C:F,4,FALSE),0)</f>
        <v>1144709.8615333899</v>
      </c>
      <c r="K26" s="22">
        <f t="shared" si="1"/>
        <v>4.4425660045817494E-2</v>
      </c>
      <c r="L26" s="22">
        <f t="shared" si="2"/>
        <v>-3.5333898849785328E-3</v>
      </c>
      <c r="M26" s="32"/>
    </row>
    <row r="27" spans="1:13">
      <c r="A27" s="71"/>
      <c r="B27" s="12">
        <v>38</v>
      </c>
      <c r="C27" s="69" t="s">
        <v>29</v>
      </c>
      <c r="D27" s="69"/>
      <c r="E27" s="15">
        <f>IFERROR(VLOOKUP(C27,RA!B:D,3,0),0)</f>
        <v>987243.75959999999</v>
      </c>
      <c r="F27" s="25">
        <f>IFERROR(VLOOKUP(C27,RA!B:I,8,0),0)</f>
        <v>23627.085599999999</v>
      </c>
      <c r="G27" s="16">
        <f t="shared" si="0"/>
        <v>963616.674</v>
      </c>
      <c r="H27" s="27">
        <f>RA!J31</f>
        <v>2.39323726994972</v>
      </c>
      <c r="I27" s="20">
        <f>IFERROR(VLOOKUP(B27,RMS!C:E,3,FALSE),0)</f>
        <v>987243.67844159296</v>
      </c>
      <c r="J27" s="21">
        <f>IFERROR(VLOOKUP(B27,RMS!C:F,4,FALSE),0)</f>
        <v>963616.56761592894</v>
      </c>
      <c r="K27" s="22">
        <f t="shared" si="1"/>
        <v>8.1158407032489777E-2</v>
      </c>
      <c r="L27" s="22">
        <f t="shared" si="2"/>
        <v>0.10638407105579972</v>
      </c>
      <c r="M27" s="32"/>
    </row>
    <row r="28" spans="1:13">
      <c r="A28" s="71"/>
      <c r="B28" s="12">
        <v>39</v>
      </c>
      <c r="C28" s="69" t="s">
        <v>30</v>
      </c>
      <c r="D28" s="69"/>
      <c r="E28" s="15">
        <f>IFERROR(VLOOKUP(C28,RA!B:D,3,0),0)</f>
        <v>173661.43909999999</v>
      </c>
      <c r="F28" s="25">
        <f>IFERROR(VLOOKUP(C28,RA!B:I,8,0),0)</f>
        <v>47776.677900000002</v>
      </c>
      <c r="G28" s="16">
        <f t="shared" si="0"/>
        <v>125884.76119999998</v>
      </c>
      <c r="H28" s="27">
        <f>RA!J32</f>
        <v>27.511391214769699</v>
      </c>
      <c r="I28" s="20">
        <f>IFERROR(VLOOKUP(B28,RMS!C:E,3,FALSE),0)</f>
        <v>173661.33587366299</v>
      </c>
      <c r="J28" s="21">
        <f>IFERROR(VLOOKUP(B28,RMS!C:F,4,FALSE),0)</f>
        <v>125884.778392056</v>
      </c>
      <c r="K28" s="22">
        <f t="shared" si="1"/>
        <v>0.10322633699979633</v>
      </c>
      <c r="L28" s="22">
        <f t="shared" si="2"/>
        <v>-1.7192056024214253E-2</v>
      </c>
      <c r="M28" s="32"/>
    </row>
    <row r="29" spans="1:13">
      <c r="A29" s="71"/>
      <c r="B29" s="12">
        <v>40</v>
      </c>
      <c r="C29" s="69" t="s">
        <v>64</v>
      </c>
      <c r="D29" s="69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9" t="s">
        <v>31</v>
      </c>
      <c r="D30" s="69"/>
      <c r="E30" s="15">
        <f>IFERROR(VLOOKUP(C30,RA!B:D,3,0),0)</f>
        <v>127930.1</v>
      </c>
      <c r="F30" s="25">
        <f>IFERROR(VLOOKUP(C30,RA!B:I,8,0),0)</f>
        <v>18688.517800000001</v>
      </c>
      <c r="G30" s="16">
        <f t="shared" si="0"/>
        <v>109241.5822</v>
      </c>
      <c r="H30" s="27">
        <f>RA!J34</f>
        <v>0</v>
      </c>
      <c r="I30" s="20">
        <f>IFERROR(VLOOKUP(B30,RMS!C:E,3,FALSE),0)</f>
        <v>127930.1005</v>
      </c>
      <c r="J30" s="21">
        <f>IFERROR(VLOOKUP(B30,RMS!C:F,4,FALSE),0)</f>
        <v>109241.584</v>
      </c>
      <c r="K30" s="22">
        <f t="shared" si="1"/>
        <v>-4.999999946448952E-4</v>
      </c>
      <c r="L30" s="22">
        <f t="shared" si="2"/>
        <v>-1.799999998183921E-3</v>
      </c>
      <c r="M30" s="32"/>
    </row>
    <row r="31" spans="1:13" s="36" customFormat="1" ht="12" thickBot="1">
      <c r="A31" s="71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14.608382077400099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IFERROR(VLOOKUP(C32,RA!B:D,3,0),0)</f>
        <v>124032.48</v>
      </c>
      <c r="F32" s="25">
        <f>IFERROR(VLOOKUP(C32,RA!B:I,8,0),0)</f>
        <v>15226.31</v>
      </c>
      <c r="G32" s="16">
        <f t="shared" si="0"/>
        <v>108806.17</v>
      </c>
      <c r="H32" s="27">
        <f>RA!J34</f>
        <v>0</v>
      </c>
      <c r="I32" s="20">
        <f>IFERROR(VLOOKUP(B32,RMS!C:E,3,FALSE),0)</f>
        <v>124032.48</v>
      </c>
      <c r="J32" s="21">
        <f>IFERROR(VLOOKUP(B32,RMS!C:F,4,FALSE),0)</f>
        <v>108806.17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9" t="s">
        <v>35</v>
      </c>
      <c r="D33" s="69"/>
      <c r="E33" s="15">
        <f>IFERROR(VLOOKUP(C33,RA!B:D,3,0),0)</f>
        <v>71989.58</v>
      </c>
      <c r="F33" s="25">
        <f>IFERROR(VLOOKUP(C33,RA!B:I,8,0),0)</f>
        <v>-6374.78</v>
      </c>
      <c r="G33" s="16">
        <f t="shared" si="0"/>
        <v>78364.36</v>
      </c>
      <c r="H33" s="27">
        <f>RA!J34</f>
        <v>0</v>
      </c>
      <c r="I33" s="20">
        <f>IFERROR(VLOOKUP(B33,RMS!C:E,3,FALSE),0)</f>
        <v>71989.58</v>
      </c>
      <c r="J33" s="21">
        <f>IFERROR(VLOOKUP(B33,RMS!C:F,4,FALSE),0)</f>
        <v>78364.36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9" t="s">
        <v>36</v>
      </c>
      <c r="D34" s="69"/>
      <c r="E34" s="15">
        <f>IFERROR(VLOOKUP(C34,RA!B:D,3,0),0)</f>
        <v>29868.38</v>
      </c>
      <c r="F34" s="25">
        <f>IFERROR(VLOOKUP(C34,RA!B:I,8,0),0)</f>
        <v>-1839.29</v>
      </c>
      <c r="G34" s="16">
        <f t="shared" si="0"/>
        <v>31707.670000000002</v>
      </c>
      <c r="H34" s="27">
        <f>RA!J35</f>
        <v>14.608382077400099</v>
      </c>
      <c r="I34" s="20">
        <f>IFERROR(VLOOKUP(B34,RMS!C:E,3,FALSE),0)</f>
        <v>29868.38</v>
      </c>
      <c r="J34" s="21">
        <f>IFERROR(VLOOKUP(B34,RMS!C:F,4,FALSE),0)</f>
        <v>31707.67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9" t="s">
        <v>37</v>
      </c>
      <c r="D35" s="69"/>
      <c r="E35" s="15">
        <f>IFERROR(VLOOKUP(C35,RA!B:D,3,0),0)</f>
        <v>49712.25</v>
      </c>
      <c r="F35" s="25">
        <f>IFERROR(VLOOKUP(C35,RA!B:I,8,0),0)</f>
        <v>-4751.8100000000004</v>
      </c>
      <c r="G35" s="16">
        <f t="shared" si="0"/>
        <v>54464.06</v>
      </c>
      <c r="H35" s="27">
        <f>RA!J34</f>
        <v>0</v>
      </c>
      <c r="I35" s="20">
        <f>IFERROR(VLOOKUP(B35,RMS!C:E,3,FALSE),0)</f>
        <v>49712.25</v>
      </c>
      <c r="J35" s="21">
        <f>IFERROR(VLOOKUP(B35,RMS!C:F,4,FALSE),0)</f>
        <v>54464.06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9" t="s">
        <v>62</v>
      </c>
      <c r="D36" s="69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14.608382077400099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9" t="s">
        <v>32</v>
      </c>
      <c r="D37" s="69"/>
      <c r="E37" s="15">
        <f>IFERROR(VLOOKUP(C37,RA!B:D,3,0),0)</f>
        <v>8270.9401999999991</v>
      </c>
      <c r="F37" s="25">
        <f>IFERROR(VLOOKUP(C37,RA!B:I,8,0),0)</f>
        <v>705.46199999999999</v>
      </c>
      <c r="G37" s="16">
        <f t="shared" si="0"/>
        <v>7565.4781999999996</v>
      </c>
      <c r="H37" s="27">
        <f>RA!J35</f>
        <v>14.608382077400099</v>
      </c>
      <c r="I37" s="20">
        <f>IFERROR(VLOOKUP(B37,RMS!C:E,3,FALSE),0)</f>
        <v>8270.94017094017</v>
      </c>
      <c r="J37" s="21">
        <f>IFERROR(VLOOKUP(B37,RMS!C:F,4,FALSE),0)</f>
        <v>7565.4786324786301</v>
      </c>
      <c r="K37" s="22">
        <f t="shared" si="1"/>
        <v>2.9059829103061929E-5</v>
      </c>
      <c r="L37" s="22">
        <f t="shared" si="2"/>
        <v>-4.3247863050055457E-4</v>
      </c>
      <c r="M37" s="32"/>
    </row>
    <row r="38" spans="1:13">
      <c r="A38" s="71"/>
      <c r="B38" s="12">
        <v>76</v>
      </c>
      <c r="C38" s="69" t="s">
        <v>33</v>
      </c>
      <c r="D38" s="69"/>
      <c r="E38" s="15">
        <f>IFERROR(VLOOKUP(C38,RA!B:D,3,0),0)</f>
        <v>267044.07199999999</v>
      </c>
      <c r="F38" s="25">
        <f>IFERROR(VLOOKUP(C38,RA!B:I,8,0),0)</f>
        <v>18003.8557</v>
      </c>
      <c r="G38" s="16">
        <f t="shared" si="0"/>
        <v>249040.21629999997</v>
      </c>
      <c r="H38" s="27">
        <f>RA!J36</f>
        <v>0</v>
      </c>
      <c r="I38" s="20">
        <f>IFERROR(VLOOKUP(B38,RMS!C:E,3,FALSE),0)</f>
        <v>267044.07008205098</v>
      </c>
      <c r="J38" s="21">
        <f>IFERROR(VLOOKUP(B38,RMS!C:F,4,FALSE),0)</f>
        <v>249040.21821196601</v>
      </c>
      <c r="K38" s="22">
        <f t="shared" si="1"/>
        <v>1.9179490045644343E-3</v>
      </c>
      <c r="L38" s="22">
        <f t="shared" si="2"/>
        <v>-1.9119660428259522E-3</v>
      </c>
      <c r="M38" s="32"/>
    </row>
    <row r="39" spans="1:13">
      <c r="A39" s="71"/>
      <c r="B39" s="12">
        <v>77</v>
      </c>
      <c r="C39" s="69" t="s">
        <v>38</v>
      </c>
      <c r="D39" s="69"/>
      <c r="E39" s="15">
        <f>IFERROR(VLOOKUP(C39,RA!B:D,3,0),0)</f>
        <v>76727.34</v>
      </c>
      <c r="F39" s="25">
        <f>IFERROR(VLOOKUP(C39,RA!B:I,8,0),0)</f>
        <v>-7253.13</v>
      </c>
      <c r="G39" s="16">
        <f t="shared" si="0"/>
        <v>83980.47</v>
      </c>
      <c r="H39" s="27">
        <f>RA!J37</f>
        <v>12.276066720588</v>
      </c>
      <c r="I39" s="20">
        <f>IFERROR(VLOOKUP(B39,RMS!C:E,3,FALSE),0)</f>
        <v>76727.34</v>
      </c>
      <c r="J39" s="21">
        <f>IFERROR(VLOOKUP(B39,RMS!C:F,4,FALSE),0)</f>
        <v>83980.47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9" t="s">
        <v>39</v>
      </c>
      <c r="D40" s="69"/>
      <c r="E40" s="15">
        <f>IFERROR(VLOOKUP(C40,RA!B:D,3,0),0)</f>
        <v>33287.230000000003</v>
      </c>
      <c r="F40" s="25">
        <f>IFERROR(VLOOKUP(C40,RA!B:I,8,0),0)</f>
        <v>4468.25</v>
      </c>
      <c r="G40" s="16">
        <f t="shared" si="0"/>
        <v>28818.980000000003</v>
      </c>
      <c r="H40" s="27">
        <f>RA!J38</f>
        <v>-8.8551426470330803</v>
      </c>
      <c r="I40" s="20">
        <f>IFERROR(VLOOKUP(B40,RMS!C:E,3,FALSE),0)</f>
        <v>33287.230000000003</v>
      </c>
      <c r="J40" s="21">
        <f>IFERROR(VLOOKUP(B40,RMS!C:F,4,FALSE),0)</f>
        <v>28818.98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74" t="s">
        <v>65</v>
      </c>
      <c r="D41" s="75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-6.1579837942332301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9" t="s">
        <v>34</v>
      </c>
      <c r="D42" s="69"/>
      <c r="E42" s="15">
        <f>IFERROR(VLOOKUP(C42,RA!B:D,3,0),0)</f>
        <v>4447.3867</v>
      </c>
      <c r="F42" s="25">
        <f>IFERROR(VLOOKUP(C42,RA!B:I,8,0),0)</f>
        <v>757.66629999999998</v>
      </c>
      <c r="G42" s="16">
        <f t="shared" si="0"/>
        <v>3689.7204000000002</v>
      </c>
      <c r="H42" s="27">
        <f>RA!J39</f>
        <v>-6.1579837942332301</v>
      </c>
      <c r="I42" s="20">
        <f>VLOOKUP(B42,RMS!C:E,3,FALSE)</f>
        <v>4447.3867332274403</v>
      </c>
      <c r="J42" s="21">
        <f>IFERROR(VLOOKUP(B42,RMS!C:F,4,FALSE),0)</f>
        <v>3689.7203691097502</v>
      </c>
      <c r="K42" s="22">
        <f t="shared" si="1"/>
        <v>-3.3227440326299984E-5</v>
      </c>
      <c r="L42" s="22">
        <f t="shared" si="2"/>
        <v>3.089024994551437E-5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6" customWidth="1"/>
    <col min="2" max="3" width="9.140625" style="46"/>
    <col min="4" max="4" width="13.140625" style="46" bestFit="1" customWidth="1"/>
    <col min="5" max="5" width="12" style="46" bestFit="1" customWidth="1"/>
    <col min="6" max="7" width="14" style="46" bestFit="1" customWidth="1"/>
    <col min="8" max="8" width="9.140625" style="46"/>
    <col min="9" max="9" width="14" style="46" bestFit="1" customWidth="1"/>
    <col min="10" max="10" width="9.140625" style="46"/>
    <col min="11" max="11" width="14" style="46" bestFit="1" customWidth="1"/>
    <col min="12" max="12" width="12" style="46" bestFit="1" customWidth="1"/>
    <col min="13" max="13" width="14" style="46" bestFit="1" customWidth="1"/>
    <col min="14" max="15" width="15.85546875" style="46" bestFit="1" customWidth="1"/>
    <col min="16" max="17" width="10.5703125" style="46" bestFit="1" customWidth="1"/>
    <col min="18" max="18" width="12" style="46" bestFit="1" customWidth="1"/>
    <col min="19" max="20" width="9.140625" style="46"/>
    <col min="21" max="21" width="12" style="46" bestFit="1" customWidth="1"/>
    <col min="22" max="22" width="41.140625" style="46" bestFit="1" customWidth="1"/>
    <col min="23" max="16384" width="9.140625" style="46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5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5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7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>
      <c r="A6" s="53" t="s">
        <v>3</v>
      </c>
      <c r="B6" s="79" t="s">
        <v>4</v>
      </c>
      <c r="C6" s="80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>
      <c r="A7" s="81" t="s">
        <v>5</v>
      </c>
      <c r="B7" s="82"/>
      <c r="C7" s="83"/>
      <c r="D7" s="55">
        <v>16470129.752699999</v>
      </c>
      <c r="E7" s="56"/>
      <c r="F7" s="56"/>
      <c r="G7" s="55">
        <v>15052389.0614</v>
      </c>
      <c r="H7" s="57">
        <v>9.4187087878004707</v>
      </c>
      <c r="I7" s="55">
        <v>1815601.139</v>
      </c>
      <c r="J7" s="57">
        <v>11.023599487444001</v>
      </c>
      <c r="K7" s="55">
        <v>1449576.4114000001</v>
      </c>
      <c r="L7" s="57">
        <v>9.6302082379551308</v>
      </c>
      <c r="M7" s="57">
        <v>0.25250461081005998</v>
      </c>
      <c r="N7" s="55">
        <v>556261365.5266</v>
      </c>
      <c r="O7" s="55">
        <v>2487642708.1185999</v>
      </c>
      <c r="P7" s="55">
        <v>919446</v>
      </c>
      <c r="Q7" s="55">
        <v>905994</v>
      </c>
      <c r="R7" s="57">
        <v>1.4847780448877099</v>
      </c>
      <c r="S7" s="55">
        <v>17.9131017511632</v>
      </c>
      <c r="T7" s="55">
        <v>18.9390011681093</v>
      </c>
      <c r="U7" s="58">
        <v>-5.7270897647832602</v>
      </c>
    </row>
    <row r="8" spans="1:23" ht="12" thickBot="1">
      <c r="A8" s="84">
        <v>42817</v>
      </c>
      <c r="B8" s="72" t="s">
        <v>6</v>
      </c>
      <c r="C8" s="73"/>
      <c r="D8" s="59">
        <v>560899.58990000002</v>
      </c>
      <c r="E8" s="60"/>
      <c r="F8" s="60"/>
      <c r="G8" s="59">
        <v>485643.93680000002</v>
      </c>
      <c r="H8" s="61">
        <v>15.496055319021099</v>
      </c>
      <c r="I8" s="59">
        <v>161326.67430000001</v>
      </c>
      <c r="J8" s="61">
        <v>28.7621309063111</v>
      </c>
      <c r="K8" s="59">
        <v>122871.6069</v>
      </c>
      <c r="L8" s="61">
        <v>25.3007599991105</v>
      </c>
      <c r="M8" s="61">
        <v>0.31296951647500598</v>
      </c>
      <c r="N8" s="59">
        <v>24637799.703499999</v>
      </c>
      <c r="O8" s="59">
        <v>104379977.31999999</v>
      </c>
      <c r="P8" s="59">
        <v>20212</v>
      </c>
      <c r="Q8" s="59">
        <v>20004</v>
      </c>
      <c r="R8" s="61">
        <v>1.0397920415916799</v>
      </c>
      <c r="S8" s="59">
        <v>27.7508207945775</v>
      </c>
      <c r="T8" s="59">
        <v>28.318259843031399</v>
      </c>
      <c r="U8" s="62">
        <v>-2.04476491940301</v>
      </c>
    </row>
    <row r="9" spans="1:23" ht="12" thickBot="1">
      <c r="A9" s="85"/>
      <c r="B9" s="72" t="s">
        <v>7</v>
      </c>
      <c r="C9" s="73"/>
      <c r="D9" s="59">
        <v>60008.250999999997</v>
      </c>
      <c r="E9" s="60"/>
      <c r="F9" s="60"/>
      <c r="G9" s="59">
        <v>64992.835800000001</v>
      </c>
      <c r="H9" s="61">
        <v>-7.6694373135815601</v>
      </c>
      <c r="I9" s="59">
        <v>14618.874</v>
      </c>
      <c r="J9" s="61">
        <v>24.361439895990301</v>
      </c>
      <c r="K9" s="59">
        <v>14415.036099999999</v>
      </c>
      <c r="L9" s="61">
        <v>22.1794231972872</v>
      </c>
      <c r="M9" s="61">
        <v>1.414064443446E-2</v>
      </c>
      <c r="N9" s="59">
        <v>1958681.6887999999</v>
      </c>
      <c r="O9" s="59">
        <v>13211579.497400001</v>
      </c>
      <c r="P9" s="59">
        <v>3719</v>
      </c>
      <c r="Q9" s="59">
        <v>3872</v>
      </c>
      <c r="R9" s="61">
        <v>-3.9514462809917301</v>
      </c>
      <c r="S9" s="59">
        <v>16.135587792417301</v>
      </c>
      <c r="T9" s="59">
        <v>16.2096300619835</v>
      </c>
      <c r="U9" s="62">
        <v>-0.458875564489516</v>
      </c>
    </row>
    <row r="10" spans="1:23" ht="12" thickBot="1">
      <c r="A10" s="85"/>
      <c r="B10" s="72" t="s">
        <v>8</v>
      </c>
      <c r="C10" s="73"/>
      <c r="D10" s="59">
        <v>92910.702999999994</v>
      </c>
      <c r="E10" s="60"/>
      <c r="F10" s="60"/>
      <c r="G10" s="59">
        <v>87803.629700000005</v>
      </c>
      <c r="H10" s="61">
        <v>5.81647173066695</v>
      </c>
      <c r="I10" s="59">
        <v>26928.757799999999</v>
      </c>
      <c r="J10" s="61">
        <v>28.9834829901136</v>
      </c>
      <c r="K10" s="59">
        <v>24890.209299999999</v>
      </c>
      <c r="L10" s="61">
        <v>28.3475858401785</v>
      </c>
      <c r="M10" s="61">
        <v>8.1901621454022994E-2</v>
      </c>
      <c r="N10" s="59">
        <v>3379843.8887</v>
      </c>
      <c r="O10" s="59">
        <v>20864863.415600002</v>
      </c>
      <c r="P10" s="59">
        <v>93997</v>
      </c>
      <c r="Q10" s="59">
        <v>95880</v>
      </c>
      <c r="R10" s="61">
        <v>-1.96391322486441</v>
      </c>
      <c r="S10" s="59">
        <v>0.98844328010468396</v>
      </c>
      <c r="T10" s="59">
        <v>0.92862911660408898</v>
      </c>
      <c r="U10" s="62">
        <v>6.0513501082490802</v>
      </c>
    </row>
    <row r="11" spans="1:23" ht="12" thickBot="1">
      <c r="A11" s="85"/>
      <c r="B11" s="72" t="s">
        <v>9</v>
      </c>
      <c r="C11" s="73"/>
      <c r="D11" s="59">
        <v>41408.621500000001</v>
      </c>
      <c r="E11" s="60"/>
      <c r="F11" s="60"/>
      <c r="G11" s="59">
        <v>39871.589599999999</v>
      </c>
      <c r="H11" s="61">
        <v>3.8549551583466402</v>
      </c>
      <c r="I11" s="59">
        <v>10174.4462</v>
      </c>
      <c r="J11" s="61">
        <v>24.570840157043101</v>
      </c>
      <c r="K11" s="59">
        <v>8846.4346999999998</v>
      </c>
      <c r="L11" s="61">
        <v>22.1873137959867</v>
      </c>
      <c r="M11" s="61">
        <v>0.15011827307107101</v>
      </c>
      <c r="N11" s="59">
        <v>1407286.5676</v>
      </c>
      <c r="O11" s="59">
        <v>6926689.8598999996</v>
      </c>
      <c r="P11" s="59">
        <v>1862</v>
      </c>
      <c r="Q11" s="59">
        <v>1962</v>
      </c>
      <c r="R11" s="61">
        <v>-5.0968399592252904</v>
      </c>
      <c r="S11" s="59">
        <v>22.238787056928</v>
      </c>
      <c r="T11" s="59">
        <v>22.9221295107034</v>
      </c>
      <c r="U11" s="62">
        <v>-3.0727505597588198</v>
      </c>
    </row>
    <row r="12" spans="1:23" ht="12" thickBot="1">
      <c r="A12" s="85"/>
      <c r="B12" s="72" t="s">
        <v>10</v>
      </c>
      <c r="C12" s="73"/>
      <c r="D12" s="59">
        <v>132215.42660000001</v>
      </c>
      <c r="E12" s="60"/>
      <c r="F12" s="60"/>
      <c r="G12" s="59">
        <v>98303.156499999997</v>
      </c>
      <c r="H12" s="61">
        <v>34.497641080324797</v>
      </c>
      <c r="I12" s="59">
        <v>23885.338299999999</v>
      </c>
      <c r="J12" s="61">
        <v>18.065470054611598</v>
      </c>
      <c r="K12" s="59">
        <v>15599.737800000001</v>
      </c>
      <c r="L12" s="61">
        <v>15.8690100658161</v>
      </c>
      <c r="M12" s="61">
        <v>0.53113716436951897</v>
      </c>
      <c r="N12" s="59">
        <v>4300531.5959000001</v>
      </c>
      <c r="O12" s="59">
        <v>24567626.005800001</v>
      </c>
      <c r="P12" s="59">
        <v>938</v>
      </c>
      <c r="Q12" s="59">
        <v>849</v>
      </c>
      <c r="R12" s="61">
        <v>10.482921083627801</v>
      </c>
      <c r="S12" s="59">
        <v>140.954612579957</v>
      </c>
      <c r="T12" s="59">
        <v>132.15480247349799</v>
      </c>
      <c r="U12" s="62">
        <v>6.2430096790676997</v>
      </c>
    </row>
    <row r="13" spans="1:23" ht="12" thickBot="1">
      <c r="A13" s="85"/>
      <c r="B13" s="72" t="s">
        <v>11</v>
      </c>
      <c r="C13" s="73"/>
      <c r="D13" s="59">
        <v>170972.95490000001</v>
      </c>
      <c r="E13" s="60"/>
      <c r="F13" s="60"/>
      <c r="G13" s="59">
        <v>171286.4461</v>
      </c>
      <c r="H13" s="61">
        <v>-0.183021603365496</v>
      </c>
      <c r="I13" s="59">
        <v>49458.526299999998</v>
      </c>
      <c r="J13" s="61">
        <v>28.9276899547813</v>
      </c>
      <c r="K13" s="59">
        <v>50783.1924</v>
      </c>
      <c r="L13" s="61">
        <v>29.648109092269902</v>
      </c>
      <c r="M13" s="61">
        <v>-2.6084734680839002E-2</v>
      </c>
      <c r="N13" s="59">
        <v>9055718.5668000001</v>
      </c>
      <c r="O13" s="59">
        <v>35319170.741400003</v>
      </c>
      <c r="P13" s="59">
        <v>6301</v>
      </c>
      <c r="Q13" s="59">
        <v>6474</v>
      </c>
      <c r="R13" s="61">
        <v>-2.6722273710225499</v>
      </c>
      <c r="S13" s="59">
        <v>27.134257244881798</v>
      </c>
      <c r="T13" s="59">
        <v>26.299304942848298</v>
      </c>
      <c r="U13" s="62">
        <v>3.0771150081542902</v>
      </c>
    </row>
    <row r="14" spans="1:23" ht="12" thickBot="1">
      <c r="A14" s="85"/>
      <c r="B14" s="72" t="s">
        <v>12</v>
      </c>
      <c r="C14" s="73"/>
      <c r="D14" s="59">
        <v>69159.988299999997</v>
      </c>
      <c r="E14" s="60"/>
      <c r="F14" s="60"/>
      <c r="G14" s="59">
        <v>129366.1989</v>
      </c>
      <c r="H14" s="61">
        <v>-46.539367401943501</v>
      </c>
      <c r="I14" s="59">
        <v>11414.254999999999</v>
      </c>
      <c r="J14" s="61">
        <v>16.504130900785601</v>
      </c>
      <c r="K14" s="59">
        <v>23983.6999</v>
      </c>
      <c r="L14" s="61">
        <v>18.5393867207456</v>
      </c>
      <c r="M14" s="61">
        <v>-0.524082812593898</v>
      </c>
      <c r="N14" s="59">
        <v>2355112.7036000001</v>
      </c>
      <c r="O14" s="59">
        <v>10966590.766799999</v>
      </c>
      <c r="P14" s="59">
        <v>1342</v>
      </c>
      <c r="Q14" s="59">
        <v>2014</v>
      </c>
      <c r="R14" s="61">
        <v>-33.366434955312798</v>
      </c>
      <c r="S14" s="59">
        <v>51.535013636363601</v>
      </c>
      <c r="T14" s="59">
        <v>42.030738828202601</v>
      </c>
      <c r="U14" s="62">
        <v>18.442364011435401</v>
      </c>
    </row>
    <row r="15" spans="1:23" ht="12" thickBot="1">
      <c r="A15" s="85"/>
      <c r="B15" s="72" t="s">
        <v>13</v>
      </c>
      <c r="C15" s="73"/>
      <c r="D15" s="59">
        <v>71490.453200000004</v>
      </c>
      <c r="E15" s="60"/>
      <c r="F15" s="60"/>
      <c r="G15" s="59">
        <v>61671.975400000003</v>
      </c>
      <c r="H15" s="61">
        <v>15.920485336034799</v>
      </c>
      <c r="I15" s="59">
        <v>-1474.4067</v>
      </c>
      <c r="J15" s="61">
        <v>-2.0623826455194401</v>
      </c>
      <c r="K15" s="59">
        <v>8662.7934000000005</v>
      </c>
      <c r="L15" s="61">
        <v>14.0465638465668</v>
      </c>
      <c r="M15" s="61">
        <v>-1.1701999149604601</v>
      </c>
      <c r="N15" s="59">
        <v>2364145.2274000002</v>
      </c>
      <c r="O15" s="59">
        <v>12302291.942</v>
      </c>
      <c r="P15" s="59">
        <v>2703</v>
      </c>
      <c r="Q15" s="59">
        <v>2984</v>
      </c>
      <c r="R15" s="61">
        <v>-9.4168900804289493</v>
      </c>
      <c r="S15" s="59">
        <v>26.448558342582299</v>
      </c>
      <c r="T15" s="59">
        <v>26.167518163538901</v>
      </c>
      <c r="U15" s="62">
        <v>1.0625916747642501</v>
      </c>
    </row>
    <row r="16" spans="1:23" ht="12" thickBot="1">
      <c r="A16" s="85"/>
      <c r="B16" s="72" t="s">
        <v>14</v>
      </c>
      <c r="C16" s="73"/>
      <c r="D16" s="59">
        <v>801496.18909999996</v>
      </c>
      <c r="E16" s="60"/>
      <c r="F16" s="60"/>
      <c r="G16" s="59">
        <v>576986.94680000003</v>
      </c>
      <c r="H16" s="61">
        <v>38.910627622538101</v>
      </c>
      <c r="I16" s="59">
        <v>7916.8968999999997</v>
      </c>
      <c r="J16" s="61">
        <v>0.98776475891792903</v>
      </c>
      <c r="K16" s="59">
        <v>20595.599099999999</v>
      </c>
      <c r="L16" s="61">
        <v>3.56950867159548</v>
      </c>
      <c r="M16" s="61">
        <v>-0.61560249538941603</v>
      </c>
      <c r="N16" s="59">
        <v>28802599.187899999</v>
      </c>
      <c r="O16" s="59">
        <v>146664190.18000001</v>
      </c>
      <c r="P16" s="59">
        <v>33282</v>
      </c>
      <c r="Q16" s="59">
        <v>33050</v>
      </c>
      <c r="R16" s="61">
        <v>0.701966717095304</v>
      </c>
      <c r="S16" s="59">
        <v>24.081971909741</v>
      </c>
      <c r="T16" s="59">
        <v>23.106233960665701</v>
      </c>
      <c r="U16" s="62">
        <v>4.0517360984075603</v>
      </c>
    </row>
    <row r="17" spans="1:21" ht="12" thickBot="1">
      <c r="A17" s="85"/>
      <c r="B17" s="72" t="s">
        <v>15</v>
      </c>
      <c r="C17" s="73"/>
      <c r="D17" s="59">
        <v>708648.62899999996</v>
      </c>
      <c r="E17" s="60"/>
      <c r="F17" s="60"/>
      <c r="G17" s="59">
        <v>507287.02149999997</v>
      </c>
      <c r="H17" s="61">
        <v>39.693822030887503</v>
      </c>
      <c r="I17" s="59">
        <v>66977.252800000002</v>
      </c>
      <c r="J17" s="61">
        <v>9.4514051194191993</v>
      </c>
      <c r="K17" s="59">
        <v>50782.957999999999</v>
      </c>
      <c r="L17" s="61">
        <v>10.0106952962919</v>
      </c>
      <c r="M17" s="61">
        <v>0.318892310290393</v>
      </c>
      <c r="N17" s="59">
        <v>19480607.1424</v>
      </c>
      <c r="O17" s="59">
        <v>172881902.29409999</v>
      </c>
      <c r="P17" s="59">
        <v>9709</v>
      </c>
      <c r="Q17" s="59">
        <v>10033</v>
      </c>
      <c r="R17" s="61">
        <v>-3.2293431675470901</v>
      </c>
      <c r="S17" s="59">
        <v>72.988838088371594</v>
      </c>
      <c r="T17" s="59">
        <v>50.9333889564437</v>
      </c>
      <c r="U17" s="62">
        <v>30.217564369533001</v>
      </c>
    </row>
    <row r="18" spans="1:21" ht="12" customHeight="1" thickBot="1">
      <c r="A18" s="85"/>
      <c r="B18" s="72" t="s">
        <v>16</v>
      </c>
      <c r="C18" s="73"/>
      <c r="D18" s="59">
        <v>1560500.368</v>
      </c>
      <c r="E18" s="60"/>
      <c r="F18" s="60"/>
      <c r="G18" s="59">
        <v>1333982.1314000001</v>
      </c>
      <c r="H18" s="61">
        <v>16.9806050072254</v>
      </c>
      <c r="I18" s="59">
        <v>199973.81359999999</v>
      </c>
      <c r="J18" s="61">
        <v>12.8147238988668</v>
      </c>
      <c r="K18" s="59">
        <v>196606.427</v>
      </c>
      <c r="L18" s="61">
        <v>14.7383103845374</v>
      </c>
      <c r="M18" s="61">
        <v>1.7127550972685E-2</v>
      </c>
      <c r="N18" s="59">
        <v>47071016.458300002</v>
      </c>
      <c r="O18" s="59">
        <v>314975483.4605</v>
      </c>
      <c r="P18" s="59">
        <v>68786</v>
      </c>
      <c r="Q18" s="59">
        <v>70678</v>
      </c>
      <c r="R18" s="61">
        <v>-2.6769291717366102</v>
      </c>
      <c r="S18" s="59">
        <v>22.686307795190899</v>
      </c>
      <c r="T18" s="59">
        <v>23.0661781049266</v>
      </c>
      <c r="U18" s="62">
        <v>-1.6744474824423199</v>
      </c>
    </row>
    <row r="19" spans="1:21" ht="12" customHeight="1" thickBot="1">
      <c r="A19" s="85"/>
      <c r="B19" s="72" t="s">
        <v>17</v>
      </c>
      <c r="C19" s="73"/>
      <c r="D19" s="59">
        <v>554034.85419999994</v>
      </c>
      <c r="E19" s="60"/>
      <c r="F19" s="60"/>
      <c r="G19" s="59">
        <v>625159.79610000004</v>
      </c>
      <c r="H19" s="61">
        <v>-11.377081882697199</v>
      </c>
      <c r="I19" s="59">
        <v>75068.624599999996</v>
      </c>
      <c r="J19" s="61">
        <v>13.5494408033941</v>
      </c>
      <c r="K19" s="59">
        <v>42559.634599999998</v>
      </c>
      <c r="L19" s="61">
        <v>6.8078009599312397</v>
      </c>
      <c r="M19" s="61">
        <v>0.76384560876845498</v>
      </c>
      <c r="N19" s="59">
        <v>15665063.116</v>
      </c>
      <c r="O19" s="59">
        <v>76825140.864299998</v>
      </c>
      <c r="P19" s="59">
        <v>11588</v>
      </c>
      <c r="Q19" s="59">
        <v>12106</v>
      </c>
      <c r="R19" s="61">
        <v>-4.2788699818271896</v>
      </c>
      <c r="S19" s="59">
        <v>47.8110851052813</v>
      </c>
      <c r="T19" s="59">
        <v>52.215621369568801</v>
      </c>
      <c r="U19" s="62">
        <v>-9.2123746085004701</v>
      </c>
    </row>
    <row r="20" spans="1:21" ht="12" thickBot="1">
      <c r="A20" s="85"/>
      <c r="B20" s="72" t="s">
        <v>18</v>
      </c>
      <c r="C20" s="73"/>
      <c r="D20" s="59">
        <v>1250816.8972</v>
      </c>
      <c r="E20" s="60"/>
      <c r="F20" s="60"/>
      <c r="G20" s="59">
        <v>824080.50439999998</v>
      </c>
      <c r="H20" s="61">
        <v>51.7833379774832</v>
      </c>
      <c r="I20" s="59">
        <v>145954.80559999999</v>
      </c>
      <c r="J20" s="61">
        <v>11.6687587069479</v>
      </c>
      <c r="K20" s="59">
        <v>90441.065100000007</v>
      </c>
      <c r="L20" s="61">
        <v>10.974785183863601</v>
      </c>
      <c r="M20" s="61">
        <v>0.61381121992115895</v>
      </c>
      <c r="N20" s="59">
        <v>29417356.2619</v>
      </c>
      <c r="O20" s="59">
        <v>139201351.71079999</v>
      </c>
      <c r="P20" s="59">
        <v>44546</v>
      </c>
      <c r="Q20" s="59">
        <v>44408</v>
      </c>
      <c r="R20" s="61">
        <v>0.31075481895153101</v>
      </c>
      <c r="S20" s="59">
        <v>28.079219171193799</v>
      </c>
      <c r="T20" s="59">
        <v>28.381325637272599</v>
      </c>
      <c r="U20" s="62">
        <v>-1.0759076462805099</v>
      </c>
    </row>
    <row r="21" spans="1:21" ht="12" customHeight="1" thickBot="1">
      <c r="A21" s="85"/>
      <c r="B21" s="72" t="s">
        <v>19</v>
      </c>
      <c r="C21" s="73"/>
      <c r="D21" s="59">
        <v>376513.9241</v>
      </c>
      <c r="E21" s="60"/>
      <c r="F21" s="60"/>
      <c r="G21" s="59">
        <v>322764.60840000003</v>
      </c>
      <c r="H21" s="61">
        <v>16.652791012758399</v>
      </c>
      <c r="I21" s="59">
        <v>61362.586199999998</v>
      </c>
      <c r="J21" s="61">
        <v>16.297560932621</v>
      </c>
      <c r="K21" s="59">
        <v>43751.419600000001</v>
      </c>
      <c r="L21" s="61">
        <v>13.5552097291222</v>
      </c>
      <c r="M21" s="61">
        <v>0.40252788963218</v>
      </c>
      <c r="N21" s="59">
        <v>9752760.3561000004</v>
      </c>
      <c r="O21" s="59">
        <v>50194825.573299997</v>
      </c>
      <c r="P21" s="59">
        <v>27787</v>
      </c>
      <c r="Q21" s="59">
        <v>29427</v>
      </c>
      <c r="R21" s="61">
        <v>-5.5731131274000099</v>
      </c>
      <c r="S21" s="59">
        <v>13.5500026667147</v>
      </c>
      <c r="T21" s="59">
        <v>14.119978339620101</v>
      </c>
      <c r="U21" s="62">
        <v>-4.2064617028125202</v>
      </c>
    </row>
    <row r="22" spans="1:21" ht="12" customHeight="1" thickBot="1">
      <c r="A22" s="85"/>
      <c r="B22" s="72" t="s">
        <v>20</v>
      </c>
      <c r="C22" s="73"/>
      <c r="D22" s="59">
        <v>1155448.3899999999</v>
      </c>
      <c r="E22" s="60"/>
      <c r="F22" s="60"/>
      <c r="G22" s="59">
        <v>955473.90269999998</v>
      </c>
      <c r="H22" s="61">
        <v>20.929351051337701</v>
      </c>
      <c r="I22" s="59">
        <v>5697.7973000000002</v>
      </c>
      <c r="J22" s="61">
        <v>0.49312434456721999</v>
      </c>
      <c r="K22" s="59">
        <v>53024.024100000002</v>
      </c>
      <c r="L22" s="61">
        <v>5.5494999863589696</v>
      </c>
      <c r="M22" s="61">
        <v>-0.89254309915719898</v>
      </c>
      <c r="N22" s="59">
        <v>30465353.256499998</v>
      </c>
      <c r="O22" s="59">
        <v>147997980.72850001</v>
      </c>
      <c r="P22" s="59">
        <v>69984</v>
      </c>
      <c r="Q22" s="59">
        <v>68929</v>
      </c>
      <c r="R22" s="61">
        <v>1.5305604317486201</v>
      </c>
      <c r="S22" s="59">
        <v>16.510179326703302</v>
      </c>
      <c r="T22" s="59">
        <v>16.488307179851699</v>
      </c>
      <c r="U22" s="62">
        <v>0.132476737040295</v>
      </c>
    </row>
    <row r="23" spans="1:21" ht="12" thickBot="1">
      <c r="A23" s="85"/>
      <c r="B23" s="72" t="s">
        <v>21</v>
      </c>
      <c r="C23" s="73"/>
      <c r="D23" s="59">
        <v>2117634.2281999998</v>
      </c>
      <c r="E23" s="60"/>
      <c r="F23" s="60"/>
      <c r="G23" s="59">
        <v>2199330.5019</v>
      </c>
      <c r="H23" s="61">
        <v>-3.7145974026833599</v>
      </c>
      <c r="I23" s="59">
        <v>247508.43239999999</v>
      </c>
      <c r="J23" s="61">
        <v>11.6879690129671</v>
      </c>
      <c r="K23" s="59">
        <v>201001.5932</v>
      </c>
      <c r="L23" s="61">
        <v>9.1392172766373605</v>
      </c>
      <c r="M23" s="61">
        <v>0.231375475485535</v>
      </c>
      <c r="N23" s="59">
        <v>123975752.897</v>
      </c>
      <c r="O23" s="59">
        <v>346558810.77410001</v>
      </c>
      <c r="P23" s="59">
        <v>65632</v>
      </c>
      <c r="Q23" s="59">
        <v>64029</v>
      </c>
      <c r="R23" s="61">
        <v>2.5035530775117598</v>
      </c>
      <c r="S23" s="59">
        <v>32.265270419917101</v>
      </c>
      <c r="T23" s="59">
        <v>32.547361201955397</v>
      </c>
      <c r="U23" s="62">
        <v>-0.87428612364618696</v>
      </c>
    </row>
    <row r="24" spans="1:21" ht="12" thickBot="1">
      <c r="A24" s="85"/>
      <c r="B24" s="72" t="s">
        <v>22</v>
      </c>
      <c r="C24" s="73"/>
      <c r="D24" s="59">
        <v>270210.64990000002</v>
      </c>
      <c r="E24" s="60"/>
      <c r="F24" s="60"/>
      <c r="G24" s="59">
        <v>195220.69149999999</v>
      </c>
      <c r="H24" s="61">
        <v>38.412915057213603</v>
      </c>
      <c r="I24" s="59">
        <v>41389.314700000003</v>
      </c>
      <c r="J24" s="61">
        <v>15.3174253921218</v>
      </c>
      <c r="K24" s="59">
        <v>33373.770600000003</v>
      </c>
      <c r="L24" s="61">
        <v>17.0954064057293</v>
      </c>
      <c r="M24" s="61">
        <v>0.240174962429927</v>
      </c>
      <c r="N24" s="59">
        <v>6575436.5163000003</v>
      </c>
      <c r="O24" s="59">
        <v>34790445.769500002</v>
      </c>
      <c r="P24" s="59">
        <v>27101</v>
      </c>
      <c r="Q24" s="59">
        <v>26642</v>
      </c>
      <c r="R24" s="61">
        <v>1.7228436303580801</v>
      </c>
      <c r="S24" s="59">
        <v>9.9705047747315607</v>
      </c>
      <c r="T24" s="59">
        <v>9.7562815516853103</v>
      </c>
      <c r="U24" s="62">
        <v>2.1485694845576999</v>
      </c>
    </row>
    <row r="25" spans="1:21" ht="12" thickBot="1">
      <c r="A25" s="85"/>
      <c r="B25" s="72" t="s">
        <v>23</v>
      </c>
      <c r="C25" s="73"/>
      <c r="D25" s="59">
        <v>306586.04859999998</v>
      </c>
      <c r="E25" s="60"/>
      <c r="F25" s="60"/>
      <c r="G25" s="59">
        <v>219730.32010000001</v>
      </c>
      <c r="H25" s="61">
        <v>39.528331119925397</v>
      </c>
      <c r="I25" s="59">
        <v>24938.591499999999</v>
      </c>
      <c r="J25" s="61">
        <v>8.1342877844181203</v>
      </c>
      <c r="K25" s="59">
        <v>16012.3287</v>
      </c>
      <c r="L25" s="61">
        <v>7.2872640847711603</v>
      </c>
      <c r="M25" s="61">
        <v>0.557461876235404</v>
      </c>
      <c r="N25" s="59">
        <v>7991385.1484000003</v>
      </c>
      <c r="O25" s="59">
        <v>47988853.8605</v>
      </c>
      <c r="P25" s="59">
        <v>19159</v>
      </c>
      <c r="Q25" s="59">
        <v>19390</v>
      </c>
      <c r="R25" s="61">
        <v>-1.1913357400722</v>
      </c>
      <c r="S25" s="59">
        <v>16.0021947178872</v>
      </c>
      <c r="T25" s="59">
        <v>16.131458282619899</v>
      </c>
      <c r="U25" s="62">
        <v>-0.80778647561553796</v>
      </c>
    </row>
    <row r="26" spans="1:21" ht="12" thickBot="1">
      <c r="A26" s="85"/>
      <c r="B26" s="72" t="s">
        <v>24</v>
      </c>
      <c r="C26" s="73"/>
      <c r="D26" s="59">
        <v>834829.27390000003</v>
      </c>
      <c r="E26" s="60"/>
      <c r="F26" s="60"/>
      <c r="G26" s="59">
        <v>517148.77220000001</v>
      </c>
      <c r="H26" s="61">
        <v>61.429228643153699</v>
      </c>
      <c r="I26" s="59">
        <v>142203.7041</v>
      </c>
      <c r="J26" s="61">
        <v>17.033866509697202</v>
      </c>
      <c r="K26" s="59">
        <v>113258.9826</v>
      </c>
      <c r="L26" s="61">
        <v>21.900657738813798</v>
      </c>
      <c r="M26" s="61">
        <v>0.255562259482984</v>
      </c>
      <c r="N26" s="59">
        <v>16233576.8968</v>
      </c>
      <c r="O26" s="59">
        <v>84146120.084399998</v>
      </c>
      <c r="P26" s="59">
        <v>51256</v>
      </c>
      <c r="Q26" s="59">
        <v>46025</v>
      </c>
      <c r="R26" s="61">
        <v>11.3655621944595</v>
      </c>
      <c r="S26" s="59">
        <v>16.287444863040399</v>
      </c>
      <c r="T26" s="59">
        <v>16.1884069983705</v>
      </c>
      <c r="U26" s="62">
        <v>0.60806262432673697</v>
      </c>
    </row>
    <row r="27" spans="1:21" ht="12" thickBot="1">
      <c r="A27" s="85"/>
      <c r="B27" s="72" t="s">
        <v>25</v>
      </c>
      <c r="C27" s="73"/>
      <c r="D27" s="59">
        <v>286829.47129999998</v>
      </c>
      <c r="E27" s="60"/>
      <c r="F27" s="60"/>
      <c r="G27" s="59">
        <v>227987.1004</v>
      </c>
      <c r="H27" s="61">
        <v>25.809517642341099</v>
      </c>
      <c r="I27" s="59">
        <v>72215.867499999993</v>
      </c>
      <c r="J27" s="61">
        <v>25.177282924483102</v>
      </c>
      <c r="K27" s="59">
        <v>61210.501300000004</v>
      </c>
      <c r="L27" s="61">
        <v>26.848230093986501</v>
      </c>
      <c r="M27" s="61">
        <v>0.17979539402988001</v>
      </c>
      <c r="N27" s="59">
        <v>7023990.1846000003</v>
      </c>
      <c r="O27" s="59">
        <v>26460503.206099998</v>
      </c>
      <c r="P27" s="59">
        <v>34104</v>
      </c>
      <c r="Q27" s="59">
        <v>34615</v>
      </c>
      <c r="R27" s="61">
        <v>-1.4762386248735999</v>
      </c>
      <c r="S27" s="59">
        <v>8.4104348844710302</v>
      </c>
      <c r="T27" s="59">
        <v>8.4493663180702008</v>
      </c>
      <c r="U27" s="62">
        <v>-0.46289441787433799</v>
      </c>
    </row>
    <row r="28" spans="1:21" ht="12" thickBot="1">
      <c r="A28" s="85"/>
      <c r="B28" s="72" t="s">
        <v>26</v>
      </c>
      <c r="C28" s="73"/>
      <c r="D28" s="59">
        <v>905957.31169999996</v>
      </c>
      <c r="E28" s="60"/>
      <c r="F28" s="60"/>
      <c r="G28" s="59">
        <v>761925.5969</v>
      </c>
      <c r="H28" s="61">
        <v>18.9036456297063</v>
      </c>
      <c r="I28" s="59">
        <v>41232.664499999999</v>
      </c>
      <c r="J28" s="61">
        <v>4.5512811660660102</v>
      </c>
      <c r="K28" s="59">
        <v>26019.944899999999</v>
      </c>
      <c r="L28" s="61">
        <v>3.4150243811030601</v>
      </c>
      <c r="M28" s="61">
        <v>0.58465610355692899</v>
      </c>
      <c r="N28" s="59">
        <v>22576019.704300001</v>
      </c>
      <c r="O28" s="59">
        <v>102164909.0502</v>
      </c>
      <c r="P28" s="59">
        <v>41272</v>
      </c>
      <c r="Q28" s="59">
        <v>42151</v>
      </c>
      <c r="R28" s="61">
        <v>-2.0853597779412101</v>
      </c>
      <c r="S28" s="59">
        <v>21.950894352103099</v>
      </c>
      <c r="T28" s="59">
        <v>21.827903155322499</v>
      </c>
      <c r="U28" s="62">
        <v>0.560301529440001</v>
      </c>
    </row>
    <row r="29" spans="1:21" ht="12" thickBot="1">
      <c r="A29" s="85"/>
      <c r="B29" s="72" t="s">
        <v>27</v>
      </c>
      <c r="C29" s="73"/>
      <c r="D29" s="59">
        <v>901081.95880000002</v>
      </c>
      <c r="E29" s="60"/>
      <c r="F29" s="60"/>
      <c r="G29" s="59">
        <v>816514.70589999994</v>
      </c>
      <c r="H29" s="61">
        <v>10.357101015931599</v>
      </c>
      <c r="I29" s="59">
        <v>136242.75210000001</v>
      </c>
      <c r="J29" s="61">
        <v>15.1199067709045</v>
      </c>
      <c r="K29" s="59">
        <v>107179.4817</v>
      </c>
      <c r="L29" s="61">
        <v>13.126460665746601</v>
      </c>
      <c r="M29" s="61">
        <v>0.27116449845642399</v>
      </c>
      <c r="N29" s="59">
        <v>19671534.260000002</v>
      </c>
      <c r="O29" s="59">
        <v>72505665.084399998</v>
      </c>
      <c r="P29" s="59">
        <v>130924</v>
      </c>
      <c r="Q29" s="59">
        <v>126912</v>
      </c>
      <c r="R29" s="61">
        <v>3.1612455874936898</v>
      </c>
      <c r="S29" s="59">
        <v>6.8824811249274402</v>
      </c>
      <c r="T29" s="59">
        <v>7.2100455914334303</v>
      </c>
      <c r="U29" s="62">
        <v>-4.7593950576863797</v>
      </c>
    </row>
    <row r="30" spans="1:21" ht="12" thickBot="1">
      <c r="A30" s="85"/>
      <c r="B30" s="72" t="s">
        <v>28</v>
      </c>
      <c r="C30" s="73"/>
      <c r="D30" s="59">
        <v>1286260.6126999999</v>
      </c>
      <c r="E30" s="60"/>
      <c r="F30" s="60"/>
      <c r="G30" s="59">
        <v>1492541.4787000001</v>
      </c>
      <c r="H30" s="61">
        <v>-13.820779451949999</v>
      </c>
      <c r="I30" s="59">
        <v>141550.75469999999</v>
      </c>
      <c r="J30" s="61">
        <v>11.0048269613784</v>
      </c>
      <c r="K30" s="59">
        <v>116535.2335</v>
      </c>
      <c r="L30" s="61">
        <v>7.80783885493768</v>
      </c>
      <c r="M30" s="61">
        <v>0.214660583316204</v>
      </c>
      <c r="N30" s="59">
        <v>31135398.702199999</v>
      </c>
      <c r="O30" s="59">
        <v>124696479.8152</v>
      </c>
      <c r="P30" s="59">
        <v>81841</v>
      </c>
      <c r="Q30" s="59">
        <v>77430</v>
      </c>
      <c r="R30" s="61">
        <v>5.6967583623918303</v>
      </c>
      <c r="S30" s="59">
        <v>15.7165798646155</v>
      </c>
      <c r="T30" s="59">
        <v>15.774728530285399</v>
      </c>
      <c r="U30" s="62">
        <v>-0.36998294903078299</v>
      </c>
    </row>
    <row r="31" spans="1:21" ht="12" thickBot="1">
      <c r="A31" s="85"/>
      <c r="B31" s="72" t="s">
        <v>29</v>
      </c>
      <c r="C31" s="73"/>
      <c r="D31" s="59">
        <v>987243.75959999999</v>
      </c>
      <c r="E31" s="60"/>
      <c r="F31" s="60"/>
      <c r="G31" s="59">
        <v>1450093.6362000001</v>
      </c>
      <c r="H31" s="61">
        <v>-31.918619946013099</v>
      </c>
      <c r="I31" s="59">
        <v>23627.085599999999</v>
      </c>
      <c r="J31" s="61">
        <v>2.39323726994972</v>
      </c>
      <c r="K31" s="59">
        <v>-50546.745900000002</v>
      </c>
      <c r="L31" s="61">
        <v>-3.4857573771897101</v>
      </c>
      <c r="M31" s="61">
        <v>-1.46743039891713</v>
      </c>
      <c r="N31" s="59">
        <v>30110630.609000001</v>
      </c>
      <c r="O31" s="59">
        <v>126322992.01279999</v>
      </c>
      <c r="P31" s="59">
        <v>31683</v>
      </c>
      <c r="Q31" s="59">
        <v>25257</v>
      </c>
      <c r="R31" s="61">
        <v>25.442451597576898</v>
      </c>
      <c r="S31" s="59">
        <v>31.1600467001231</v>
      </c>
      <c r="T31" s="59">
        <v>24.091929413627899</v>
      </c>
      <c r="U31" s="62">
        <v>22.6832692342123</v>
      </c>
    </row>
    <row r="32" spans="1:21" ht="12" thickBot="1">
      <c r="A32" s="85"/>
      <c r="B32" s="72" t="s">
        <v>30</v>
      </c>
      <c r="C32" s="73"/>
      <c r="D32" s="59">
        <v>173661.43909999999</v>
      </c>
      <c r="E32" s="60"/>
      <c r="F32" s="60"/>
      <c r="G32" s="59">
        <v>104191.1225</v>
      </c>
      <c r="H32" s="61">
        <v>66.675850046629506</v>
      </c>
      <c r="I32" s="59">
        <v>47776.677900000002</v>
      </c>
      <c r="J32" s="61">
        <v>27.511391214769699</v>
      </c>
      <c r="K32" s="59">
        <v>30347.822</v>
      </c>
      <c r="L32" s="61">
        <v>29.1270707828299</v>
      </c>
      <c r="M32" s="61">
        <v>0.57430335198354598</v>
      </c>
      <c r="N32" s="59">
        <v>4054440.7201</v>
      </c>
      <c r="O32" s="59">
        <v>15826153.047599999</v>
      </c>
      <c r="P32" s="59">
        <v>30031</v>
      </c>
      <c r="Q32" s="59">
        <v>30078</v>
      </c>
      <c r="R32" s="61">
        <v>-0.15626038965356201</v>
      </c>
      <c r="S32" s="59">
        <v>5.7827391395557903</v>
      </c>
      <c r="T32" s="59">
        <v>5.7084198816410696</v>
      </c>
      <c r="U32" s="62">
        <v>1.2851912583495</v>
      </c>
    </row>
    <row r="33" spans="1:21" ht="12" thickBot="1">
      <c r="A33" s="85"/>
      <c r="B33" s="72" t="s">
        <v>75</v>
      </c>
      <c r="C33" s="73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59">
        <v>45.476900000000001</v>
      </c>
      <c r="P33" s="60"/>
      <c r="Q33" s="60"/>
      <c r="R33" s="60"/>
      <c r="S33" s="60"/>
      <c r="T33" s="60"/>
      <c r="U33" s="63"/>
    </row>
    <row r="34" spans="1:21" ht="12" customHeight="1" thickBot="1">
      <c r="A34" s="85"/>
      <c r="B34" s="72" t="s">
        <v>77</v>
      </c>
      <c r="C34" s="73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59">
        <v>1</v>
      </c>
      <c r="O34" s="59">
        <v>1</v>
      </c>
      <c r="P34" s="60"/>
      <c r="Q34" s="60"/>
      <c r="R34" s="60"/>
      <c r="S34" s="60"/>
      <c r="T34" s="60"/>
      <c r="U34" s="63"/>
    </row>
    <row r="35" spans="1:21" ht="12" customHeight="1" thickBot="1">
      <c r="A35" s="85"/>
      <c r="B35" s="72" t="s">
        <v>31</v>
      </c>
      <c r="C35" s="73"/>
      <c r="D35" s="59">
        <v>127930.1</v>
      </c>
      <c r="E35" s="60"/>
      <c r="F35" s="60"/>
      <c r="G35" s="59">
        <v>106972.0496</v>
      </c>
      <c r="H35" s="61">
        <v>19.5920808083685</v>
      </c>
      <c r="I35" s="59">
        <v>18688.517800000001</v>
      </c>
      <c r="J35" s="61">
        <v>14.608382077400099</v>
      </c>
      <c r="K35" s="59">
        <v>13245.307000000001</v>
      </c>
      <c r="L35" s="61">
        <v>12.3820260054174</v>
      </c>
      <c r="M35" s="61">
        <v>0.41095391748941701</v>
      </c>
      <c r="N35" s="59">
        <v>3985894.9056000002</v>
      </c>
      <c r="O35" s="59">
        <v>24123905.220899999</v>
      </c>
      <c r="P35" s="59">
        <v>8049</v>
      </c>
      <c r="Q35" s="59">
        <v>9148</v>
      </c>
      <c r="R35" s="61">
        <v>-12.013554875382599</v>
      </c>
      <c r="S35" s="59">
        <v>15.893912287240701</v>
      </c>
      <c r="T35" s="59">
        <v>14.6647541320507</v>
      </c>
      <c r="U35" s="62">
        <v>7.7335154049936099</v>
      </c>
    </row>
    <row r="36" spans="1:21" ht="12" customHeight="1" thickBot="1">
      <c r="A36" s="85"/>
      <c r="B36" s="72" t="s">
        <v>76</v>
      </c>
      <c r="C36" s="73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59">
        <v>14.700799999999999</v>
      </c>
      <c r="O36" s="59">
        <v>26.666599999999999</v>
      </c>
      <c r="P36" s="60"/>
      <c r="Q36" s="60"/>
      <c r="R36" s="60"/>
      <c r="S36" s="60"/>
      <c r="T36" s="60"/>
      <c r="U36" s="63"/>
    </row>
    <row r="37" spans="1:21" ht="12" customHeight="1" thickBot="1">
      <c r="A37" s="85"/>
      <c r="B37" s="72" t="s">
        <v>61</v>
      </c>
      <c r="C37" s="73"/>
      <c r="D37" s="59">
        <v>124032.48</v>
      </c>
      <c r="E37" s="60"/>
      <c r="F37" s="60"/>
      <c r="G37" s="59">
        <v>48587.41</v>
      </c>
      <c r="H37" s="61">
        <v>155.276994595925</v>
      </c>
      <c r="I37" s="59">
        <v>15226.31</v>
      </c>
      <c r="J37" s="61">
        <v>12.276066720588</v>
      </c>
      <c r="K37" s="59">
        <v>-151.24</v>
      </c>
      <c r="L37" s="61">
        <v>-0.311274052269919</v>
      </c>
      <c r="M37" s="61">
        <v>-101.676474477651</v>
      </c>
      <c r="N37" s="59">
        <v>5027653.4800000004</v>
      </c>
      <c r="O37" s="59">
        <v>39343582.600000001</v>
      </c>
      <c r="P37" s="59">
        <v>84</v>
      </c>
      <c r="Q37" s="59">
        <v>84</v>
      </c>
      <c r="R37" s="61">
        <v>0</v>
      </c>
      <c r="S37" s="59">
        <v>1476.57714285714</v>
      </c>
      <c r="T37" s="59">
        <v>17200.837619047601</v>
      </c>
      <c r="U37" s="62">
        <v>-1064.91290023387</v>
      </c>
    </row>
    <row r="38" spans="1:21" ht="12" customHeight="1" thickBot="1">
      <c r="A38" s="85"/>
      <c r="B38" s="72" t="s">
        <v>35</v>
      </c>
      <c r="C38" s="73"/>
      <c r="D38" s="59">
        <v>71989.58</v>
      </c>
      <c r="E38" s="60"/>
      <c r="F38" s="60"/>
      <c r="G38" s="59">
        <v>83818.86</v>
      </c>
      <c r="H38" s="61">
        <v>-14.1129096721191</v>
      </c>
      <c r="I38" s="59">
        <v>-6374.78</v>
      </c>
      <c r="J38" s="61">
        <v>-8.8551426470330803</v>
      </c>
      <c r="K38" s="59">
        <v>-4794.96</v>
      </c>
      <c r="L38" s="61">
        <v>-5.7206218266390199</v>
      </c>
      <c r="M38" s="61">
        <v>0.32947511553798198</v>
      </c>
      <c r="N38" s="59">
        <v>5670313.71</v>
      </c>
      <c r="O38" s="59">
        <v>34050122.200000003</v>
      </c>
      <c r="P38" s="59">
        <v>28</v>
      </c>
      <c r="Q38" s="59">
        <v>47</v>
      </c>
      <c r="R38" s="61">
        <v>-40.425531914893597</v>
      </c>
      <c r="S38" s="59">
        <v>2571.0564285714299</v>
      </c>
      <c r="T38" s="59">
        <v>1771.43680851064</v>
      </c>
      <c r="U38" s="62">
        <v>31.100819537635999</v>
      </c>
    </row>
    <row r="39" spans="1:21" ht="12" customHeight="1" thickBot="1">
      <c r="A39" s="85"/>
      <c r="B39" s="72" t="s">
        <v>36</v>
      </c>
      <c r="C39" s="73"/>
      <c r="D39" s="59">
        <v>29868.38</v>
      </c>
      <c r="E39" s="60"/>
      <c r="F39" s="60"/>
      <c r="G39" s="59">
        <v>-1471.75</v>
      </c>
      <c r="H39" s="61">
        <v>-2129.4465772040098</v>
      </c>
      <c r="I39" s="59">
        <v>-1839.29</v>
      </c>
      <c r="J39" s="61">
        <v>-6.1579837942332301</v>
      </c>
      <c r="K39" s="59">
        <v>214.58</v>
      </c>
      <c r="L39" s="61">
        <v>-14.579921861729201</v>
      </c>
      <c r="M39" s="61">
        <v>-9.5715816944729202</v>
      </c>
      <c r="N39" s="59">
        <v>22833909.760000002</v>
      </c>
      <c r="O39" s="59">
        <v>30244660.41</v>
      </c>
      <c r="P39" s="59">
        <v>12</v>
      </c>
      <c r="Q39" s="59">
        <v>1</v>
      </c>
      <c r="R39" s="61">
        <v>1100</v>
      </c>
      <c r="S39" s="59">
        <v>2489.0316666666699</v>
      </c>
      <c r="T39" s="59">
        <v>1537.61</v>
      </c>
      <c r="U39" s="62">
        <v>38.224570599409802</v>
      </c>
    </row>
    <row r="40" spans="1:21" ht="12" customHeight="1" thickBot="1">
      <c r="A40" s="85"/>
      <c r="B40" s="72" t="s">
        <v>37</v>
      </c>
      <c r="C40" s="73"/>
      <c r="D40" s="59">
        <v>49712.25</v>
      </c>
      <c r="E40" s="60"/>
      <c r="F40" s="60"/>
      <c r="G40" s="59">
        <v>55886.01</v>
      </c>
      <c r="H40" s="61">
        <v>-11.0470581098919</v>
      </c>
      <c r="I40" s="59">
        <v>-4751.8100000000004</v>
      </c>
      <c r="J40" s="61">
        <v>-9.5586299151617595</v>
      </c>
      <c r="K40" s="59">
        <v>-4457.54</v>
      </c>
      <c r="L40" s="61">
        <v>-7.9761285516715201</v>
      </c>
      <c r="M40" s="61">
        <v>6.6016233168968E-2</v>
      </c>
      <c r="N40" s="59">
        <v>4764353.7</v>
      </c>
      <c r="O40" s="59">
        <v>23356325.280000001</v>
      </c>
      <c r="P40" s="59">
        <v>38</v>
      </c>
      <c r="Q40" s="59">
        <v>39</v>
      </c>
      <c r="R40" s="61">
        <v>-2.5641025641025701</v>
      </c>
      <c r="S40" s="59">
        <v>1308.21710526316</v>
      </c>
      <c r="T40" s="59">
        <v>1286.58051282051</v>
      </c>
      <c r="U40" s="62">
        <v>1.6538992156269701</v>
      </c>
    </row>
    <row r="41" spans="1:21" ht="12" customHeight="1" thickBot="1">
      <c r="A41" s="85"/>
      <c r="B41" s="72" t="s">
        <v>74</v>
      </c>
      <c r="C41" s="73"/>
      <c r="D41" s="60"/>
      <c r="E41" s="60"/>
      <c r="F41" s="60"/>
      <c r="G41" s="59">
        <v>42.74</v>
      </c>
      <c r="H41" s="60"/>
      <c r="I41" s="60"/>
      <c r="J41" s="60"/>
      <c r="K41" s="59">
        <v>-2735.04</v>
      </c>
      <c r="L41" s="61">
        <v>-6399.2512868507301</v>
      </c>
      <c r="M41" s="60"/>
      <c r="N41" s="59">
        <v>45.7</v>
      </c>
      <c r="O41" s="59">
        <v>56.16</v>
      </c>
      <c r="P41" s="60"/>
      <c r="Q41" s="60"/>
      <c r="R41" s="60"/>
      <c r="S41" s="60"/>
      <c r="T41" s="60"/>
      <c r="U41" s="63"/>
    </row>
    <row r="42" spans="1:21" ht="12" customHeight="1" thickBot="1">
      <c r="A42" s="85"/>
      <c r="B42" s="72" t="s">
        <v>32</v>
      </c>
      <c r="C42" s="73"/>
      <c r="D42" s="59">
        <v>8270.9401999999991</v>
      </c>
      <c r="E42" s="60"/>
      <c r="F42" s="60"/>
      <c r="G42" s="59">
        <v>67943.59</v>
      </c>
      <c r="H42" s="61">
        <v>-87.826754223614003</v>
      </c>
      <c r="I42" s="59">
        <v>705.46199999999999</v>
      </c>
      <c r="J42" s="61">
        <v>8.5294051575901904</v>
      </c>
      <c r="K42" s="59">
        <v>4222.8121000000001</v>
      </c>
      <c r="L42" s="61">
        <v>6.2151736462556704</v>
      </c>
      <c r="M42" s="61">
        <v>-0.83294023430500297</v>
      </c>
      <c r="N42" s="59">
        <v>317584.01270000002</v>
      </c>
      <c r="O42" s="59">
        <v>2168903.6535999998</v>
      </c>
      <c r="P42" s="59">
        <v>40</v>
      </c>
      <c r="Q42" s="59">
        <v>46</v>
      </c>
      <c r="R42" s="61">
        <v>-13.0434782608696</v>
      </c>
      <c r="S42" s="59">
        <v>206.773505</v>
      </c>
      <c r="T42" s="59">
        <v>323.95949347826098</v>
      </c>
      <c r="U42" s="62">
        <v>-56.673599684960003</v>
      </c>
    </row>
    <row r="43" spans="1:21" ht="12" thickBot="1">
      <c r="A43" s="85"/>
      <c r="B43" s="72" t="s">
        <v>33</v>
      </c>
      <c r="C43" s="73"/>
      <c r="D43" s="59">
        <v>267044.07199999999</v>
      </c>
      <c r="E43" s="60"/>
      <c r="F43" s="60"/>
      <c r="G43" s="59">
        <v>339443.78269999998</v>
      </c>
      <c r="H43" s="61">
        <v>-21.328925256523799</v>
      </c>
      <c r="I43" s="59">
        <v>18003.8557</v>
      </c>
      <c r="J43" s="61">
        <v>6.7419042726400598</v>
      </c>
      <c r="K43" s="59">
        <v>19050.022199999999</v>
      </c>
      <c r="L43" s="61">
        <v>5.6121287738642698</v>
      </c>
      <c r="M43" s="61">
        <v>-5.4916812642874999E-2</v>
      </c>
      <c r="N43" s="59">
        <v>8359303.5489999996</v>
      </c>
      <c r="O43" s="59">
        <v>48801711.309799999</v>
      </c>
      <c r="P43" s="59">
        <v>1348</v>
      </c>
      <c r="Q43" s="59">
        <v>1341</v>
      </c>
      <c r="R43" s="61">
        <v>0.52199850857568297</v>
      </c>
      <c r="S43" s="59">
        <v>198.103910979229</v>
      </c>
      <c r="T43" s="59">
        <v>188.294980686055</v>
      </c>
      <c r="U43" s="62">
        <v>4.9514066858588004</v>
      </c>
    </row>
    <row r="44" spans="1:21" ht="12" thickBot="1">
      <c r="A44" s="85"/>
      <c r="B44" s="72" t="s">
        <v>38</v>
      </c>
      <c r="C44" s="73"/>
      <c r="D44" s="59">
        <v>76727.34</v>
      </c>
      <c r="E44" s="60"/>
      <c r="F44" s="60"/>
      <c r="G44" s="59">
        <v>30283.279999999999</v>
      </c>
      <c r="H44" s="61">
        <v>153.36535540403801</v>
      </c>
      <c r="I44" s="59">
        <v>-7253.13</v>
      </c>
      <c r="J44" s="61">
        <v>-9.4531232283042801</v>
      </c>
      <c r="K44" s="59">
        <v>-3900.79</v>
      </c>
      <c r="L44" s="61">
        <v>-12.8810023220734</v>
      </c>
      <c r="M44" s="61">
        <v>0.859400275328844</v>
      </c>
      <c r="N44" s="59">
        <v>3596317.65</v>
      </c>
      <c r="O44" s="59">
        <v>17130450.460000001</v>
      </c>
      <c r="P44" s="59">
        <v>51</v>
      </c>
      <c r="Q44" s="59">
        <v>36</v>
      </c>
      <c r="R44" s="61">
        <v>41.6666666666667</v>
      </c>
      <c r="S44" s="59">
        <v>1504.4576470588199</v>
      </c>
      <c r="T44" s="59">
        <v>1098.4411111111101</v>
      </c>
      <c r="U44" s="62">
        <v>26.987568360030899</v>
      </c>
    </row>
    <row r="45" spans="1:21" ht="12" thickBot="1">
      <c r="A45" s="85"/>
      <c r="B45" s="72" t="s">
        <v>39</v>
      </c>
      <c r="C45" s="73"/>
      <c r="D45" s="59">
        <v>33287.230000000003</v>
      </c>
      <c r="E45" s="60"/>
      <c r="F45" s="60"/>
      <c r="G45" s="59">
        <v>42518.84</v>
      </c>
      <c r="H45" s="61">
        <v>-21.711810576205799</v>
      </c>
      <c r="I45" s="59">
        <v>4468.25</v>
      </c>
      <c r="J45" s="61">
        <v>13.4233157880665</v>
      </c>
      <c r="K45" s="59">
        <v>6071.47</v>
      </c>
      <c r="L45" s="61">
        <v>14.2794817544411</v>
      </c>
      <c r="M45" s="61">
        <v>-0.264057962898606</v>
      </c>
      <c r="N45" s="59">
        <v>2099291.9700000002</v>
      </c>
      <c r="O45" s="59">
        <v>8218249.8300000001</v>
      </c>
      <c r="P45" s="59">
        <v>34</v>
      </c>
      <c r="Q45" s="59">
        <v>49</v>
      </c>
      <c r="R45" s="61">
        <v>-30.612244897959201</v>
      </c>
      <c r="S45" s="59">
        <v>979.03617647058798</v>
      </c>
      <c r="T45" s="59">
        <v>988.65142857142905</v>
      </c>
      <c r="U45" s="62">
        <v>-0.98211407626460201</v>
      </c>
    </row>
    <row r="46" spans="1:21" ht="12" thickBot="1">
      <c r="A46" s="86"/>
      <c r="B46" s="72" t="s">
        <v>34</v>
      </c>
      <c r="C46" s="73"/>
      <c r="D46" s="64">
        <v>4447.3867</v>
      </c>
      <c r="E46" s="65"/>
      <c r="F46" s="65"/>
      <c r="G46" s="64">
        <v>9005.6427000000003</v>
      </c>
      <c r="H46" s="66">
        <v>-50.615554623325202</v>
      </c>
      <c r="I46" s="64">
        <v>757.66629999999998</v>
      </c>
      <c r="J46" s="66">
        <v>17.036213648792899</v>
      </c>
      <c r="K46" s="64">
        <v>605.03949999999998</v>
      </c>
      <c r="L46" s="66">
        <v>6.7184488676194096</v>
      </c>
      <c r="M46" s="66">
        <v>0.25225923266167</v>
      </c>
      <c r="N46" s="64">
        <v>144640.02840000001</v>
      </c>
      <c r="O46" s="64">
        <v>1464070.7856000001</v>
      </c>
      <c r="P46" s="64">
        <v>3</v>
      </c>
      <c r="Q46" s="64">
        <v>4</v>
      </c>
      <c r="R46" s="66">
        <v>-25</v>
      </c>
      <c r="S46" s="64">
        <v>1482.46223333333</v>
      </c>
      <c r="T46" s="64">
        <v>88.922524999999993</v>
      </c>
      <c r="U46" s="67">
        <v>94.001700481768296</v>
      </c>
    </row>
  </sheetData>
  <mergeCells count="44"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  <mergeCell ref="A1:U4"/>
    <mergeCell ref="W1:W4"/>
    <mergeCell ref="B6:C6"/>
    <mergeCell ref="A7:C7"/>
    <mergeCell ref="B8:C8"/>
    <mergeCell ref="A8:A46"/>
    <mergeCell ref="B46:C46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36:C36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3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42817</v>
      </c>
      <c r="C2" s="43">
        <v>12</v>
      </c>
      <c r="D2" s="43">
        <v>41761</v>
      </c>
      <c r="E2" s="43">
        <v>560900.11965982895</v>
      </c>
      <c r="F2" s="43">
        <v>399572.90908974397</v>
      </c>
      <c r="G2" s="37"/>
      <c r="H2" s="37"/>
    </row>
    <row r="3" spans="1:8">
      <c r="A3" s="43">
        <v>2</v>
      </c>
      <c r="B3" s="44">
        <v>42817</v>
      </c>
      <c r="C3" s="43">
        <v>13</v>
      </c>
      <c r="D3" s="43">
        <v>6626</v>
      </c>
      <c r="E3" s="43">
        <v>60008.285792307703</v>
      </c>
      <c r="F3" s="43">
        <v>45389.371935897398</v>
      </c>
      <c r="G3" s="37"/>
      <c r="H3" s="37"/>
    </row>
    <row r="4" spans="1:8">
      <c r="A4" s="43">
        <v>3</v>
      </c>
      <c r="B4" s="44">
        <v>42817</v>
      </c>
      <c r="C4" s="43">
        <v>14</v>
      </c>
      <c r="D4" s="43">
        <v>106552</v>
      </c>
      <c r="E4" s="43">
        <v>92912.767560124004</v>
      </c>
      <c r="F4" s="43">
        <v>65981.941786758398</v>
      </c>
      <c r="G4" s="37"/>
      <c r="H4" s="37"/>
    </row>
    <row r="5" spans="1:8">
      <c r="A5" s="43">
        <v>4</v>
      </c>
      <c r="B5" s="44">
        <v>42817</v>
      </c>
      <c r="C5" s="43">
        <v>15</v>
      </c>
      <c r="D5" s="43">
        <v>2368</v>
      </c>
      <c r="E5" s="43">
        <v>41408.643624498902</v>
      </c>
      <c r="F5" s="43">
        <v>31234.176113274301</v>
      </c>
      <c r="G5" s="37"/>
      <c r="H5" s="37"/>
    </row>
    <row r="6" spans="1:8">
      <c r="A6" s="43">
        <v>5</v>
      </c>
      <c r="B6" s="44">
        <v>42817</v>
      </c>
      <c r="C6" s="43">
        <v>16</v>
      </c>
      <c r="D6" s="43">
        <v>4741</v>
      </c>
      <c r="E6" s="43">
        <v>132215.42692478601</v>
      </c>
      <c r="F6" s="43">
        <v>108330.089005983</v>
      </c>
      <c r="G6" s="37"/>
      <c r="H6" s="37"/>
    </row>
    <row r="7" spans="1:8">
      <c r="A7" s="43">
        <v>6</v>
      </c>
      <c r="B7" s="44">
        <v>42817</v>
      </c>
      <c r="C7" s="43">
        <v>17</v>
      </c>
      <c r="D7" s="43">
        <v>10374</v>
      </c>
      <c r="E7" s="43">
        <v>170973.082455556</v>
      </c>
      <c r="F7" s="43">
        <v>121514.430049573</v>
      </c>
      <c r="G7" s="37"/>
      <c r="H7" s="37"/>
    </row>
    <row r="8" spans="1:8">
      <c r="A8" s="43">
        <v>7</v>
      </c>
      <c r="B8" s="44">
        <v>42817</v>
      </c>
      <c r="C8" s="43">
        <v>18</v>
      </c>
      <c r="D8" s="43">
        <v>29542</v>
      </c>
      <c r="E8" s="43">
        <v>69159.991415384604</v>
      </c>
      <c r="F8" s="43">
        <v>57745.732313675202</v>
      </c>
      <c r="G8" s="37"/>
      <c r="H8" s="37"/>
    </row>
    <row r="9" spans="1:8">
      <c r="A9" s="43">
        <v>8</v>
      </c>
      <c r="B9" s="44">
        <v>42817</v>
      </c>
      <c r="C9" s="43">
        <v>19</v>
      </c>
      <c r="D9" s="43">
        <v>17102</v>
      </c>
      <c r="E9" s="43">
        <v>71490.492863247899</v>
      </c>
      <c r="F9" s="43">
        <v>72964.858929059803</v>
      </c>
      <c r="G9" s="37"/>
      <c r="H9" s="37"/>
    </row>
    <row r="10" spans="1:8">
      <c r="A10" s="43">
        <v>9</v>
      </c>
      <c r="B10" s="44">
        <v>42817</v>
      </c>
      <c r="C10" s="43">
        <v>21</v>
      </c>
      <c r="D10" s="43">
        <v>183788</v>
      </c>
      <c r="E10" s="43">
        <v>801495.66662352299</v>
      </c>
      <c r="F10" s="43">
        <v>793579.29220000003</v>
      </c>
      <c r="G10" s="37"/>
      <c r="H10" s="37"/>
    </row>
    <row r="11" spans="1:8">
      <c r="A11" s="43">
        <v>10</v>
      </c>
      <c r="B11" s="44">
        <v>42817</v>
      </c>
      <c r="C11" s="43">
        <v>22</v>
      </c>
      <c r="D11" s="43">
        <v>54172</v>
      </c>
      <c r="E11" s="43">
        <v>708648.63813760702</v>
      </c>
      <c r="F11" s="43">
        <v>641671.37167777796</v>
      </c>
      <c r="G11" s="37"/>
      <c r="H11" s="37"/>
    </row>
    <row r="12" spans="1:8">
      <c r="A12" s="43">
        <v>11</v>
      </c>
      <c r="B12" s="44">
        <v>42817</v>
      </c>
      <c r="C12" s="43">
        <v>23</v>
      </c>
      <c r="D12" s="43">
        <v>152020.717</v>
      </c>
      <c r="E12" s="43">
        <v>1560500.9051918201</v>
      </c>
      <c r="F12" s="43">
        <v>1360526.5275093999</v>
      </c>
      <c r="G12" s="37"/>
      <c r="H12" s="37"/>
    </row>
    <row r="13" spans="1:8">
      <c r="A13" s="43">
        <v>12</v>
      </c>
      <c r="B13" s="44">
        <v>42817</v>
      </c>
      <c r="C13" s="43">
        <v>24</v>
      </c>
      <c r="D13" s="43">
        <v>18841.5</v>
      </c>
      <c r="E13" s="43">
        <v>554034.76697777805</v>
      </c>
      <c r="F13" s="43">
        <v>478966.22608632501</v>
      </c>
      <c r="G13" s="37"/>
      <c r="H13" s="37"/>
    </row>
    <row r="14" spans="1:8">
      <c r="A14" s="43">
        <v>13</v>
      </c>
      <c r="B14" s="44">
        <v>42817</v>
      </c>
      <c r="C14" s="43">
        <v>25</v>
      </c>
      <c r="D14" s="43">
        <v>92219</v>
      </c>
      <c r="E14" s="43">
        <v>1250817.1163512301</v>
      </c>
      <c r="F14" s="43">
        <v>1104862.0915999999</v>
      </c>
      <c r="G14" s="37"/>
      <c r="H14" s="37"/>
    </row>
    <row r="15" spans="1:8">
      <c r="A15" s="43">
        <v>14</v>
      </c>
      <c r="B15" s="44">
        <v>42817</v>
      </c>
      <c r="C15" s="43">
        <v>26</v>
      </c>
      <c r="D15" s="43">
        <v>57762</v>
      </c>
      <c r="E15" s="43">
        <v>376513.59478391998</v>
      </c>
      <c r="F15" s="43">
        <v>315151.33787551598</v>
      </c>
      <c r="G15" s="37"/>
      <c r="H15" s="37"/>
    </row>
    <row r="16" spans="1:8">
      <c r="A16" s="43">
        <v>15</v>
      </c>
      <c r="B16" s="44">
        <v>42817</v>
      </c>
      <c r="C16" s="43">
        <v>27</v>
      </c>
      <c r="D16" s="43">
        <v>143367.10800000001</v>
      </c>
      <c r="E16" s="43">
        <v>1155449.8731563501</v>
      </c>
      <c r="F16" s="43">
        <v>1149750.5946227801</v>
      </c>
      <c r="G16" s="37"/>
      <c r="H16" s="37"/>
    </row>
    <row r="17" spans="1:9">
      <c r="A17" s="43">
        <v>16</v>
      </c>
      <c r="B17" s="44">
        <v>42817</v>
      </c>
      <c r="C17" s="43">
        <v>29</v>
      </c>
      <c r="D17" s="43">
        <v>141573</v>
      </c>
      <c r="E17" s="43">
        <v>2117635.4876589701</v>
      </c>
      <c r="F17" s="43">
        <v>1870125.8150111099</v>
      </c>
      <c r="G17" s="37"/>
      <c r="H17" s="37"/>
    </row>
    <row r="18" spans="1:9">
      <c r="A18" s="43">
        <v>17</v>
      </c>
      <c r="B18" s="44">
        <v>42817</v>
      </c>
      <c r="C18" s="43">
        <v>31</v>
      </c>
      <c r="D18" s="43">
        <v>32272.120999999999</v>
      </c>
      <c r="E18" s="43">
        <v>270210.70469732198</v>
      </c>
      <c r="F18" s="43">
        <v>228821.32978933601</v>
      </c>
      <c r="G18" s="37"/>
      <c r="H18" s="37"/>
    </row>
    <row r="19" spans="1:9">
      <c r="A19" s="43">
        <v>18</v>
      </c>
      <c r="B19" s="44">
        <v>42817</v>
      </c>
      <c r="C19" s="43">
        <v>32</v>
      </c>
      <c r="D19" s="43">
        <v>16766.650000000001</v>
      </c>
      <c r="E19" s="43">
        <v>306586.03702156403</v>
      </c>
      <c r="F19" s="43">
        <v>281647.461990126</v>
      </c>
      <c r="G19" s="37"/>
      <c r="H19" s="37"/>
    </row>
    <row r="20" spans="1:9">
      <c r="A20" s="43">
        <v>19</v>
      </c>
      <c r="B20" s="44">
        <v>42817</v>
      </c>
      <c r="C20" s="43">
        <v>33</v>
      </c>
      <c r="D20" s="43">
        <v>48182.35</v>
      </c>
      <c r="E20" s="43">
        <v>834829.26169785205</v>
      </c>
      <c r="F20" s="43">
        <v>692625.56173330406</v>
      </c>
      <c r="G20" s="37"/>
      <c r="H20" s="37"/>
    </row>
    <row r="21" spans="1:9">
      <c r="A21" s="43">
        <v>20</v>
      </c>
      <c r="B21" s="44">
        <v>42817</v>
      </c>
      <c r="C21" s="43">
        <v>34</v>
      </c>
      <c r="D21" s="43">
        <v>45005.016000000003</v>
      </c>
      <c r="E21" s="43">
        <v>286829.422820331</v>
      </c>
      <c r="F21" s="43">
        <v>214613.62239944801</v>
      </c>
      <c r="G21" s="37"/>
      <c r="H21" s="37"/>
    </row>
    <row r="22" spans="1:9">
      <c r="A22" s="43">
        <v>21</v>
      </c>
      <c r="B22" s="44">
        <v>42817</v>
      </c>
      <c r="C22" s="43">
        <v>35</v>
      </c>
      <c r="D22" s="43">
        <v>32168.196</v>
      </c>
      <c r="E22" s="43">
        <v>905957.31162123894</v>
      </c>
      <c r="F22" s="43">
        <v>864724.64536017703</v>
      </c>
      <c r="G22" s="37"/>
      <c r="H22" s="37"/>
    </row>
    <row r="23" spans="1:9">
      <c r="A23" s="43">
        <v>22</v>
      </c>
      <c r="B23" s="44">
        <v>42817</v>
      </c>
      <c r="C23" s="43">
        <v>36</v>
      </c>
      <c r="D23" s="43">
        <v>179409.96900000001</v>
      </c>
      <c r="E23" s="43">
        <v>901081.95989380497</v>
      </c>
      <c r="F23" s="43">
        <v>764839.21670640295</v>
      </c>
      <c r="G23" s="37"/>
      <c r="H23" s="37"/>
    </row>
    <row r="24" spans="1:9">
      <c r="A24" s="43">
        <v>23</v>
      </c>
      <c r="B24" s="44">
        <v>42817</v>
      </c>
      <c r="C24" s="43">
        <v>37</v>
      </c>
      <c r="D24" s="43">
        <v>137341.98699999999</v>
      </c>
      <c r="E24" s="43">
        <v>1286260.5682743399</v>
      </c>
      <c r="F24" s="43">
        <v>1144709.8615333899</v>
      </c>
      <c r="G24" s="37"/>
      <c r="H24" s="37"/>
    </row>
    <row r="25" spans="1:9">
      <c r="A25" s="43">
        <v>24</v>
      </c>
      <c r="B25" s="44">
        <v>42817</v>
      </c>
      <c r="C25" s="43">
        <v>38</v>
      </c>
      <c r="D25" s="43">
        <v>221946.54199999999</v>
      </c>
      <c r="E25" s="43">
        <v>987243.67844159296</v>
      </c>
      <c r="F25" s="43">
        <v>963616.56761592894</v>
      </c>
      <c r="G25" s="37"/>
      <c r="H25" s="37"/>
    </row>
    <row r="26" spans="1:9">
      <c r="A26" s="43">
        <v>25</v>
      </c>
      <c r="B26" s="44">
        <v>42817</v>
      </c>
      <c r="C26" s="43">
        <v>39</v>
      </c>
      <c r="D26" s="43">
        <v>95707.824999999997</v>
      </c>
      <c r="E26" s="43">
        <v>173661.33587366299</v>
      </c>
      <c r="F26" s="43">
        <v>125884.778392056</v>
      </c>
      <c r="G26" s="37"/>
      <c r="H26" s="37"/>
    </row>
    <row r="27" spans="1:9">
      <c r="A27" s="43">
        <v>26</v>
      </c>
      <c r="B27" s="44">
        <v>42817</v>
      </c>
      <c r="C27" s="43">
        <v>42</v>
      </c>
      <c r="D27" s="43">
        <v>7090.3469999999998</v>
      </c>
      <c r="E27" s="43">
        <v>127930.1005</v>
      </c>
      <c r="F27" s="43">
        <v>109241.584</v>
      </c>
      <c r="G27" s="37"/>
      <c r="H27" s="37"/>
    </row>
    <row r="28" spans="1:9">
      <c r="A28" s="43">
        <v>27</v>
      </c>
      <c r="B28" s="44">
        <v>42817</v>
      </c>
      <c r="C28" s="43">
        <v>70</v>
      </c>
      <c r="D28" s="43">
        <v>72</v>
      </c>
      <c r="E28" s="43">
        <v>124032.48</v>
      </c>
      <c r="F28" s="43">
        <v>108806.17</v>
      </c>
      <c r="G28" s="37"/>
      <c r="H28" s="37"/>
    </row>
    <row r="29" spans="1:9">
      <c r="A29" s="43">
        <v>28</v>
      </c>
      <c r="B29" s="44">
        <v>42817</v>
      </c>
      <c r="C29" s="43">
        <v>71</v>
      </c>
      <c r="D29" s="43">
        <v>24</v>
      </c>
      <c r="E29" s="43">
        <v>71989.58</v>
      </c>
      <c r="F29" s="43">
        <v>78364.36</v>
      </c>
      <c r="G29" s="37"/>
      <c r="H29" s="37"/>
    </row>
    <row r="30" spans="1:9">
      <c r="A30" s="43">
        <v>29</v>
      </c>
      <c r="B30" s="44">
        <v>42817</v>
      </c>
      <c r="C30" s="43">
        <v>72</v>
      </c>
      <c r="D30" s="43">
        <v>6</v>
      </c>
      <c r="E30" s="43">
        <v>29868.38</v>
      </c>
      <c r="F30" s="43">
        <v>31707.67</v>
      </c>
      <c r="G30" s="37"/>
      <c r="H30" s="37"/>
    </row>
    <row r="31" spans="1:9">
      <c r="A31" s="39">
        <v>30</v>
      </c>
      <c r="B31" s="44">
        <v>42817</v>
      </c>
      <c r="C31" s="39">
        <v>73</v>
      </c>
      <c r="D31" s="39">
        <v>36</v>
      </c>
      <c r="E31" s="39">
        <v>49712.25</v>
      </c>
      <c r="F31" s="39">
        <v>54464.06</v>
      </c>
      <c r="G31" s="39"/>
      <c r="H31" s="39"/>
      <c r="I31" s="39"/>
    </row>
    <row r="32" spans="1:9">
      <c r="A32" s="39">
        <v>31</v>
      </c>
      <c r="B32" s="44">
        <v>42817</v>
      </c>
      <c r="C32" s="39">
        <v>75</v>
      </c>
      <c r="D32" s="39">
        <v>42</v>
      </c>
      <c r="E32" s="39">
        <v>8270.94017094017</v>
      </c>
      <c r="F32" s="39">
        <v>7565.4786324786301</v>
      </c>
      <c r="G32" s="39"/>
      <c r="H32" s="39"/>
    </row>
    <row r="33" spans="1:8">
      <c r="A33" s="39">
        <v>32</v>
      </c>
      <c r="B33" s="44">
        <v>42817</v>
      </c>
      <c r="C33" s="39">
        <v>76</v>
      </c>
      <c r="D33" s="39">
        <v>1389</v>
      </c>
      <c r="E33" s="39">
        <v>267044.07008205098</v>
      </c>
      <c r="F33" s="39">
        <v>249040.21821196601</v>
      </c>
      <c r="G33" s="39"/>
      <c r="H33" s="39"/>
    </row>
    <row r="34" spans="1:8">
      <c r="A34" s="39">
        <v>33</v>
      </c>
      <c r="B34" s="44">
        <v>42817</v>
      </c>
      <c r="C34" s="39">
        <v>77</v>
      </c>
      <c r="D34" s="39">
        <v>51</v>
      </c>
      <c r="E34" s="39">
        <v>76727.34</v>
      </c>
      <c r="F34" s="39">
        <v>83980.47</v>
      </c>
      <c r="G34" s="30"/>
      <c r="H34" s="30"/>
    </row>
    <row r="35" spans="1:8">
      <c r="A35" s="39">
        <v>34</v>
      </c>
      <c r="B35" s="44">
        <v>42817</v>
      </c>
      <c r="C35" s="39">
        <v>78</v>
      </c>
      <c r="D35" s="39">
        <v>32</v>
      </c>
      <c r="E35" s="39">
        <v>33287.230000000003</v>
      </c>
      <c r="F35" s="39">
        <v>28818.98</v>
      </c>
      <c r="G35" s="30"/>
      <c r="H35" s="30"/>
    </row>
    <row r="36" spans="1:8">
      <c r="A36" s="39">
        <v>35</v>
      </c>
      <c r="B36" s="44">
        <v>42817</v>
      </c>
      <c r="C36" s="39">
        <v>99</v>
      </c>
      <c r="D36" s="39">
        <v>3</v>
      </c>
      <c r="E36" s="39">
        <v>4447.3867332274403</v>
      </c>
      <c r="F36" s="39">
        <v>3689.7203691097502</v>
      </c>
      <c r="G36" s="30"/>
      <c r="H36" s="30"/>
    </row>
    <row r="37" spans="1:8">
      <c r="A37" s="39"/>
      <c r="B37" s="44"/>
      <c r="C37" s="39"/>
      <c r="D37" s="39"/>
      <c r="E37" s="39"/>
      <c r="F37" s="39"/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2017-03-24T00:35:10Z</dcterms:modified>
</cp:coreProperties>
</file>