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<sst xmlns="http://schemas.openxmlformats.org/spreadsheetml/2006/main" count="118" uniqueCount="78">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</sst>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1254" Type="http://schemas.openxmlformats.org/officeDocument/2006/relationships/image" Target="cid:f884f77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1258" Type="http://schemas.openxmlformats.org/officeDocument/2006/relationships/image" Target="cid:3321bf013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1253" Type="http://schemas.openxmlformats.org/officeDocument/2006/relationships/hyperlink" Target="cid:f884f74c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1255" Type="http://schemas.openxmlformats.org/officeDocument/2006/relationships/hyperlink" Target="cid:fdbca2f4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257" Type="http://schemas.openxmlformats.org/officeDocument/2006/relationships/hyperlink" Target="cid:3321bcb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1252" Type="http://schemas.openxmlformats.org/officeDocument/2006/relationships/image" Target="cid:f363f3be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1256" Type="http://schemas.openxmlformats.org/officeDocument/2006/relationships/image" Target="cid:fdbca31613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1251" Type="http://schemas.openxmlformats.org/officeDocument/2006/relationships/hyperlink" Target="cid:f363f38e2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1" name="Picture 2" descr="cid:f363f3be13">
          <a:hlinkClick xmlns:r="http://schemas.openxmlformats.org/officeDocument/2006/relationships" r:id="rId1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3" name="Picture 2" descr="cid:f884f77013">
          <a:hlinkClick xmlns:r="http://schemas.openxmlformats.org/officeDocument/2006/relationships" r:id="rId1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5" name="Picture 2" descr="cid:fdbca31613">
          <a:hlinkClick xmlns:r="http://schemas.openxmlformats.org/officeDocument/2006/relationships" r:id="rId1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7" name="Picture 2" descr="cid:3321bf013">
          <a:hlinkClick xmlns:r="http://schemas.openxmlformats.org/officeDocument/2006/relationships" r:id="rId1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18158969.681000002</v>
      </c>
      <c r="F3" s="25">
        <f>RA!I7</f>
        <v>1650927.3524</v>
      </c>
      <c r="G3" s="16">
        <f>SUM(G4:G42)</f>
        <v>16508042.328599999</v>
      </c>
      <c r="H3" s="27">
        <f>RA!J7</f>
        <v>9.0915254631841194</v>
      </c>
      <c r="I3" s="20">
        <f>SUM(I4:I42)</f>
        <v>18158974.802446213</v>
      </c>
      <c r="J3" s="21">
        <f>SUM(J4:J42)</f>
        <v>16508042.190183267</v>
      </c>
      <c r="K3" s="22">
        <f>E3-I3</f>
        <v>-5.1214462108910084</v>
      </c>
      <c r="L3" s="22">
        <f>G3-J3</f>
        <v>0.13841673173010349</v>
      </c>
    </row>
    <row r="4" spans="1:13">
      <c r="A4" s="73">
        <f>RA!A8</f>
        <v>42818</v>
      </c>
      <c r="B4" s="12">
        <v>12</v>
      </c>
      <c r="C4" s="68" t="s">
        <v>6</v>
      </c>
      <c r="D4" s="68"/>
      <c r="E4" s="15">
        <f>IFERROR(VLOOKUP(C4,RA!B:D,3,0),0)</f>
        <v>512663.97979999997</v>
      </c>
      <c r="F4" s="25">
        <f>IFERROR(VLOOKUP(C4,RA!B:I,8,0),0)</f>
        <v>149869.24679999999</v>
      </c>
      <c r="G4" s="16">
        <f t="shared" ref="G4:G42" si="0">E4-F4</f>
        <v>362794.73300000001</v>
      </c>
      <c r="H4" s="27">
        <f>RA!J8</f>
        <v>29.233426319217301</v>
      </c>
      <c r="I4" s="20">
        <f>IFERROR(VLOOKUP(B4,RMS!C:E,3,FALSE),0)</f>
        <v>512664.47816666699</v>
      </c>
      <c r="J4" s="21">
        <f>IFERROR(VLOOKUP(B4,RMS!C:F,4,FALSE),0)</f>
        <v>362794.72521623899</v>
      </c>
      <c r="K4" s="22">
        <f t="shared" ref="K4:K42" si="1">E4-I4</f>
        <v>-0.49836666701594368</v>
      </c>
      <c r="L4" s="22">
        <f t="shared" ref="L4:L42" si="2">G4-J4</f>
        <v>7.7837610151618719E-3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67674.561499999996</v>
      </c>
      <c r="F5" s="25">
        <f>IFERROR(VLOOKUP(C5,RA!B:I,8,0),0)</f>
        <v>16360.445400000001</v>
      </c>
      <c r="G5" s="16">
        <f t="shared" si="0"/>
        <v>51314.116099999999</v>
      </c>
      <c r="H5" s="27">
        <f>RA!J9</f>
        <v>24.175177551760001</v>
      </c>
      <c r="I5" s="20">
        <f>IFERROR(VLOOKUP(B5,RMS!C:E,3,FALSE),0)</f>
        <v>67674.604258119696</v>
      </c>
      <c r="J5" s="21">
        <f>IFERROR(VLOOKUP(B5,RMS!C:F,4,FALSE),0)</f>
        <v>51314.1018564103</v>
      </c>
      <c r="K5" s="22">
        <f t="shared" si="1"/>
        <v>-4.2758119700010866E-2</v>
      </c>
      <c r="L5" s="22">
        <f t="shared" si="2"/>
        <v>1.4243589699617587E-2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107969.4771</v>
      </c>
      <c r="F6" s="25">
        <f>IFERROR(VLOOKUP(C6,RA!B:I,8,0),0)</f>
        <v>29070.2127</v>
      </c>
      <c r="G6" s="16">
        <f t="shared" si="0"/>
        <v>78899.2644</v>
      </c>
      <c r="H6" s="27">
        <f>RA!J10</f>
        <v>26.924472990709699</v>
      </c>
      <c r="I6" s="20">
        <f>IFERROR(VLOOKUP(B6,RMS!C:E,3,FALSE),0)</f>
        <v>107971.556926897</v>
      </c>
      <c r="J6" s="21">
        <f>IFERROR(VLOOKUP(B6,RMS!C:F,4,FALSE),0)</f>
        <v>78899.262979377701</v>
      </c>
      <c r="K6" s="22">
        <f>E6-I6</f>
        <v>-2.0798268969956553</v>
      </c>
      <c r="L6" s="22">
        <f t="shared" si="2"/>
        <v>1.4206222986103967E-3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38935.6103</v>
      </c>
      <c r="F7" s="25">
        <f>IFERROR(VLOOKUP(C7,RA!B:I,8,0),0)</f>
        <v>9733.2245999999996</v>
      </c>
      <c r="G7" s="16">
        <f t="shared" si="0"/>
        <v>29202.385699999999</v>
      </c>
      <c r="H7" s="27">
        <f>RA!J11</f>
        <v>24.998258727692299</v>
      </c>
      <c r="I7" s="20">
        <f>IFERROR(VLOOKUP(B7,RMS!C:E,3,FALSE),0)</f>
        <v>38935.635136298297</v>
      </c>
      <c r="J7" s="21">
        <f>IFERROR(VLOOKUP(B7,RMS!C:F,4,FALSE),0)</f>
        <v>29202.386081688201</v>
      </c>
      <c r="K7" s="22">
        <f t="shared" si="1"/>
        <v>-2.4836298296577297E-2</v>
      </c>
      <c r="L7" s="22">
        <f t="shared" si="2"/>
        <v>-3.8168820174178109E-4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102007.6865</v>
      </c>
      <c r="F8" s="25">
        <f>IFERROR(VLOOKUP(C8,RA!B:I,8,0),0)</f>
        <v>17886.329300000001</v>
      </c>
      <c r="G8" s="16">
        <f t="shared" si="0"/>
        <v>84121.357199999999</v>
      </c>
      <c r="H8" s="27">
        <f>RA!J12</f>
        <v>17.534295614085899</v>
      </c>
      <c r="I8" s="20">
        <f>IFERROR(VLOOKUP(B8,RMS!C:E,3,FALSE),0)</f>
        <v>102007.690912821</v>
      </c>
      <c r="J8" s="21">
        <f>IFERROR(VLOOKUP(B8,RMS!C:F,4,FALSE),0)</f>
        <v>84121.358740170894</v>
      </c>
      <c r="K8" s="22">
        <f t="shared" si="1"/>
        <v>-4.4128209992777556E-3</v>
      </c>
      <c r="L8" s="22">
        <f t="shared" si="2"/>
        <v>-1.5401708951685578E-3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169543.74590000001</v>
      </c>
      <c r="F9" s="25">
        <f>IFERROR(VLOOKUP(C9,RA!B:I,8,0),0)</f>
        <v>41631.516900000002</v>
      </c>
      <c r="G9" s="16">
        <f t="shared" si="0"/>
        <v>127912.22900000001</v>
      </c>
      <c r="H9" s="27">
        <f>RA!J13</f>
        <v>24.5550295465072</v>
      </c>
      <c r="I9" s="20">
        <f>IFERROR(VLOOKUP(B9,RMS!C:E,3,FALSE),0)</f>
        <v>169543.85095897401</v>
      </c>
      <c r="J9" s="21">
        <f>IFERROR(VLOOKUP(B9,RMS!C:F,4,FALSE),0)</f>
        <v>127912.231734188</v>
      </c>
      <c r="K9" s="22">
        <f t="shared" si="1"/>
        <v>-0.1050589740043506</v>
      </c>
      <c r="L9" s="22">
        <f t="shared" si="2"/>
        <v>-2.7341879904270172E-3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81214.870299999995</v>
      </c>
      <c r="F10" s="25">
        <f>IFERROR(VLOOKUP(C10,RA!B:I,8,0),0)</f>
        <v>15136.5038</v>
      </c>
      <c r="G10" s="16">
        <f t="shared" si="0"/>
        <v>66078.366499999989</v>
      </c>
      <c r="H10" s="27">
        <f>RA!J14</f>
        <v>18.637601395024301</v>
      </c>
      <c r="I10" s="20">
        <f>IFERROR(VLOOKUP(B10,RMS!C:E,3,FALSE),0)</f>
        <v>81214.867912820497</v>
      </c>
      <c r="J10" s="21">
        <f>IFERROR(VLOOKUP(B10,RMS!C:F,4,FALSE),0)</f>
        <v>66078.369203418799</v>
      </c>
      <c r="K10" s="22">
        <f t="shared" si="1"/>
        <v>2.387179498327896E-3</v>
      </c>
      <c r="L10" s="22">
        <f t="shared" si="2"/>
        <v>-2.7034188096877187E-3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70392.982699999993</v>
      </c>
      <c r="F11" s="25">
        <f>IFERROR(VLOOKUP(C11,RA!B:I,8,0),0)</f>
        <v>-2675.8760000000002</v>
      </c>
      <c r="G11" s="16">
        <f t="shared" si="0"/>
        <v>73068.858699999997</v>
      </c>
      <c r="H11" s="27">
        <f>RA!J15</f>
        <v>-3.80133913547039</v>
      </c>
      <c r="I11" s="20">
        <f>IFERROR(VLOOKUP(B11,RMS!C:E,3,FALSE),0)</f>
        <v>70393.0146042735</v>
      </c>
      <c r="J11" s="21">
        <f>IFERROR(VLOOKUP(B11,RMS!C:F,4,FALSE),0)</f>
        <v>73068.856099145298</v>
      </c>
      <c r="K11" s="22">
        <f t="shared" si="1"/>
        <v>-3.1904273506370373E-2</v>
      </c>
      <c r="L11" s="22">
        <f t="shared" si="2"/>
        <v>2.6008546992670745E-3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777222.96389999997</v>
      </c>
      <c r="F12" s="25">
        <f>IFERROR(VLOOKUP(C12,RA!B:I,8,0),0)</f>
        <v>-19596.789499999999</v>
      </c>
      <c r="G12" s="16">
        <f t="shared" si="0"/>
        <v>796819.75339999993</v>
      </c>
      <c r="H12" s="27">
        <f>RA!J16</f>
        <v>-2.5213858069331798</v>
      </c>
      <c r="I12" s="20">
        <f>IFERROR(VLOOKUP(B12,RMS!C:E,3,FALSE),0)</f>
        <v>777222.45266440499</v>
      </c>
      <c r="J12" s="21">
        <f>IFERROR(VLOOKUP(B12,RMS!C:F,4,FALSE),0)</f>
        <v>796819.75337435899</v>
      </c>
      <c r="K12" s="22">
        <f t="shared" si="1"/>
        <v>0.51123559498228133</v>
      </c>
      <c r="L12" s="22">
        <f t="shared" si="2"/>
        <v>2.5640940293669701E-5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1128519.2108</v>
      </c>
      <c r="F13" s="25">
        <f>IFERROR(VLOOKUP(C13,RA!B:I,8,0),0)</f>
        <v>64682.167000000001</v>
      </c>
      <c r="G13" s="16">
        <f t="shared" si="0"/>
        <v>1063837.0438000001</v>
      </c>
      <c r="H13" s="27">
        <f>RA!J17</f>
        <v>5.7315964478927404</v>
      </c>
      <c r="I13" s="20">
        <f>IFERROR(VLOOKUP(B13,RMS!C:E,3,FALSE),0)</f>
        <v>1128519.2336145299</v>
      </c>
      <c r="J13" s="21">
        <f>IFERROR(VLOOKUP(B13,RMS!C:F,4,FALSE),0)</f>
        <v>1063837.03908889</v>
      </c>
      <c r="K13" s="22">
        <f t="shared" si="1"/>
        <v>-2.2814529947936535E-2</v>
      </c>
      <c r="L13" s="22">
        <f t="shared" si="2"/>
        <v>4.7111101448535919E-3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1781172.9350000001</v>
      </c>
      <c r="F14" s="25">
        <f>IFERROR(VLOOKUP(C14,RA!B:I,8,0),0)</f>
        <v>220575.3486</v>
      </c>
      <c r="G14" s="16">
        <f t="shared" si="0"/>
        <v>1560597.5864000001</v>
      </c>
      <c r="H14" s="27">
        <f>RA!J18</f>
        <v>12.383713241185101</v>
      </c>
      <c r="I14" s="20">
        <f>IFERROR(VLOOKUP(B14,RMS!C:E,3,FALSE),0)</f>
        <v>1781173.68191451</v>
      </c>
      <c r="J14" s="21">
        <f>IFERROR(VLOOKUP(B14,RMS!C:F,4,FALSE),0)</f>
        <v>1560597.5476128201</v>
      </c>
      <c r="K14" s="22">
        <f t="shared" si="1"/>
        <v>-0.74691450991667807</v>
      </c>
      <c r="L14" s="22">
        <f t="shared" si="2"/>
        <v>3.8787180092185736E-2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597335.54509999999</v>
      </c>
      <c r="F15" s="25">
        <f>IFERROR(VLOOKUP(C15,RA!B:I,8,0),0)</f>
        <v>56338.963499999998</v>
      </c>
      <c r="G15" s="16">
        <f t="shared" si="0"/>
        <v>540996.58160000003</v>
      </c>
      <c r="H15" s="27">
        <f>RA!J19</f>
        <v>9.43171119853052</v>
      </c>
      <c r="I15" s="20">
        <f>IFERROR(VLOOKUP(B15,RMS!C:E,3,FALSE),0)</f>
        <v>597335.48122478602</v>
      </c>
      <c r="J15" s="21">
        <f>IFERROR(VLOOKUP(B15,RMS!C:F,4,FALSE),0)</f>
        <v>540996.58325726504</v>
      </c>
      <c r="K15" s="22">
        <f t="shared" si="1"/>
        <v>6.3875213963910937E-2</v>
      </c>
      <c r="L15" s="22">
        <f t="shared" si="2"/>
        <v>-1.657265005633235E-3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1158798.5978000001</v>
      </c>
      <c r="F16" s="25">
        <f>IFERROR(VLOOKUP(C16,RA!B:I,8,0),0)</f>
        <v>133218.28570000001</v>
      </c>
      <c r="G16" s="16">
        <f t="shared" si="0"/>
        <v>1025580.3121000001</v>
      </c>
      <c r="H16" s="27">
        <f>RA!J20</f>
        <v>11.4962415343717</v>
      </c>
      <c r="I16" s="20">
        <f>IFERROR(VLOOKUP(B16,RMS!C:E,3,FALSE),0)</f>
        <v>1158798.77293221</v>
      </c>
      <c r="J16" s="21">
        <f>IFERROR(VLOOKUP(B16,RMS!C:F,4,FALSE),0)</f>
        <v>1025580.3121</v>
      </c>
      <c r="K16" s="22">
        <f t="shared" si="1"/>
        <v>-0.17513220990076661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357277.68520000001</v>
      </c>
      <c r="F17" s="25">
        <f>IFERROR(VLOOKUP(C17,RA!B:I,8,0),0)</f>
        <v>52182.786200000002</v>
      </c>
      <c r="G17" s="16">
        <f t="shared" si="0"/>
        <v>305094.89899999998</v>
      </c>
      <c r="H17" s="27">
        <f>RA!J21</f>
        <v>14.605666225918601</v>
      </c>
      <c r="I17" s="20">
        <f>IFERROR(VLOOKUP(B17,RMS!C:E,3,FALSE),0)</f>
        <v>357277.41590813099</v>
      </c>
      <c r="J17" s="21">
        <f>IFERROR(VLOOKUP(B17,RMS!C:F,4,FALSE),0)</f>
        <v>305094.89884481498</v>
      </c>
      <c r="K17" s="22">
        <f t="shared" si="1"/>
        <v>0.26929186901543289</v>
      </c>
      <c r="L17" s="22">
        <f t="shared" si="2"/>
        <v>1.5518500003963709E-4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1136112.8898</v>
      </c>
      <c r="F18" s="25">
        <f>IFERROR(VLOOKUP(C18,RA!B:I,8,0),0)</f>
        <v>21620.623299999999</v>
      </c>
      <c r="G18" s="16">
        <f t="shared" si="0"/>
        <v>1114492.2664999999</v>
      </c>
      <c r="H18" s="27">
        <f>RA!J22</f>
        <v>1.9030347682972</v>
      </c>
      <c r="I18" s="20">
        <f>IFERROR(VLOOKUP(B18,RMS!C:E,3,FALSE),0)</f>
        <v>1136114.22131445</v>
      </c>
      <c r="J18" s="21">
        <f>IFERROR(VLOOKUP(B18,RMS!C:F,4,FALSE),0)</f>
        <v>1114492.2706079599</v>
      </c>
      <c r="K18" s="22">
        <f t="shared" si="1"/>
        <v>-1.3315144500229508</v>
      </c>
      <c r="L18" s="22">
        <f t="shared" si="2"/>
        <v>-4.1079600341618061E-3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1914361.6118000001</v>
      </c>
      <c r="F19" s="25">
        <f>IFERROR(VLOOKUP(C19,RA!B:I,8,0),0)</f>
        <v>218678.82629999999</v>
      </c>
      <c r="G19" s="16">
        <f t="shared" si="0"/>
        <v>1695682.7855</v>
      </c>
      <c r="H19" s="27">
        <f>RA!J23</f>
        <v>11.423067875581999</v>
      </c>
      <c r="I19" s="20">
        <f>IFERROR(VLOOKUP(B19,RMS!C:E,3,FALSE),0)</f>
        <v>1914362.7114547</v>
      </c>
      <c r="J19" s="21">
        <f>IFERROR(VLOOKUP(B19,RMS!C:F,4,FALSE),0)</f>
        <v>1695682.8055529899</v>
      </c>
      <c r="K19" s="22">
        <f t="shared" si="1"/>
        <v>-1.0996546999085695</v>
      </c>
      <c r="L19" s="22">
        <f t="shared" si="2"/>
        <v>-2.0052989944815636E-2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298051.69170000002</v>
      </c>
      <c r="F20" s="25">
        <f>IFERROR(VLOOKUP(C20,RA!B:I,8,0),0)</f>
        <v>44667.541599999997</v>
      </c>
      <c r="G20" s="16">
        <f t="shared" si="0"/>
        <v>253384.15010000003</v>
      </c>
      <c r="H20" s="27">
        <f>RA!J24</f>
        <v>14.9865083285484</v>
      </c>
      <c r="I20" s="20">
        <f>IFERROR(VLOOKUP(B20,RMS!C:E,3,FALSE),0)</f>
        <v>298051.74284064001</v>
      </c>
      <c r="J20" s="21">
        <f>IFERROR(VLOOKUP(B20,RMS!C:F,4,FALSE),0)</f>
        <v>253384.15752216999</v>
      </c>
      <c r="K20" s="22">
        <f t="shared" si="1"/>
        <v>-5.1140639989171177E-2</v>
      </c>
      <c r="L20" s="22">
        <f t="shared" si="2"/>
        <v>-7.4221699615009129E-3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383341.35200000001</v>
      </c>
      <c r="F21" s="25">
        <f>IFERROR(VLOOKUP(C21,RA!B:I,8,0),0)</f>
        <v>23353.160199999998</v>
      </c>
      <c r="G21" s="16">
        <f t="shared" si="0"/>
        <v>359988.19180000003</v>
      </c>
      <c r="H21" s="27">
        <f>RA!J25</f>
        <v>6.0920013137533902</v>
      </c>
      <c r="I21" s="20">
        <f>IFERROR(VLOOKUP(B21,RMS!C:E,3,FALSE),0)</f>
        <v>383341.35001490801</v>
      </c>
      <c r="J21" s="21">
        <f>IFERROR(VLOOKUP(B21,RMS!C:F,4,FALSE),0)</f>
        <v>359988.19562854798</v>
      </c>
      <c r="K21" s="22">
        <f t="shared" si="1"/>
        <v>1.9850920070894063E-3</v>
      </c>
      <c r="L21" s="22">
        <f t="shared" si="2"/>
        <v>-3.8285479531623423E-3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713112.90179999999</v>
      </c>
      <c r="F22" s="25">
        <f>IFERROR(VLOOKUP(C22,RA!B:I,8,0),0)</f>
        <v>136354.5073</v>
      </c>
      <c r="G22" s="16">
        <f t="shared" si="0"/>
        <v>576758.39449999994</v>
      </c>
      <c r="H22" s="27">
        <f>RA!J26</f>
        <v>19.121026552152099</v>
      </c>
      <c r="I22" s="20">
        <f>IFERROR(VLOOKUP(B22,RMS!C:E,3,FALSE),0)</f>
        <v>713112.88408319303</v>
      </c>
      <c r="J22" s="21">
        <f>IFERROR(VLOOKUP(B22,RMS!C:F,4,FALSE),0)</f>
        <v>576758.38556568895</v>
      </c>
      <c r="K22" s="22">
        <f t="shared" si="1"/>
        <v>1.7716806964017451E-2</v>
      </c>
      <c r="L22" s="22">
        <f t="shared" si="2"/>
        <v>8.9343109866604209E-3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298970.31800000003</v>
      </c>
      <c r="F23" s="25">
        <f>IFERROR(VLOOKUP(C23,RA!B:I,8,0),0)</f>
        <v>75116.974499999997</v>
      </c>
      <c r="G23" s="16">
        <f t="shared" si="0"/>
        <v>223853.34350000002</v>
      </c>
      <c r="H23" s="27">
        <f>RA!J27</f>
        <v>25.125228150575101</v>
      </c>
      <c r="I23" s="20">
        <f>IFERROR(VLOOKUP(B23,RMS!C:E,3,FALSE),0)</f>
        <v>298970.25362075499</v>
      </c>
      <c r="J23" s="21">
        <f>IFERROR(VLOOKUP(B23,RMS!C:F,4,FALSE),0)</f>
        <v>223853.367087058</v>
      </c>
      <c r="K23" s="22">
        <f t="shared" si="1"/>
        <v>6.4379245042800903E-2</v>
      </c>
      <c r="L23" s="22">
        <f t="shared" si="2"/>
        <v>-2.3587057978147641E-2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1220823.9987999999</v>
      </c>
      <c r="F24" s="25">
        <f>IFERROR(VLOOKUP(C24,RA!B:I,8,0),0)</f>
        <v>40494.498200000002</v>
      </c>
      <c r="G24" s="16">
        <f t="shared" si="0"/>
        <v>1180329.5005999999</v>
      </c>
      <c r="H24" s="27">
        <f>RA!J28</f>
        <v>3.3169808457077998</v>
      </c>
      <c r="I24" s="20">
        <f>IFERROR(VLOOKUP(B24,RMS!C:E,3,FALSE),0)</f>
        <v>1220823.99874956</v>
      </c>
      <c r="J24" s="21">
        <f>IFERROR(VLOOKUP(B24,RMS!C:F,4,FALSE),0)</f>
        <v>1180329.50570708</v>
      </c>
      <c r="K24" s="22">
        <f t="shared" si="1"/>
        <v>5.0439964979887009E-5</v>
      </c>
      <c r="L24" s="22">
        <f t="shared" si="2"/>
        <v>-5.1070800982415676E-3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920094.30519999994</v>
      </c>
      <c r="F25" s="25">
        <f>IFERROR(VLOOKUP(C25,RA!B:I,8,0),0)</f>
        <v>137838.49950000001</v>
      </c>
      <c r="G25" s="16">
        <f t="shared" si="0"/>
        <v>782255.80569999991</v>
      </c>
      <c r="H25" s="27">
        <f>RA!J29</f>
        <v>14.9809099698795</v>
      </c>
      <c r="I25" s="20">
        <f>IFERROR(VLOOKUP(B25,RMS!C:E,3,FALSE),0)</f>
        <v>920094.35337522102</v>
      </c>
      <c r="J25" s="21">
        <f>IFERROR(VLOOKUP(B25,RMS!C:F,4,FALSE),0)</f>
        <v>782255.82152521296</v>
      </c>
      <c r="K25" s="22">
        <f t="shared" si="1"/>
        <v>-4.8175221076235175E-2</v>
      </c>
      <c r="L25" s="22">
        <f t="shared" si="2"/>
        <v>-1.5825213049538434E-2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1329388.4929</v>
      </c>
      <c r="F26" s="25">
        <f>IFERROR(VLOOKUP(C26,RA!B:I,8,0),0)</f>
        <v>141894.0987</v>
      </c>
      <c r="G26" s="16">
        <f t="shared" si="0"/>
        <v>1187494.3942</v>
      </c>
      <c r="H26" s="27">
        <f>RA!J30</f>
        <v>10.6736367478603</v>
      </c>
      <c r="I26" s="20">
        <f>IFERROR(VLOOKUP(B26,RMS!C:E,3,FALSE),0)</f>
        <v>1329388.41906776</v>
      </c>
      <c r="J26" s="21">
        <f>IFERROR(VLOOKUP(B26,RMS!C:F,4,FALSE),0)</f>
        <v>1187494.40479433</v>
      </c>
      <c r="K26" s="22">
        <f t="shared" si="1"/>
        <v>7.3832239955663681E-2</v>
      </c>
      <c r="L26" s="22">
        <f t="shared" si="2"/>
        <v>-1.0594330029562116E-2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1140373.9380000001</v>
      </c>
      <c r="F27" s="25">
        <f>IFERROR(VLOOKUP(C27,RA!B:I,8,0),0)</f>
        <v>-18272.725600000002</v>
      </c>
      <c r="G27" s="16">
        <f t="shared" si="0"/>
        <v>1158646.6636000001</v>
      </c>
      <c r="H27" s="27">
        <f>RA!J31</f>
        <v>-1.6023450721828101</v>
      </c>
      <c r="I27" s="20">
        <f>IFERROR(VLOOKUP(B27,RMS!C:E,3,FALSE),0)</f>
        <v>1140373.9809601801</v>
      </c>
      <c r="J27" s="21">
        <f>IFERROR(VLOOKUP(B27,RMS!C:F,4,FALSE),0)</f>
        <v>1158646.4942964599</v>
      </c>
      <c r="K27" s="22">
        <f t="shared" si="1"/>
        <v>-4.2960179969668388E-2</v>
      </c>
      <c r="L27" s="22">
        <f t="shared" si="2"/>
        <v>0.1693035401403904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173683.2463</v>
      </c>
      <c r="F28" s="25">
        <f>IFERROR(VLOOKUP(C28,RA!B:I,8,0),0)</f>
        <v>45994.039400000001</v>
      </c>
      <c r="G28" s="16">
        <f t="shared" si="0"/>
        <v>127689.20689999999</v>
      </c>
      <c r="H28" s="27">
        <f>RA!J32</f>
        <v>26.481563639451601</v>
      </c>
      <c r="I28" s="20">
        <f>IFERROR(VLOOKUP(B28,RMS!C:E,3,FALSE),0)</f>
        <v>173683.07205309701</v>
      </c>
      <c r="J28" s="21">
        <f>IFERROR(VLOOKUP(B28,RMS!C:F,4,FALSE),0)</f>
        <v>127689.22040463101</v>
      </c>
      <c r="K28" s="22">
        <f t="shared" si="1"/>
        <v>0.17424690298503265</v>
      </c>
      <c r="L28" s="22">
        <f t="shared" si="2"/>
        <v>-1.3504631016985513E-2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153860.9295</v>
      </c>
      <c r="F30" s="25">
        <f>IFERROR(VLOOKUP(C30,RA!B:I,8,0),0)</f>
        <v>19237.9683</v>
      </c>
      <c r="G30" s="16">
        <f t="shared" si="0"/>
        <v>134622.96119999999</v>
      </c>
      <c r="H30" s="27">
        <f>RA!J34</f>
        <v>0</v>
      </c>
      <c r="I30" s="20">
        <f>IFERROR(VLOOKUP(B30,RMS!C:E,3,FALSE),0)</f>
        <v>153860.93</v>
      </c>
      <c r="J30" s="21">
        <f>IFERROR(VLOOKUP(B30,RMS!C:F,4,FALSE),0)</f>
        <v>134622.9638</v>
      </c>
      <c r="K30" s="22">
        <f t="shared" si="1"/>
        <v>-4.999999946448952E-4</v>
      </c>
      <c r="L30" s="22">
        <f t="shared" si="2"/>
        <v>-2.6000000070780516E-3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12.50347853904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549475.86</v>
      </c>
      <c r="F32" s="25">
        <f>IFERROR(VLOOKUP(C32,RA!B:I,8,0),0)</f>
        <v>14160.34</v>
      </c>
      <c r="G32" s="16">
        <f t="shared" si="0"/>
        <v>535315.52</v>
      </c>
      <c r="H32" s="27">
        <f>RA!J34</f>
        <v>0</v>
      </c>
      <c r="I32" s="20">
        <f>IFERROR(VLOOKUP(B32,RMS!C:E,3,FALSE),0)</f>
        <v>549475.86</v>
      </c>
      <c r="J32" s="21">
        <f>IFERROR(VLOOKUP(B32,RMS!C:F,4,FALSE),0)</f>
        <v>535315.52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134880.76</v>
      </c>
      <c r="F33" s="25">
        <f>IFERROR(VLOOKUP(C33,RA!B:I,8,0),0)</f>
        <v>-10863.77</v>
      </c>
      <c r="G33" s="16">
        <f t="shared" si="0"/>
        <v>145744.53</v>
      </c>
      <c r="H33" s="27">
        <f>RA!J34</f>
        <v>0</v>
      </c>
      <c r="I33" s="20">
        <f>IFERROR(VLOOKUP(B33,RMS!C:E,3,FALSE),0)</f>
        <v>134880.76</v>
      </c>
      <c r="J33" s="21">
        <f>IFERROR(VLOOKUP(B33,RMS!C:F,4,FALSE),0)</f>
        <v>145744.53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76820.56</v>
      </c>
      <c r="F34" s="25">
        <f>IFERROR(VLOOKUP(C34,RA!B:I,8,0),0)</f>
        <v>-45587.97</v>
      </c>
      <c r="G34" s="16">
        <f t="shared" si="0"/>
        <v>122408.53</v>
      </c>
      <c r="H34" s="27">
        <f>RA!J35</f>
        <v>12.50347853904</v>
      </c>
      <c r="I34" s="20">
        <f>IFERROR(VLOOKUP(B34,RMS!C:E,3,FALSE),0)</f>
        <v>76820.56</v>
      </c>
      <c r="J34" s="21">
        <f>IFERROR(VLOOKUP(B34,RMS!C:F,4,FALSE),0)</f>
        <v>122408.53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102781.98</v>
      </c>
      <c r="F35" s="25">
        <f>IFERROR(VLOOKUP(C35,RA!B:I,8,0),0)</f>
        <v>-11919.15</v>
      </c>
      <c r="G35" s="16">
        <f t="shared" si="0"/>
        <v>114701.12999999999</v>
      </c>
      <c r="H35" s="27">
        <f>RA!J34</f>
        <v>0</v>
      </c>
      <c r="I35" s="20">
        <f>IFERROR(VLOOKUP(B35,RMS!C:E,3,FALSE),0)</f>
        <v>102781.98</v>
      </c>
      <c r="J35" s="21">
        <f>IFERROR(VLOOKUP(B35,RMS!C:F,4,FALSE),0)</f>
        <v>114701.13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12.50347853904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5281.6235999999999</v>
      </c>
      <c r="F37" s="25">
        <f>IFERROR(VLOOKUP(C37,RA!B:I,8,0),0)</f>
        <v>427.23180000000002</v>
      </c>
      <c r="G37" s="16">
        <f t="shared" si="0"/>
        <v>4854.3917999999994</v>
      </c>
      <c r="H37" s="27">
        <f>RA!J35</f>
        <v>12.50347853904</v>
      </c>
      <c r="I37" s="20">
        <f>IFERROR(VLOOKUP(B37,RMS!C:E,3,FALSE),0)</f>
        <v>5281.6239316239298</v>
      </c>
      <c r="J37" s="21">
        <f>IFERROR(VLOOKUP(B37,RMS!C:F,4,FALSE),0)</f>
        <v>4854.39102564103</v>
      </c>
      <c r="K37" s="22">
        <f t="shared" si="1"/>
        <v>-3.3162392992380774E-4</v>
      </c>
      <c r="L37" s="22">
        <f t="shared" si="2"/>
        <v>7.7435896946553839E-4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473252.22639999999</v>
      </c>
      <c r="F38" s="25">
        <f>IFERROR(VLOOKUP(C38,RA!B:I,8,0),0)</f>
        <v>26754.826799999999</v>
      </c>
      <c r="G38" s="16">
        <f t="shared" si="0"/>
        <v>446497.3996</v>
      </c>
      <c r="H38" s="27">
        <f>RA!J36</f>
        <v>0</v>
      </c>
      <c r="I38" s="20">
        <f>IFERROR(VLOOKUP(B38,RMS!C:E,3,FALSE),0)</f>
        <v>473252.22048034199</v>
      </c>
      <c r="J38" s="21">
        <f>IFERROR(VLOOKUP(B38,RMS!C:F,4,FALSE),0)</f>
        <v>446497.39436068397</v>
      </c>
      <c r="K38" s="22">
        <f t="shared" si="1"/>
        <v>5.9196579968556762E-3</v>
      </c>
      <c r="L38" s="22">
        <f t="shared" si="2"/>
        <v>5.2393160294741392E-3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103871.62</v>
      </c>
      <c r="F39" s="25">
        <f>IFERROR(VLOOKUP(C39,RA!B:I,8,0),0)</f>
        <v>-5380.03</v>
      </c>
      <c r="G39" s="16">
        <f t="shared" si="0"/>
        <v>109251.65</v>
      </c>
      <c r="H39" s="27">
        <f>RA!J37</f>
        <v>2.5770631670698001</v>
      </c>
      <c r="I39" s="20">
        <f>IFERROR(VLOOKUP(B39,RMS!C:E,3,FALSE),0)</f>
        <v>103871.62</v>
      </c>
      <c r="J39" s="21">
        <f>IFERROR(VLOOKUP(B39,RMS!C:F,4,FALSE),0)</f>
        <v>109251.65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49430.400000000001</v>
      </c>
      <c r="F40" s="25">
        <f>IFERROR(VLOOKUP(C40,RA!B:I,8,0),0)</f>
        <v>6652.32</v>
      </c>
      <c r="G40" s="16">
        <f t="shared" si="0"/>
        <v>42778.080000000002</v>
      </c>
      <c r="H40" s="27">
        <f>RA!J38</f>
        <v>-8.0543511172386602</v>
      </c>
      <c r="I40" s="20">
        <f>IFERROR(VLOOKUP(B40,RMS!C:E,3,FALSE),0)</f>
        <v>49430.400000000001</v>
      </c>
      <c r="J40" s="21">
        <f>IFERROR(VLOOKUP(B40,RMS!C:F,4,FALSE),0)</f>
        <v>42778.080000000002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-59.343449201619997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30269.123299999999</v>
      </c>
      <c r="F42" s="25">
        <f>IFERROR(VLOOKUP(C42,RA!B:I,8,0),0)</f>
        <v>5293.1770999999999</v>
      </c>
      <c r="G42" s="16">
        <f t="shared" si="0"/>
        <v>24975.946199999998</v>
      </c>
      <c r="H42" s="27">
        <f>RA!J39</f>
        <v>-59.343449201619997</v>
      </c>
      <c r="I42" s="20">
        <f>VLOOKUP(B42,RMS!C:E,3,FALSE)</f>
        <v>30269.123364344599</v>
      </c>
      <c r="J42" s="21">
        <f>IFERROR(VLOOKUP(B42,RMS!C:F,4,FALSE),0)</f>
        <v>24975.946116027499</v>
      </c>
      <c r="K42" s="22">
        <f t="shared" si="1"/>
        <v>-6.4344600104959682E-5</v>
      </c>
      <c r="L42" s="22">
        <f t="shared" si="2"/>
        <v>8.397249985137023E-5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18158969.681000002</v>
      </c>
      <c r="E7" s="56"/>
      <c r="F7" s="56"/>
      <c r="G7" s="55">
        <v>15105725.4408</v>
      </c>
      <c r="H7" s="57">
        <v>20.212496593863001</v>
      </c>
      <c r="I7" s="55">
        <v>1650927.3524</v>
      </c>
      <c r="J7" s="57">
        <v>9.0915254631841194</v>
      </c>
      <c r="K7" s="55">
        <v>1640231.0066</v>
      </c>
      <c r="L7" s="57">
        <v>10.858339859466801</v>
      </c>
      <c r="M7" s="57">
        <v>6.5212435059209999E-3</v>
      </c>
      <c r="N7" s="55">
        <v>574420335.2076</v>
      </c>
      <c r="O7" s="55">
        <v>2505801677.7996001</v>
      </c>
      <c r="P7" s="55">
        <v>909681</v>
      </c>
      <c r="Q7" s="55">
        <v>919446</v>
      </c>
      <c r="R7" s="57">
        <v>-1.06205258383852</v>
      </c>
      <c r="S7" s="55">
        <v>19.961909373725501</v>
      </c>
      <c r="T7" s="55">
        <v>17.9131017511632</v>
      </c>
      <c r="U7" s="58">
        <v>10.2635854326592</v>
      </c>
    </row>
    <row r="8" spans="1:23" ht="12" thickBot="1">
      <c r="A8" s="84">
        <v>42818</v>
      </c>
      <c r="B8" s="74" t="s">
        <v>6</v>
      </c>
      <c r="C8" s="75"/>
      <c r="D8" s="59">
        <v>512663.97979999997</v>
      </c>
      <c r="E8" s="60"/>
      <c r="F8" s="60"/>
      <c r="G8" s="59">
        <v>514172.8431</v>
      </c>
      <c r="H8" s="61">
        <v>-0.29345449108183502</v>
      </c>
      <c r="I8" s="59">
        <v>149869.24679999999</v>
      </c>
      <c r="J8" s="61">
        <v>29.233426319217301</v>
      </c>
      <c r="K8" s="59">
        <v>132792.64069999999</v>
      </c>
      <c r="L8" s="61">
        <v>25.826459425468599</v>
      </c>
      <c r="M8" s="61">
        <v>0.12859602768634401</v>
      </c>
      <c r="N8" s="59">
        <v>25150463.6833</v>
      </c>
      <c r="O8" s="59">
        <v>104892641.29979999</v>
      </c>
      <c r="P8" s="59">
        <v>18399</v>
      </c>
      <c r="Q8" s="59">
        <v>20212</v>
      </c>
      <c r="R8" s="61">
        <v>-8.9699188600831192</v>
      </c>
      <c r="S8" s="59">
        <v>27.863687146040501</v>
      </c>
      <c r="T8" s="59">
        <v>27.7508207945775</v>
      </c>
      <c r="U8" s="62">
        <v>0.405066102240901</v>
      </c>
    </row>
    <row r="9" spans="1:23" ht="12" thickBot="1">
      <c r="A9" s="85"/>
      <c r="B9" s="74" t="s">
        <v>7</v>
      </c>
      <c r="C9" s="75"/>
      <c r="D9" s="59">
        <v>67674.561499999996</v>
      </c>
      <c r="E9" s="60"/>
      <c r="F9" s="60"/>
      <c r="G9" s="59">
        <v>63263.267399999997</v>
      </c>
      <c r="H9" s="61">
        <v>6.97291537616662</v>
      </c>
      <c r="I9" s="59">
        <v>16360.445400000001</v>
      </c>
      <c r="J9" s="61">
        <v>24.175177551760001</v>
      </c>
      <c r="K9" s="59">
        <v>13842.685100000001</v>
      </c>
      <c r="L9" s="61">
        <v>21.881078339624299</v>
      </c>
      <c r="M9" s="61">
        <v>0.18188380952189701</v>
      </c>
      <c r="N9" s="59">
        <v>2026356.2503</v>
      </c>
      <c r="O9" s="59">
        <v>13279254.058900001</v>
      </c>
      <c r="P9" s="59">
        <v>4070</v>
      </c>
      <c r="Q9" s="59">
        <v>3719</v>
      </c>
      <c r="R9" s="61">
        <v>9.4380209733799401</v>
      </c>
      <c r="S9" s="59">
        <v>16.6276563882064</v>
      </c>
      <c r="T9" s="59">
        <v>16.135587792417301</v>
      </c>
      <c r="U9" s="62">
        <v>2.9593382512889002</v>
      </c>
    </row>
    <row r="10" spans="1:23" ht="12" thickBot="1">
      <c r="A10" s="85"/>
      <c r="B10" s="74" t="s">
        <v>8</v>
      </c>
      <c r="C10" s="75"/>
      <c r="D10" s="59">
        <v>107969.4771</v>
      </c>
      <c r="E10" s="60"/>
      <c r="F10" s="60"/>
      <c r="G10" s="59">
        <v>108908.012</v>
      </c>
      <c r="H10" s="61">
        <v>-0.86176846199340595</v>
      </c>
      <c r="I10" s="59">
        <v>29070.2127</v>
      </c>
      <c r="J10" s="61">
        <v>26.924472990709699</v>
      </c>
      <c r="K10" s="59">
        <v>29229.137599999998</v>
      </c>
      <c r="L10" s="61">
        <v>26.838372185142799</v>
      </c>
      <c r="M10" s="61">
        <v>-5.4372079729100003E-3</v>
      </c>
      <c r="N10" s="59">
        <v>3487813.3657999998</v>
      </c>
      <c r="O10" s="59">
        <v>20972832.892700002</v>
      </c>
      <c r="P10" s="59">
        <v>97421</v>
      </c>
      <c r="Q10" s="59">
        <v>93997</v>
      </c>
      <c r="R10" s="61">
        <v>3.6426694468972398</v>
      </c>
      <c r="S10" s="59">
        <v>1.10827724104659</v>
      </c>
      <c r="T10" s="59">
        <v>0.98844328010468396</v>
      </c>
      <c r="U10" s="62">
        <v>10.812633924409001</v>
      </c>
    </row>
    <row r="11" spans="1:23" ht="12" thickBot="1">
      <c r="A11" s="85"/>
      <c r="B11" s="74" t="s">
        <v>9</v>
      </c>
      <c r="C11" s="75"/>
      <c r="D11" s="59">
        <v>38935.6103</v>
      </c>
      <c r="E11" s="60"/>
      <c r="F11" s="60"/>
      <c r="G11" s="59">
        <v>40049.179300000003</v>
      </c>
      <c r="H11" s="61">
        <v>-2.7805039190902798</v>
      </c>
      <c r="I11" s="59">
        <v>9733.2245999999996</v>
      </c>
      <c r="J11" s="61">
        <v>24.998258727692299</v>
      </c>
      <c r="K11" s="59">
        <v>9421.6257999999998</v>
      </c>
      <c r="L11" s="61">
        <v>23.525140751136401</v>
      </c>
      <c r="M11" s="61">
        <v>3.307272084612E-2</v>
      </c>
      <c r="N11" s="59">
        <v>1446222.1779</v>
      </c>
      <c r="O11" s="59">
        <v>6965625.4702000003</v>
      </c>
      <c r="P11" s="59">
        <v>1802</v>
      </c>
      <c r="Q11" s="59">
        <v>1862</v>
      </c>
      <c r="R11" s="61">
        <v>-3.2223415682062302</v>
      </c>
      <c r="S11" s="59">
        <v>21.606886958934499</v>
      </c>
      <c r="T11" s="59">
        <v>22.238787056928</v>
      </c>
      <c r="U11" s="62">
        <v>-2.9245309571642202</v>
      </c>
    </row>
    <row r="12" spans="1:23" ht="12" thickBot="1">
      <c r="A12" s="85"/>
      <c r="B12" s="74" t="s">
        <v>10</v>
      </c>
      <c r="C12" s="75"/>
      <c r="D12" s="59">
        <v>102007.6865</v>
      </c>
      <c r="E12" s="60"/>
      <c r="F12" s="60"/>
      <c r="G12" s="59">
        <v>103115.1783</v>
      </c>
      <c r="H12" s="61">
        <v>-1.0740337341782</v>
      </c>
      <c r="I12" s="59">
        <v>17886.329300000001</v>
      </c>
      <c r="J12" s="61">
        <v>17.534295614085899</v>
      </c>
      <c r="K12" s="59">
        <v>16869.3681</v>
      </c>
      <c r="L12" s="61">
        <v>16.359733240164498</v>
      </c>
      <c r="M12" s="61">
        <v>6.0284486886026001E-2</v>
      </c>
      <c r="N12" s="59">
        <v>4402539.2823999999</v>
      </c>
      <c r="O12" s="59">
        <v>24669633.692299999</v>
      </c>
      <c r="P12" s="59">
        <v>814</v>
      </c>
      <c r="Q12" s="59">
        <v>938</v>
      </c>
      <c r="R12" s="61">
        <v>-13.2196162046908</v>
      </c>
      <c r="S12" s="59">
        <v>125.316568181818</v>
      </c>
      <c r="T12" s="59">
        <v>140.954612579957</v>
      </c>
      <c r="U12" s="62">
        <v>-12.4788323084705</v>
      </c>
    </row>
    <row r="13" spans="1:23" ht="12" thickBot="1">
      <c r="A13" s="85"/>
      <c r="B13" s="74" t="s">
        <v>11</v>
      </c>
      <c r="C13" s="75"/>
      <c r="D13" s="59">
        <v>169543.74590000001</v>
      </c>
      <c r="E13" s="60"/>
      <c r="F13" s="60"/>
      <c r="G13" s="59">
        <v>177446.01389999999</v>
      </c>
      <c r="H13" s="61">
        <v>-4.4533364409376803</v>
      </c>
      <c r="I13" s="59">
        <v>41631.516900000002</v>
      </c>
      <c r="J13" s="61">
        <v>24.5550295465072</v>
      </c>
      <c r="K13" s="59">
        <v>53346.058199999999</v>
      </c>
      <c r="L13" s="61">
        <v>30.063260947672401</v>
      </c>
      <c r="M13" s="61">
        <v>-0.219595255868408</v>
      </c>
      <c r="N13" s="59">
        <v>9225262.3126999997</v>
      </c>
      <c r="O13" s="59">
        <v>35488714.487300001</v>
      </c>
      <c r="P13" s="59">
        <v>6259</v>
      </c>
      <c r="Q13" s="59">
        <v>6301</v>
      </c>
      <c r="R13" s="61">
        <v>-0.66656086335502596</v>
      </c>
      <c r="S13" s="59">
        <v>27.087992634606199</v>
      </c>
      <c r="T13" s="59">
        <v>27.134257244881798</v>
      </c>
      <c r="U13" s="62">
        <v>-0.17079379376564799</v>
      </c>
    </row>
    <row r="14" spans="1:23" ht="12" thickBot="1">
      <c r="A14" s="85"/>
      <c r="B14" s="74" t="s">
        <v>12</v>
      </c>
      <c r="C14" s="75"/>
      <c r="D14" s="59">
        <v>81214.870299999995</v>
      </c>
      <c r="E14" s="60"/>
      <c r="F14" s="60"/>
      <c r="G14" s="59">
        <v>131678.49170000001</v>
      </c>
      <c r="H14" s="61">
        <v>-38.3233592278457</v>
      </c>
      <c r="I14" s="59">
        <v>15136.5038</v>
      </c>
      <c r="J14" s="61">
        <v>18.637601395024301</v>
      </c>
      <c r="K14" s="59">
        <v>22698.353899999998</v>
      </c>
      <c r="L14" s="61">
        <v>17.237708001480701</v>
      </c>
      <c r="M14" s="61">
        <v>-0.33314530795116398</v>
      </c>
      <c r="N14" s="59">
        <v>2436327.5739000002</v>
      </c>
      <c r="O14" s="59">
        <v>11047805.6371</v>
      </c>
      <c r="P14" s="59">
        <v>1931</v>
      </c>
      <c r="Q14" s="59">
        <v>1342</v>
      </c>
      <c r="R14" s="61">
        <v>43.889716840536501</v>
      </c>
      <c r="S14" s="59">
        <v>42.058451734852397</v>
      </c>
      <c r="T14" s="59">
        <v>51.535013636363601</v>
      </c>
      <c r="U14" s="62">
        <v>-22.531884818903901</v>
      </c>
    </row>
    <row r="15" spans="1:23" ht="12" thickBot="1">
      <c r="A15" s="85"/>
      <c r="B15" s="74" t="s">
        <v>13</v>
      </c>
      <c r="C15" s="75"/>
      <c r="D15" s="59">
        <v>70392.982699999993</v>
      </c>
      <c r="E15" s="60"/>
      <c r="F15" s="60"/>
      <c r="G15" s="59">
        <v>63567.796199999997</v>
      </c>
      <c r="H15" s="61">
        <v>10.7368619143666</v>
      </c>
      <c r="I15" s="59">
        <v>-2675.8760000000002</v>
      </c>
      <c r="J15" s="61">
        <v>-3.80133913547039</v>
      </c>
      <c r="K15" s="59">
        <v>10431.3195</v>
      </c>
      <c r="L15" s="61">
        <v>16.4097548185885</v>
      </c>
      <c r="M15" s="61">
        <v>-1.25652325192417</v>
      </c>
      <c r="N15" s="59">
        <v>2434538.2100999998</v>
      </c>
      <c r="O15" s="59">
        <v>12372684.924699999</v>
      </c>
      <c r="P15" s="59">
        <v>2536</v>
      </c>
      <c r="Q15" s="59">
        <v>2703</v>
      </c>
      <c r="R15" s="61">
        <v>-6.1783203847576704</v>
      </c>
      <c r="S15" s="59">
        <v>27.757485291798101</v>
      </c>
      <c r="T15" s="59">
        <v>26.448558342582299</v>
      </c>
      <c r="U15" s="62">
        <v>4.7155818888340102</v>
      </c>
    </row>
    <row r="16" spans="1:23" ht="12" thickBot="1">
      <c r="A16" s="85"/>
      <c r="B16" s="74" t="s">
        <v>14</v>
      </c>
      <c r="C16" s="75"/>
      <c r="D16" s="59">
        <v>777222.96389999997</v>
      </c>
      <c r="E16" s="60"/>
      <c r="F16" s="60"/>
      <c r="G16" s="59">
        <v>599638.39410000003</v>
      </c>
      <c r="H16" s="61">
        <v>29.615276731327</v>
      </c>
      <c r="I16" s="59">
        <v>-19596.789499999999</v>
      </c>
      <c r="J16" s="61">
        <v>-2.5213858069331798</v>
      </c>
      <c r="K16" s="59">
        <v>30347.271000000001</v>
      </c>
      <c r="L16" s="61">
        <v>5.0609286027370501</v>
      </c>
      <c r="M16" s="61">
        <v>-1.6457512934194301</v>
      </c>
      <c r="N16" s="59">
        <v>29579822.151799999</v>
      </c>
      <c r="O16" s="59">
        <v>147441413.14390001</v>
      </c>
      <c r="P16" s="59">
        <v>34397</v>
      </c>
      <c r="Q16" s="59">
        <v>33282</v>
      </c>
      <c r="R16" s="61">
        <v>3.3501592452376698</v>
      </c>
      <c r="S16" s="59">
        <v>22.595661362909599</v>
      </c>
      <c r="T16" s="59">
        <v>24.081971909741</v>
      </c>
      <c r="U16" s="62">
        <v>-6.5778581248841004</v>
      </c>
    </row>
    <row r="17" spans="1:21" ht="12" thickBot="1">
      <c r="A17" s="85"/>
      <c r="B17" s="74" t="s">
        <v>15</v>
      </c>
      <c r="C17" s="75"/>
      <c r="D17" s="59">
        <v>1128519.2108</v>
      </c>
      <c r="E17" s="60"/>
      <c r="F17" s="60"/>
      <c r="G17" s="59">
        <v>990873.94620000001</v>
      </c>
      <c r="H17" s="61">
        <v>13.8912992038866</v>
      </c>
      <c r="I17" s="59">
        <v>64682.167000000001</v>
      </c>
      <c r="J17" s="61">
        <v>5.7315964478927404</v>
      </c>
      <c r="K17" s="59">
        <v>27977.0396</v>
      </c>
      <c r="L17" s="61">
        <v>2.8234711092457201</v>
      </c>
      <c r="M17" s="61">
        <v>1.31197324394537</v>
      </c>
      <c r="N17" s="59">
        <v>20609126.3532</v>
      </c>
      <c r="O17" s="59">
        <v>174010421.50490001</v>
      </c>
      <c r="P17" s="59">
        <v>10764</v>
      </c>
      <c r="Q17" s="59">
        <v>9709</v>
      </c>
      <c r="R17" s="61">
        <v>10.8662066124215</v>
      </c>
      <c r="S17" s="59">
        <v>104.84199282794501</v>
      </c>
      <c r="T17" s="59">
        <v>72.988838088371594</v>
      </c>
      <c r="U17" s="62">
        <v>30.382057685461199</v>
      </c>
    </row>
    <row r="18" spans="1:21" ht="12" customHeight="1" thickBot="1">
      <c r="A18" s="85"/>
      <c r="B18" s="74" t="s">
        <v>16</v>
      </c>
      <c r="C18" s="75"/>
      <c r="D18" s="59">
        <v>1781172.9350000001</v>
      </c>
      <c r="E18" s="60"/>
      <c r="F18" s="60"/>
      <c r="G18" s="59">
        <v>1447250.0260000001</v>
      </c>
      <c r="H18" s="61">
        <v>23.072924719367101</v>
      </c>
      <c r="I18" s="59">
        <v>220575.3486</v>
      </c>
      <c r="J18" s="61">
        <v>12.383713241185101</v>
      </c>
      <c r="K18" s="59">
        <v>211762.56839999999</v>
      </c>
      <c r="L18" s="61">
        <v>14.6320652683132</v>
      </c>
      <c r="M18" s="61">
        <v>4.1616326561328E-2</v>
      </c>
      <c r="N18" s="59">
        <v>48852189.393299997</v>
      </c>
      <c r="O18" s="59">
        <v>316756656.3955</v>
      </c>
      <c r="P18" s="59">
        <v>74291</v>
      </c>
      <c r="Q18" s="59">
        <v>68786</v>
      </c>
      <c r="R18" s="61">
        <v>8.0030820225045698</v>
      </c>
      <c r="S18" s="59">
        <v>23.9756220134337</v>
      </c>
      <c r="T18" s="59">
        <v>22.686307795190899</v>
      </c>
      <c r="U18" s="62">
        <v>5.3776048751534899</v>
      </c>
    </row>
    <row r="19" spans="1:21" ht="12" customHeight="1" thickBot="1">
      <c r="A19" s="85"/>
      <c r="B19" s="74" t="s">
        <v>17</v>
      </c>
      <c r="C19" s="75"/>
      <c r="D19" s="59">
        <v>597335.54509999999</v>
      </c>
      <c r="E19" s="60"/>
      <c r="F19" s="60"/>
      <c r="G19" s="59">
        <v>544960.74959999998</v>
      </c>
      <c r="H19" s="61">
        <v>9.6107463773203801</v>
      </c>
      <c r="I19" s="59">
        <v>56338.963499999998</v>
      </c>
      <c r="J19" s="61">
        <v>9.43171119853052</v>
      </c>
      <c r="K19" s="59">
        <v>54273.000800000002</v>
      </c>
      <c r="L19" s="61">
        <v>9.9590660134397293</v>
      </c>
      <c r="M19" s="61">
        <v>3.8066122557203E-2</v>
      </c>
      <c r="N19" s="59">
        <v>16262398.6611</v>
      </c>
      <c r="O19" s="59">
        <v>77422476.409400001</v>
      </c>
      <c r="P19" s="59">
        <v>11322</v>
      </c>
      <c r="Q19" s="59">
        <v>11588</v>
      </c>
      <c r="R19" s="61">
        <v>-2.2954780807732198</v>
      </c>
      <c r="S19" s="59">
        <v>52.758836345168703</v>
      </c>
      <c r="T19" s="59">
        <v>47.8110851052813</v>
      </c>
      <c r="U19" s="62">
        <v>9.3780522517920506</v>
      </c>
    </row>
    <row r="20" spans="1:21" ht="12" thickBot="1">
      <c r="A20" s="85"/>
      <c r="B20" s="74" t="s">
        <v>18</v>
      </c>
      <c r="C20" s="75"/>
      <c r="D20" s="59">
        <v>1158798.5978000001</v>
      </c>
      <c r="E20" s="60"/>
      <c r="F20" s="60"/>
      <c r="G20" s="59">
        <v>908861.36529999995</v>
      </c>
      <c r="H20" s="61">
        <v>27.500039284594301</v>
      </c>
      <c r="I20" s="59">
        <v>133218.28570000001</v>
      </c>
      <c r="J20" s="61">
        <v>11.4962415343717</v>
      </c>
      <c r="K20" s="59">
        <v>101865.6534</v>
      </c>
      <c r="L20" s="61">
        <v>11.208051886590599</v>
      </c>
      <c r="M20" s="61">
        <v>0.307784137769051</v>
      </c>
      <c r="N20" s="59">
        <v>30576154.859700002</v>
      </c>
      <c r="O20" s="59">
        <v>140360150.30860001</v>
      </c>
      <c r="P20" s="59">
        <v>40979</v>
      </c>
      <c r="Q20" s="59">
        <v>44546</v>
      </c>
      <c r="R20" s="61">
        <v>-8.0074529699636408</v>
      </c>
      <c r="S20" s="59">
        <v>28.277864218258099</v>
      </c>
      <c r="T20" s="59">
        <v>28.079219171193799</v>
      </c>
      <c r="U20" s="62">
        <v>0.70247542576446798</v>
      </c>
    </row>
    <row r="21" spans="1:21" ht="12" customHeight="1" thickBot="1">
      <c r="A21" s="85"/>
      <c r="B21" s="74" t="s">
        <v>19</v>
      </c>
      <c r="C21" s="75"/>
      <c r="D21" s="59">
        <v>357277.68520000001</v>
      </c>
      <c r="E21" s="60"/>
      <c r="F21" s="60"/>
      <c r="G21" s="59">
        <v>339021.2231</v>
      </c>
      <c r="H21" s="61">
        <v>5.3850499190178702</v>
      </c>
      <c r="I21" s="59">
        <v>52182.786200000002</v>
      </c>
      <c r="J21" s="61">
        <v>14.605666225918601</v>
      </c>
      <c r="K21" s="59">
        <v>45946.435799999999</v>
      </c>
      <c r="L21" s="61">
        <v>13.552672419699</v>
      </c>
      <c r="M21" s="61">
        <v>0.13573088513647</v>
      </c>
      <c r="N21" s="59">
        <v>10110038.041300001</v>
      </c>
      <c r="O21" s="59">
        <v>50552103.258500002</v>
      </c>
      <c r="P21" s="59">
        <v>26815</v>
      </c>
      <c r="Q21" s="59">
        <v>27787</v>
      </c>
      <c r="R21" s="61">
        <v>-3.4980386511678101</v>
      </c>
      <c r="S21" s="59">
        <v>13.323799559947799</v>
      </c>
      <c r="T21" s="59">
        <v>13.5500026667147</v>
      </c>
      <c r="U21" s="62">
        <v>-1.69773723890925</v>
      </c>
    </row>
    <row r="22" spans="1:21" ht="12" customHeight="1" thickBot="1">
      <c r="A22" s="85"/>
      <c r="B22" s="74" t="s">
        <v>20</v>
      </c>
      <c r="C22" s="75"/>
      <c r="D22" s="59">
        <v>1136112.8898</v>
      </c>
      <c r="E22" s="60"/>
      <c r="F22" s="60"/>
      <c r="G22" s="59">
        <v>1047796.196</v>
      </c>
      <c r="H22" s="61">
        <v>8.42880458405482</v>
      </c>
      <c r="I22" s="59">
        <v>21620.623299999999</v>
      </c>
      <c r="J22" s="61">
        <v>1.9030347682972</v>
      </c>
      <c r="K22" s="59">
        <v>57638.267699999997</v>
      </c>
      <c r="L22" s="61">
        <v>5.5009044621498102</v>
      </c>
      <c r="M22" s="61">
        <v>-0.62489116757407304</v>
      </c>
      <c r="N22" s="59">
        <v>31601466.146299999</v>
      </c>
      <c r="O22" s="59">
        <v>149134093.61829999</v>
      </c>
      <c r="P22" s="59">
        <v>68083</v>
      </c>
      <c r="Q22" s="59">
        <v>69984</v>
      </c>
      <c r="R22" s="61">
        <v>-2.7163351623228098</v>
      </c>
      <c r="S22" s="59">
        <v>16.687174328393301</v>
      </c>
      <c r="T22" s="59">
        <v>16.510179326703302</v>
      </c>
      <c r="U22" s="62">
        <v>1.06066490471593</v>
      </c>
    </row>
    <row r="23" spans="1:21" ht="12" thickBot="1">
      <c r="A23" s="85"/>
      <c r="B23" s="74" t="s">
        <v>21</v>
      </c>
      <c r="C23" s="75"/>
      <c r="D23" s="59">
        <v>1914361.6118000001</v>
      </c>
      <c r="E23" s="60"/>
      <c r="F23" s="60"/>
      <c r="G23" s="59">
        <v>2296164.6573000001</v>
      </c>
      <c r="H23" s="61">
        <v>-16.627860039834999</v>
      </c>
      <c r="I23" s="59">
        <v>218678.82629999999</v>
      </c>
      <c r="J23" s="61">
        <v>11.423067875581999</v>
      </c>
      <c r="K23" s="59">
        <v>230724.92869999999</v>
      </c>
      <c r="L23" s="61">
        <v>10.0482745419182</v>
      </c>
      <c r="M23" s="61">
        <v>-5.2209800076102E-2</v>
      </c>
      <c r="N23" s="59">
        <v>125890114.5088</v>
      </c>
      <c r="O23" s="59">
        <v>348473172.38590002</v>
      </c>
      <c r="P23" s="59">
        <v>58919</v>
      </c>
      <c r="Q23" s="59">
        <v>65632</v>
      </c>
      <c r="R23" s="61">
        <v>-10.228242320819099</v>
      </c>
      <c r="S23" s="59">
        <v>32.4914138359443</v>
      </c>
      <c r="T23" s="59">
        <v>32.265270419917101</v>
      </c>
      <c r="U23" s="62">
        <v>0.69600977405600195</v>
      </c>
    </row>
    <row r="24" spans="1:21" ht="12" thickBot="1">
      <c r="A24" s="85"/>
      <c r="B24" s="74" t="s">
        <v>22</v>
      </c>
      <c r="C24" s="75"/>
      <c r="D24" s="59">
        <v>298051.69170000002</v>
      </c>
      <c r="E24" s="60"/>
      <c r="F24" s="60"/>
      <c r="G24" s="59">
        <v>224330.30379999999</v>
      </c>
      <c r="H24" s="61">
        <v>32.862875256356702</v>
      </c>
      <c r="I24" s="59">
        <v>44667.541599999997</v>
      </c>
      <c r="J24" s="61">
        <v>14.9865083285484</v>
      </c>
      <c r="K24" s="59">
        <v>36861.438600000001</v>
      </c>
      <c r="L24" s="61">
        <v>16.431769571739899</v>
      </c>
      <c r="M24" s="61">
        <v>0.21176881034697301</v>
      </c>
      <c r="N24" s="59">
        <v>6873488.2079999996</v>
      </c>
      <c r="O24" s="59">
        <v>35088497.461199999</v>
      </c>
      <c r="P24" s="59">
        <v>28069</v>
      </c>
      <c r="Q24" s="59">
        <v>27101</v>
      </c>
      <c r="R24" s="61">
        <v>3.5718239179365998</v>
      </c>
      <c r="S24" s="59">
        <v>10.618536168014501</v>
      </c>
      <c r="T24" s="59">
        <v>9.9705047747315607</v>
      </c>
      <c r="U24" s="62">
        <v>6.1028317183209904</v>
      </c>
    </row>
    <row r="25" spans="1:21" ht="12" thickBot="1">
      <c r="A25" s="85"/>
      <c r="B25" s="74" t="s">
        <v>23</v>
      </c>
      <c r="C25" s="75"/>
      <c r="D25" s="59">
        <v>383341.35200000001</v>
      </c>
      <c r="E25" s="60"/>
      <c r="F25" s="60"/>
      <c r="G25" s="59">
        <v>234230.60130000001</v>
      </c>
      <c r="H25" s="61">
        <v>63.659807844245201</v>
      </c>
      <c r="I25" s="59">
        <v>23353.160199999998</v>
      </c>
      <c r="J25" s="61">
        <v>6.0920013137533902</v>
      </c>
      <c r="K25" s="59">
        <v>14449.785</v>
      </c>
      <c r="L25" s="61">
        <v>6.1690423539035697</v>
      </c>
      <c r="M25" s="61">
        <v>0.61615970064606496</v>
      </c>
      <c r="N25" s="59">
        <v>8374726.5004000003</v>
      </c>
      <c r="O25" s="59">
        <v>48372195.212499999</v>
      </c>
      <c r="P25" s="59">
        <v>20151</v>
      </c>
      <c r="Q25" s="59">
        <v>19159</v>
      </c>
      <c r="R25" s="61">
        <v>5.1777232632183301</v>
      </c>
      <c r="S25" s="59">
        <v>19.0234406232941</v>
      </c>
      <c r="T25" s="59">
        <v>16.0021947178872</v>
      </c>
      <c r="U25" s="62">
        <v>15.8817007145778</v>
      </c>
    </row>
    <row r="26" spans="1:21" ht="12" thickBot="1">
      <c r="A26" s="85"/>
      <c r="B26" s="74" t="s">
        <v>24</v>
      </c>
      <c r="C26" s="75"/>
      <c r="D26" s="59">
        <v>713112.90179999999</v>
      </c>
      <c r="E26" s="60"/>
      <c r="F26" s="60"/>
      <c r="G26" s="59">
        <v>605477.34510000004</v>
      </c>
      <c r="H26" s="61">
        <v>17.776975071168501</v>
      </c>
      <c r="I26" s="59">
        <v>136354.5073</v>
      </c>
      <c r="J26" s="61">
        <v>19.121026552152099</v>
      </c>
      <c r="K26" s="59">
        <v>129578.21339999999</v>
      </c>
      <c r="L26" s="61">
        <v>21.401001118976499</v>
      </c>
      <c r="M26" s="61">
        <v>5.2295009494241998E-2</v>
      </c>
      <c r="N26" s="59">
        <v>16946689.798599999</v>
      </c>
      <c r="O26" s="59">
        <v>84859232.986200005</v>
      </c>
      <c r="P26" s="59">
        <v>45013</v>
      </c>
      <c r="Q26" s="59">
        <v>51256</v>
      </c>
      <c r="R26" s="61">
        <v>-12.180037459029201</v>
      </c>
      <c r="S26" s="59">
        <v>15.8423766867349</v>
      </c>
      <c r="T26" s="59">
        <v>16.287444863040399</v>
      </c>
      <c r="U26" s="62">
        <v>-2.8093523156670299</v>
      </c>
    </row>
    <row r="27" spans="1:21" ht="12" thickBot="1">
      <c r="A27" s="85"/>
      <c r="B27" s="74" t="s">
        <v>25</v>
      </c>
      <c r="C27" s="75"/>
      <c r="D27" s="59">
        <v>298970.31800000003</v>
      </c>
      <c r="E27" s="60"/>
      <c r="F27" s="60"/>
      <c r="G27" s="59">
        <v>244978.98209999999</v>
      </c>
      <c r="H27" s="61">
        <v>22.0391706411617</v>
      </c>
      <c r="I27" s="59">
        <v>75116.974499999997</v>
      </c>
      <c r="J27" s="61">
        <v>25.125228150575101</v>
      </c>
      <c r="K27" s="59">
        <v>66324.722899999993</v>
      </c>
      <c r="L27" s="61">
        <v>27.073638044967598</v>
      </c>
      <c r="M27" s="61">
        <v>0.13256371403550901</v>
      </c>
      <c r="N27" s="59">
        <v>7322960.5026000002</v>
      </c>
      <c r="O27" s="59">
        <v>26759473.524099998</v>
      </c>
      <c r="P27" s="59">
        <v>35171</v>
      </c>
      <c r="Q27" s="59">
        <v>34104</v>
      </c>
      <c r="R27" s="61">
        <v>3.12866525920714</v>
      </c>
      <c r="S27" s="59">
        <v>8.5004781780444105</v>
      </c>
      <c r="T27" s="59">
        <v>8.4104348844710302</v>
      </c>
      <c r="U27" s="62">
        <v>1.0592732748370799</v>
      </c>
    </row>
    <row r="28" spans="1:21" ht="12" thickBot="1">
      <c r="A28" s="85"/>
      <c r="B28" s="74" t="s">
        <v>26</v>
      </c>
      <c r="C28" s="75"/>
      <c r="D28" s="59">
        <v>1220823.9987999999</v>
      </c>
      <c r="E28" s="60"/>
      <c r="F28" s="60"/>
      <c r="G28" s="59">
        <v>787890.03480000002</v>
      </c>
      <c r="H28" s="61">
        <v>54.948526428551297</v>
      </c>
      <c r="I28" s="59">
        <v>40494.498200000002</v>
      </c>
      <c r="J28" s="61">
        <v>3.3169808457077998</v>
      </c>
      <c r="K28" s="59">
        <v>33954.872100000001</v>
      </c>
      <c r="L28" s="61">
        <v>4.3095953242534897</v>
      </c>
      <c r="M28" s="61">
        <v>0.19259757718245099</v>
      </c>
      <c r="N28" s="59">
        <v>23796843.7031</v>
      </c>
      <c r="O28" s="59">
        <v>103385733.04899999</v>
      </c>
      <c r="P28" s="59">
        <v>43465</v>
      </c>
      <c r="Q28" s="59">
        <v>41272</v>
      </c>
      <c r="R28" s="61">
        <v>5.3135297538282602</v>
      </c>
      <c r="S28" s="59">
        <v>28.087518665592999</v>
      </c>
      <c r="T28" s="59">
        <v>21.950894352103099</v>
      </c>
      <c r="U28" s="62">
        <v>21.848225137121801</v>
      </c>
    </row>
    <row r="29" spans="1:21" ht="12" thickBot="1">
      <c r="A29" s="85"/>
      <c r="B29" s="74" t="s">
        <v>27</v>
      </c>
      <c r="C29" s="75"/>
      <c r="D29" s="59">
        <v>920094.30519999994</v>
      </c>
      <c r="E29" s="60"/>
      <c r="F29" s="60"/>
      <c r="G29" s="59">
        <v>793002.11010000005</v>
      </c>
      <c r="H29" s="61">
        <v>16.026715878974599</v>
      </c>
      <c r="I29" s="59">
        <v>137838.49950000001</v>
      </c>
      <c r="J29" s="61">
        <v>14.9809099698795</v>
      </c>
      <c r="K29" s="59">
        <v>109160.0417</v>
      </c>
      <c r="L29" s="61">
        <v>13.765416297093401</v>
      </c>
      <c r="M29" s="61">
        <v>0.26271937380544302</v>
      </c>
      <c r="N29" s="59">
        <v>20591628.565200001</v>
      </c>
      <c r="O29" s="59">
        <v>73425759.389599994</v>
      </c>
      <c r="P29" s="59">
        <v>126015</v>
      </c>
      <c r="Q29" s="59">
        <v>130924</v>
      </c>
      <c r="R29" s="61">
        <v>-3.7495035287647802</v>
      </c>
      <c r="S29" s="59">
        <v>7.3014665333492097</v>
      </c>
      <c r="T29" s="59">
        <v>6.8824811249274402</v>
      </c>
      <c r="U29" s="62">
        <v>5.7383733323718502</v>
      </c>
    </row>
    <row r="30" spans="1:21" ht="12" thickBot="1">
      <c r="A30" s="85"/>
      <c r="B30" s="74" t="s">
        <v>28</v>
      </c>
      <c r="C30" s="75"/>
      <c r="D30" s="59">
        <v>1329388.4929</v>
      </c>
      <c r="E30" s="60"/>
      <c r="F30" s="60"/>
      <c r="G30" s="59">
        <v>1066873.8099</v>
      </c>
      <c r="H30" s="61">
        <v>24.605973130468499</v>
      </c>
      <c r="I30" s="59">
        <v>141894.0987</v>
      </c>
      <c r="J30" s="61">
        <v>10.6736367478603</v>
      </c>
      <c r="K30" s="59">
        <v>89814.643599999996</v>
      </c>
      <c r="L30" s="61">
        <v>8.4184879942285296</v>
      </c>
      <c r="M30" s="61">
        <v>0.57985483226924495</v>
      </c>
      <c r="N30" s="59">
        <v>32464787.195099998</v>
      </c>
      <c r="O30" s="59">
        <v>126025868.3081</v>
      </c>
      <c r="P30" s="59">
        <v>80595</v>
      </c>
      <c r="Q30" s="59">
        <v>81841</v>
      </c>
      <c r="R30" s="61">
        <v>-1.52246429051454</v>
      </c>
      <c r="S30" s="59">
        <v>16.494677001054701</v>
      </c>
      <c r="T30" s="59">
        <v>15.7165798646155</v>
      </c>
      <c r="U30" s="62">
        <v>4.7172620378645203</v>
      </c>
    </row>
    <row r="31" spans="1:21" ht="12" thickBot="1">
      <c r="A31" s="85"/>
      <c r="B31" s="74" t="s">
        <v>29</v>
      </c>
      <c r="C31" s="75"/>
      <c r="D31" s="59">
        <v>1140373.9380000001</v>
      </c>
      <c r="E31" s="60"/>
      <c r="F31" s="60"/>
      <c r="G31" s="59">
        <v>679861.00840000005</v>
      </c>
      <c r="H31" s="61">
        <v>67.736334914070397</v>
      </c>
      <c r="I31" s="59">
        <v>-18272.725600000002</v>
      </c>
      <c r="J31" s="61">
        <v>-1.6023450721828101</v>
      </c>
      <c r="K31" s="59">
        <v>35737.263899999998</v>
      </c>
      <c r="L31" s="61">
        <v>5.2565544219258697</v>
      </c>
      <c r="M31" s="61">
        <v>-1.5113073471749501</v>
      </c>
      <c r="N31" s="59">
        <v>31251004.546999998</v>
      </c>
      <c r="O31" s="59">
        <v>127463365.9508</v>
      </c>
      <c r="P31" s="59">
        <v>30532</v>
      </c>
      <c r="Q31" s="59">
        <v>31683</v>
      </c>
      <c r="R31" s="61">
        <v>-3.6328630495849601</v>
      </c>
      <c r="S31" s="59">
        <v>37.350122428927001</v>
      </c>
      <c r="T31" s="59">
        <v>31.1600467001231</v>
      </c>
      <c r="U31" s="62">
        <v>16.573106930460401</v>
      </c>
    </row>
    <row r="32" spans="1:21" ht="12" thickBot="1">
      <c r="A32" s="85"/>
      <c r="B32" s="74" t="s">
        <v>30</v>
      </c>
      <c r="C32" s="75"/>
      <c r="D32" s="59">
        <v>173683.2463</v>
      </c>
      <c r="E32" s="60"/>
      <c r="F32" s="60"/>
      <c r="G32" s="59">
        <v>113689.9323</v>
      </c>
      <c r="H32" s="61">
        <v>52.769240676203601</v>
      </c>
      <c r="I32" s="59">
        <v>45994.039400000001</v>
      </c>
      <c r="J32" s="61">
        <v>26.481563639451601</v>
      </c>
      <c r="K32" s="59">
        <v>32512.790499999999</v>
      </c>
      <c r="L32" s="61">
        <v>28.597774527833</v>
      </c>
      <c r="M32" s="61">
        <v>0.41464447353419298</v>
      </c>
      <c r="N32" s="59">
        <v>4228123.9664000003</v>
      </c>
      <c r="O32" s="59">
        <v>15999836.2939</v>
      </c>
      <c r="P32" s="59">
        <v>30364</v>
      </c>
      <c r="Q32" s="59">
        <v>30031</v>
      </c>
      <c r="R32" s="61">
        <v>1.10885418400986</v>
      </c>
      <c r="S32" s="59">
        <v>5.7200384106178399</v>
      </c>
      <c r="T32" s="59">
        <v>5.7827391395557903</v>
      </c>
      <c r="U32" s="62">
        <v>-1.0961592289584501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77</v>
      </c>
      <c r="C34" s="7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4" t="s">
        <v>31</v>
      </c>
      <c r="C35" s="75"/>
      <c r="D35" s="59">
        <v>153860.9295</v>
      </c>
      <c r="E35" s="60"/>
      <c r="F35" s="60"/>
      <c r="G35" s="59">
        <v>119716.61629999999</v>
      </c>
      <c r="H35" s="61">
        <v>28.5209474300854</v>
      </c>
      <c r="I35" s="59">
        <v>19237.9683</v>
      </c>
      <c r="J35" s="61">
        <v>12.50347853904</v>
      </c>
      <c r="K35" s="59">
        <v>20427.2258</v>
      </c>
      <c r="L35" s="61">
        <v>17.0629829269573</v>
      </c>
      <c r="M35" s="61">
        <v>-5.8219236994972001E-2</v>
      </c>
      <c r="N35" s="59">
        <v>4139755.8350999998</v>
      </c>
      <c r="O35" s="59">
        <v>24277766.150400002</v>
      </c>
      <c r="P35" s="59">
        <v>9395</v>
      </c>
      <c r="Q35" s="59">
        <v>8049</v>
      </c>
      <c r="R35" s="61">
        <v>16.722574232824002</v>
      </c>
      <c r="S35" s="59">
        <v>16.376895103778601</v>
      </c>
      <c r="T35" s="59">
        <v>15.893912287240701</v>
      </c>
      <c r="U35" s="62">
        <v>2.94917207124639</v>
      </c>
    </row>
    <row r="36" spans="1:21" ht="12" customHeight="1" thickBot="1">
      <c r="A36" s="85"/>
      <c r="B36" s="74" t="s">
        <v>76</v>
      </c>
      <c r="C36" s="7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4" t="s">
        <v>61</v>
      </c>
      <c r="C37" s="75"/>
      <c r="D37" s="59">
        <v>549475.86</v>
      </c>
      <c r="E37" s="60"/>
      <c r="F37" s="60"/>
      <c r="G37" s="59">
        <v>180147.14</v>
      </c>
      <c r="H37" s="61">
        <v>205.015033821797</v>
      </c>
      <c r="I37" s="59">
        <v>14160.34</v>
      </c>
      <c r="J37" s="61">
        <v>2.5770631670698001</v>
      </c>
      <c r="K37" s="59">
        <v>28.68</v>
      </c>
      <c r="L37" s="61">
        <v>1.5920319356720999E-2</v>
      </c>
      <c r="M37" s="61">
        <v>492.73570432357002</v>
      </c>
      <c r="N37" s="59">
        <v>5577129.3399999999</v>
      </c>
      <c r="O37" s="59">
        <v>39893058.460000001</v>
      </c>
      <c r="P37" s="59">
        <v>84</v>
      </c>
      <c r="Q37" s="59">
        <v>84</v>
      </c>
      <c r="R37" s="61">
        <v>0</v>
      </c>
      <c r="S37" s="59">
        <v>6541.3792857142898</v>
      </c>
      <c r="T37" s="59">
        <v>1476.57714285714</v>
      </c>
      <c r="U37" s="62">
        <v>77.427128463841896</v>
      </c>
    </row>
    <row r="38" spans="1:21" ht="12" customHeight="1" thickBot="1">
      <c r="A38" s="85"/>
      <c r="B38" s="74" t="s">
        <v>35</v>
      </c>
      <c r="C38" s="75"/>
      <c r="D38" s="59">
        <v>134880.76</v>
      </c>
      <c r="E38" s="60"/>
      <c r="F38" s="60"/>
      <c r="G38" s="59">
        <v>58475.16</v>
      </c>
      <c r="H38" s="61">
        <v>130.663344914319</v>
      </c>
      <c r="I38" s="59">
        <v>-10863.77</v>
      </c>
      <c r="J38" s="61">
        <v>-8.0543511172386602</v>
      </c>
      <c r="K38" s="59">
        <v>-4390.58</v>
      </c>
      <c r="L38" s="61">
        <v>-7.5084531619922004</v>
      </c>
      <c r="M38" s="61">
        <v>1.47433596472448</v>
      </c>
      <c r="N38" s="59">
        <v>5805194.4699999997</v>
      </c>
      <c r="O38" s="59">
        <v>34185002.960000001</v>
      </c>
      <c r="P38" s="59">
        <v>55</v>
      </c>
      <c r="Q38" s="59">
        <v>28</v>
      </c>
      <c r="R38" s="61">
        <v>96.428571428571402</v>
      </c>
      <c r="S38" s="59">
        <v>2452.3774545454598</v>
      </c>
      <c r="T38" s="59">
        <v>2571.0564285714299</v>
      </c>
      <c r="U38" s="62">
        <v>-4.8393437073075196</v>
      </c>
    </row>
    <row r="39" spans="1:21" ht="12" customHeight="1" thickBot="1">
      <c r="A39" s="85"/>
      <c r="B39" s="74" t="s">
        <v>36</v>
      </c>
      <c r="C39" s="75"/>
      <c r="D39" s="59">
        <v>76820.56</v>
      </c>
      <c r="E39" s="60"/>
      <c r="F39" s="60"/>
      <c r="G39" s="59">
        <v>-2348.7199999999998</v>
      </c>
      <c r="H39" s="61">
        <v>-3370.7415102694199</v>
      </c>
      <c r="I39" s="59">
        <v>-45587.97</v>
      </c>
      <c r="J39" s="61">
        <v>-59.343449201619997</v>
      </c>
      <c r="K39" s="59">
        <v>704.27</v>
      </c>
      <c r="L39" s="61">
        <v>-29.985268571817802</v>
      </c>
      <c r="M39" s="61">
        <v>-65.730813466426198</v>
      </c>
      <c r="N39" s="59">
        <v>22910730.32</v>
      </c>
      <c r="O39" s="59">
        <v>30321480.969999999</v>
      </c>
      <c r="P39" s="59">
        <v>30</v>
      </c>
      <c r="Q39" s="59">
        <v>12</v>
      </c>
      <c r="R39" s="61">
        <v>150</v>
      </c>
      <c r="S39" s="59">
        <v>2560.6853333333302</v>
      </c>
      <c r="T39" s="59">
        <v>2489.0316666666699</v>
      </c>
      <c r="U39" s="62">
        <v>2.7982222467526898</v>
      </c>
    </row>
    <row r="40" spans="1:21" ht="12" customHeight="1" thickBot="1">
      <c r="A40" s="85"/>
      <c r="B40" s="74" t="s">
        <v>37</v>
      </c>
      <c r="C40" s="75"/>
      <c r="D40" s="59">
        <v>102781.98</v>
      </c>
      <c r="E40" s="60"/>
      <c r="F40" s="60"/>
      <c r="G40" s="59">
        <v>63089.79</v>
      </c>
      <c r="H40" s="61">
        <v>62.913809033125602</v>
      </c>
      <c r="I40" s="59">
        <v>-11919.15</v>
      </c>
      <c r="J40" s="61">
        <v>-11.596536669171</v>
      </c>
      <c r="K40" s="59">
        <v>-10947.05</v>
      </c>
      <c r="L40" s="61">
        <v>-17.351539765784601</v>
      </c>
      <c r="M40" s="61">
        <v>8.8800179043669006E-2</v>
      </c>
      <c r="N40" s="59">
        <v>4867135.68</v>
      </c>
      <c r="O40" s="59">
        <v>23459107.260000002</v>
      </c>
      <c r="P40" s="59">
        <v>72</v>
      </c>
      <c r="Q40" s="59">
        <v>38</v>
      </c>
      <c r="R40" s="61">
        <v>89.473684210526301</v>
      </c>
      <c r="S40" s="59">
        <v>1427.5274999999999</v>
      </c>
      <c r="T40" s="59">
        <v>1308.21710526316</v>
      </c>
      <c r="U40" s="62">
        <v>8.3578351195925809</v>
      </c>
    </row>
    <row r="41" spans="1:21" ht="12" customHeight="1" thickBot="1">
      <c r="A41" s="85"/>
      <c r="B41" s="74" t="s">
        <v>74</v>
      </c>
      <c r="C41" s="75"/>
      <c r="D41" s="60"/>
      <c r="E41" s="60"/>
      <c r="F41" s="60"/>
      <c r="G41" s="59">
        <v>20.45</v>
      </c>
      <c r="H41" s="60"/>
      <c r="I41" s="60"/>
      <c r="J41" s="60"/>
      <c r="K41" s="59">
        <v>-111.95</v>
      </c>
      <c r="L41" s="61">
        <v>-547.43276283618604</v>
      </c>
      <c r="M41" s="60"/>
      <c r="N41" s="59">
        <v>45.7</v>
      </c>
      <c r="O41" s="59">
        <v>56.16</v>
      </c>
      <c r="P41" s="60"/>
      <c r="Q41" s="60"/>
      <c r="R41" s="60"/>
      <c r="S41" s="60"/>
      <c r="T41" s="60"/>
      <c r="U41" s="63"/>
    </row>
    <row r="42" spans="1:21" ht="12" customHeight="1" thickBot="1">
      <c r="A42" s="85"/>
      <c r="B42" s="74" t="s">
        <v>32</v>
      </c>
      <c r="C42" s="75"/>
      <c r="D42" s="59">
        <v>5281.6235999999999</v>
      </c>
      <c r="E42" s="60"/>
      <c r="F42" s="60"/>
      <c r="G42" s="59">
        <v>33550.4274</v>
      </c>
      <c r="H42" s="61">
        <v>-84.257656282494906</v>
      </c>
      <c r="I42" s="59">
        <v>427.23180000000002</v>
      </c>
      <c r="J42" s="61">
        <v>8.0890239887598199</v>
      </c>
      <c r="K42" s="59">
        <v>2261.4187999999999</v>
      </c>
      <c r="L42" s="61">
        <v>6.7403576504065601</v>
      </c>
      <c r="M42" s="61">
        <v>-0.81107798343234805</v>
      </c>
      <c r="N42" s="59">
        <v>322865.63630000001</v>
      </c>
      <c r="O42" s="59">
        <v>2174185.2771999999</v>
      </c>
      <c r="P42" s="59">
        <v>39</v>
      </c>
      <c r="Q42" s="59">
        <v>40</v>
      </c>
      <c r="R42" s="61">
        <v>-2.5</v>
      </c>
      <c r="S42" s="59">
        <v>135.42624615384599</v>
      </c>
      <c r="T42" s="59">
        <v>206.773505</v>
      </c>
      <c r="U42" s="62">
        <v>-52.683479659550102</v>
      </c>
    </row>
    <row r="43" spans="1:21" ht="12" thickBot="1">
      <c r="A43" s="85"/>
      <c r="B43" s="74" t="s">
        <v>33</v>
      </c>
      <c r="C43" s="75"/>
      <c r="D43" s="59">
        <v>473252.22639999999</v>
      </c>
      <c r="E43" s="60"/>
      <c r="F43" s="60"/>
      <c r="G43" s="59">
        <v>373815.7905</v>
      </c>
      <c r="H43" s="61">
        <v>26.6003840466445</v>
      </c>
      <c r="I43" s="59">
        <v>26754.826799999999</v>
      </c>
      <c r="J43" s="61">
        <v>5.65339692187447</v>
      </c>
      <c r="K43" s="59">
        <v>18479.174900000002</v>
      </c>
      <c r="L43" s="61">
        <v>4.9433906671740804</v>
      </c>
      <c r="M43" s="61">
        <v>0.44783665638664499</v>
      </c>
      <c r="N43" s="59">
        <v>8832555.7753999997</v>
      </c>
      <c r="O43" s="59">
        <v>49274963.536200002</v>
      </c>
      <c r="P43" s="59">
        <v>1692</v>
      </c>
      <c r="Q43" s="59">
        <v>1348</v>
      </c>
      <c r="R43" s="61">
        <v>25.519287833827899</v>
      </c>
      <c r="S43" s="59">
        <v>279.699897399527</v>
      </c>
      <c r="T43" s="59">
        <v>198.103910979229</v>
      </c>
      <c r="U43" s="62">
        <v>29.172690865791001</v>
      </c>
    </row>
    <row r="44" spans="1:21" ht="12" thickBot="1">
      <c r="A44" s="85"/>
      <c r="B44" s="74" t="s">
        <v>38</v>
      </c>
      <c r="C44" s="75"/>
      <c r="D44" s="59">
        <v>103871.62</v>
      </c>
      <c r="E44" s="60"/>
      <c r="F44" s="60"/>
      <c r="G44" s="59">
        <v>48708.59</v>
      </c>
      <c r="H44" s="61">
        <v>113.25113291105301</v>
      </c>
      <c r="I44" s="59">
        <v>-5380.03</v>
      </c>
      <c r="J44" s="61">
        <v>-5.1794994628946798</v>
      </c>
      <c r="K44" s="59">
        <v>-386.36</v>
      </c>
      <c r="L44" s="61">
        <v>-0.79320711192830695</v>
      </c>
      <c r="M44" s="61">
        <v>12.924914587431401</v>
      </c>
      <c r="N44" s="59">
        <v>3700189.27</v>
      </c>
      <c r="O44" s="59">
        <v>17234322.079999998</v>
      </c>
      <c r="P44" s="59">
        <v>76</v>
      </c>
      <c r="Q44" s="59">
        <v>51</v>
      </c>
      <c r="R44" s="61">
        <v>49.019607843137301</v>
      </c>
      <c r="S44" s="59">
        <v>1366.7318421052601</v>
      </c>
      <c r="T44" s="59">
        <v>1504.4576470588199</v>
      </c>
      <c r="U44" s="62">
        <v>-10.077017357070799</v>
      </c>
    </row>
    <row r="45" spans="1:21" ht="12" thickBot="1">
      <c r="A45" s="85"/>
      <c r="B45" s="74" t="s">
        <v>39</v>
      </c>
      <c r="C45" s="75"/>
      <c r="D45" s="59">
        <v>49430.400000000001</v>
      </c>
      <c r="E45" s="60"/>
      <c r="F45" s="60"/>
      <c r="G45" s="59">
        <v>31232.49</v>
      </c>
      <c r="H45" s="61">
        <v>58.2659595824733</v>
      </c>
      <c r="I45" s="59">
        <v>6652.32</v>
      </c>
      <c r="J45" s="61">
        <v>13.4579530005826</v>
      </c>
      <c r="K45" s="59">
        <v>4299.0600000000004</v>
      </c>
      <c r="L45" s="61">
        <v>13.764704639303501</v>
      </c>
      <c r="M45" s="61">
        <v>0.54738942931710599</v>
      </c>
      <c r="N45" s="59">
        <v>2148722.37</v>
      </c>
      <c r="O45" s="59">
        <v>8267680.2300000004</v>
      </c>
      <c r="P45" s="59">
        <v>53</v>
      </c>
      <c r="Q45" s="59">
        <v>34</v>
      </c>
      <c r="R45" s="61">
        <v>55.882352941176499</v>
      </c>
      <c r="S45" s="59">
        <v>932.64905660377406</v>
      </c>
      <c r="T45" s="59">
        <v>979.03617647058798</v>
      </c>
      <c r="U45" s="62">
        <v>-4.9736950397754596</v>
      </c>
    </row>
    <row r="46" spans="1:21" ht="12" thickBot="1">
      <c r="A46" s="86"/>
      <c r="B46" s="74" t="s">
        <v>34</v>
      </c>
      <c r="C46" s="75"/>
      <c r="D46" s="64">
        <v>30269.123299999999</v>
      </c>
      <c r="E46" s="65"/>
      <c r="F46" s="65"/>
      <c r="G46" s="64">
        <v>72216.239300000001</v>
      </c>
      <c r="H46" s="66">
        <v>-58.085433978005597</v>
      </c>
      <c r="I46" s="64">
        <v>5293.1770999999999</v>
      </c>
      <c r="J46" s="66">
        <v>17.487051235474699</v>
      </c>
      <c r="K46" s="64">
        <v>12306.991099999999</v>
      </c>
      <c r="L46" s="66">
        <v>17.041860971012898</v>
      </c>
      <c r="M46" s="66">
        <v>-0.56990485676064195</v>
      </c>
      <c r="N46" s="64">
        <v>174909.15169999999</v>
      </c>
      <c r="O46" s="64">
        <v>1494339.9088999999</v>
      </c>
      <c r="P46" s="64">
        <v>8</v>
      </c>
      <c r="Q46" s="64">
        <v>3</v>
      </c>
      <c r="R46" s="66">
        <v>166.666666666667</v>
      </c>
      <c r="S46" s="64">
        <v>3783.6404124999999</v>
      </c>
      <c r="T46" s="64">
        <v>1482.46223333333</v>
      </c>
      <c r="U46" s="67">
        <v>60.819156375544303</v>
      </c>
    </row>
  </sheetData>
  <mergeCells count="44">
    <mergeCell ref="B19:C19"/>
    <mergeCell ref="B20:C20"/>
    <mergeCell ref="B21:C21"/>
    <mergeCell ref="B22:C22"/>
    <mergeCell ref="B36:C36"/>
    <mergeCell ref="B45:C45"/>
    <mergeCell ref="B24:C24"/>
    <mergeCell ref="B40:C40"/>
    <mergeCell ref="B41:C41"/>
    <mergeCell ref="B42:C42"/>
    <mergeCell ref="B31:C31"/>
    <mergeCell ref="B32:C32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42818</v>
      </c>
      <c r="C2" s="43">
        <v>12</v>
      </c>
      <c r="D2" s="43">
        <v>38323</v>
      </c>
      <c r="E2" s="43">
        <v>512664.47816666699</v>
      </c>
      <c r="F2" s="43">
        <v>362794.72521623899</v>
      </c>
      <c r="G2" s="37"/>
      <c r="H2" s="37"/>
    </row>
    <row r="3" spans="1:8">
      <c r="A3" s="43">
        <v>2</v>
      </c>
      <c r="B3" s="44">
        <v>42818</v>
      </c>
      <c r="C3" s="43">
        <v>13</v>
      </c>
      <c r="D3" s="43">
        <v>7564</v>
      </c>
      <c r="E3" s="43">
        <v>67674.604258119696</v>
      </c>
      <c r="F3" s="43">
        <v>51314.1018564103</v>
      </c>
      <c r="G3" s="37"/>
      <c r="H3" s="37"/>
    </row>
    <row r="4" spans="1:8">
      <c r="A4" s="43">
        <v>3</v>
      </c>
      <c r="B4" s="44">
        <v>42818</v>
      </c>
      <c r="C4" s="43">
        <v>14</v>
      </c>
      <c r="D4" s="43">
        <v>108911</v>
      </c>
      <c r="E4" s="43">
        <v>107971.556926897</v>
      </c>
      <c r="F4" s="43">
        <v>78899.262979377701</v>
      </c>
      <c r="G4" s="37"/>
      <c r="H4" s="37"/>
    </row>
    <row r="5" spans="1:8">
      <c r="A5" s="43">
        <v>4</v>
      </c>
      <c r="B5" s="44">
        <v>42818</v>
      </c>
      <c r="C5" s="43">
        <v>15</v>
      </c>
      <c r="D5" s="43">
        <v>2298</v>
      </c>
      <c r="E5" s="43">
        <v>38935.635136298297</v>
      </c>
      <c r="F5" s="43">
        <v>29202.386081688201</v>
      </c>
      <c r="G5" s="37"/>
      <c r="H5" s="37"/>
    </row>
    <row r="6" spans="1:8">
      <c r="A6" s="43">
        <v>5</v>
      </c>
      <c r="B6" s="44">
        <v>42818</v>
      </c>
      <c r="C6" s="43">
        <v>16</v>
      </c>
      <c r="D6" s="43">
        <v>2983</v>
      </c>
      <c r="E6" s="43">
        <v>102007.690912821</v>
      </c>
      <c r="F6" s="43">
        <v>84121.358740170894</v>
      </c>
      <c r="G6" s="37"/>
      <c r="H6" s="37"/>
    </row>
    <row r="7" spans="1:8">
      <c r="A7" s="43">
        <v>6</v>
      </c>
      <c r="B7" s="44">
        <v>42818</v>
      </c>
      <c r="C7" s="43">
        <v>17</v>
      </c>
      <c r="D7" s="43">
        <v>10869</v>
      </c>
      <c r="E7" s="43">
        <v>169543.85095897401</v>
      </c>
      <c r="F7" s="43">
        <v>127912.231734188</v>
      </c>
      <c r="G7" s="37"/>
      <c r="H7" s="37"/>
    </row>
    <row r="8" spans="1:8">
      <c r="A8" s="43">
        <v>7</v>
      </c>
      <c r="B8" s="44">
        <v>42818</v>
      </c>
      <c r="C8" s="43">
        <v>18</v>
      </c>
      <c r="D8" s="43">
        <v>27906</v>
      </c>
      <c r="E8" s="43">
        <v>81214.867912820497</v>
      </c>
      <c r="F8" s="43">
        <v>66078.369203418799</v>
      </c>
      <c r="G8" s="37"/>
      <c r="H8" s="37"/>
    </row>
    <row r="9" spans="1:8">
      <c r="A9" s="43">
        <v>8</v>
      </c>
      <c r="B9" s="44">
        <v>42818</v>
      </c>
      <c r="C9" s="43">
        <v>19</v>
      </c>
      <c r="D9" s="43">
        <v>16314</v>
      </c>
      <c r="E9" s="43">
        <v>70393.0146042735</v>
      </c>
      <c r="F9" s="43">
        <v>73068.856099145298</v>
      </c>
      <c r="G9" s="37"/>
      <c r="H9" s="37"/>
    </row>
    <row r="10" spans="1:8">
      <c r="A10" s="43">
        <v>9</v>
      </c>
      <c r="B10" s="44">
        <v>42818</v>
      </c>
      <c r="C10" s="43">
        <v>21</v>
      </c>
      <c r="D10" s="43">
        <v>182490</v>
      </c>
      <c r="E10" s="43">
        <v>777222.45266440499</v>
      </c>
      <c r="F10" s="43">
        <v>796819.75337435899</v>
      </c>
      <c r="G10" s="37"/>
      <c r="H10" s="37"/>
    </row>
    <row r="11" spans="1:8">
      <c r="A11" s="43">
        <v>10</v>
      </c>
      <c r="B11" s="44">
        <v>42818</v>
      </c>
      <c r="C11" s="43">
        <v>22</v>
      </c>
      <c r="D11" s="43">
        <v>65351</v>
      </c>
      <c r="E11" s="43">
        <v>1128519.2336145299</v>
      </c>
      <c r="F11" s="43">
        <v>1063837.03908889</v>
      </c>
      <c r="G11" s="37"/>
      <c r="H11" s="37"/>
    </row>
    <row r="12" spans="1:8">
      <c r="A12" s="43">
        <v>11</v>
      </c>
      <c r="B12" s="44">
        <v>42818</v>
      </c>
      <c r="C12" s="43">
        <v>23</v>
      </c>
      <c r="D12" s="43">
        <v>177638.89499999999</v>
      </c>
      <c r="E12" s="43">
        <v>1781173.68191451</v>
      </c>
      <c r="F12" s="43">
        <v>1560597.5476128201</v>
      </c>
      <c r="G12" s="37"/>
      <c r="H12" s="37"/>
    </row>
    <row r="13" spans="1:8">
      <c r="A13" s="43">
        <v>12</v>
      </c>
      <c r="B13" s="44">
        <v>42818</v>
      </c>
      <c r="C13" s="43">
        <v>24</v>
      </c>
      <c r="D13" s="43">
        <v>19207.2</v>
      </c>
      <c r="E13" s="43">
        <v>597335.48122478602</v>
      </c>
      <c r="F13" s="43">
        <v>540996.58325726504</v>
      </c>
      <c r="G13" s="37"/>
      <c r="H13" s="37"/>
    </row>
    <row r="14" spans="1:8">
      <c r="A14" s="43">
        <v>13</v>
      </c>
      <c r="B14" s="44">
        <v>42818</v>
      </c>
      <c r="C14" s="43">
        <v>25</v>
      </c>
      <c r="D14" s="43">
        <v>89594</v>
      </c>
      <c r="E14" s="43">
        <v>1158798.77293221</v>
      </c>
      <c r="F14" s="43">
        <v>1025580.3121</v>
      </c>
      <c r="G14" s="37"/>
      <c r="H14" s="37"/>
    </row>
    <row r="15" spans="1:8">
      <c r="A15" s="43">
        <v>14</v>
      </c>
      <c r="B15" s="44">
        <v>42818</v>
      </c>
      <c r="C15" s="43">
        <v>26</v>
      </c>
      <c r="D15" s="43">
        <v>54326</v>
      </c>
      <c r="E15" s="43">
        <v>357277.41590813099</v>
      </c>
      <c r="F15" s="43">
        <v>305094.89884481498</v>
      </c>
      <c r="G15" s="37"/>
      <c r="H15" s="37"/>
    </row>
    <row r="16" spans="1:8">
      <c r="A16" s="43">
        <v>15</v>
      </c>
      <c r="B16" s="44">
        <v>42818</v>
      </c>
      <c r="C16" s="43">
        <v>27</v>
      </c>
      <c r="D16" s="43">
        <v>142061.36199999999</v>
      </c>
      <c r="E16" s="43">
        <v>1136114.22131445</v>
      </c>
      <c r="F16" s="43">
        <v>1114492.2706079599</v>
      </c>
      <c r="G16" s="37"/>
      <c r="H16" s="37"/>
    </row>
    <row r="17" spans="1:9">
      <c r="A17" s="43">
        <v>16</v>
      </c>
      <c r="B17" s="44">
        <v>42818</v>
      </c>
      <c r="C17" s="43">
        <v>29</v>
      </c>
      <c r="D17" s="43">
        <v>128955</v>
      </c>
      <c r="E17" s="43">
        <v>1914362.7114547</v>
      </c>
      <c r="F17" s="43">
        <v>1695682.8055529899</v>
      </c>
      <c r="G17" s="37"/>
      <c r="H17" s="37"/>
    </row>
    <row r="18" spans="1:9">
      <c r="A18" s="43">
        <v>17</v>
      </c>
      <c r="B18" s="44">
        <v>42818</v>
      </c>
      <c r="C18" s="43">
        <v>31</v>
      </c>
      <c r="D18" s="43">
        <v>33018.65</v>
      </c>
      <c r="E18" s="43">
        <v>298051.74284064001</v>
      </c>
      <c r="F18" s="43">
        <v>253384.15752216999</v>
      </c>
      <c r="G18" s="37"/>
      <c r="H18" s="37"/>
    </row>
    <row r="19" spans="1:9">
      <c r="A19" s="43">
        <v>18</v>
      </c>
      <c r="B19" s="44">
        <v>42818</v>
      </c>
      <c r="C19" s="43">
        <v>32</v>
      </c>
      <c r="D19" s="43">
        <v>20528.974999999999</v>
      </c>
      <c r="E19" s="43">
        <v>383341.35001490801</v>
      </c>
      <c r="F19" s="43">
        <v>359988.19562854798</v>
      </c>
      <c r="G19" s="37"/>
      <c r="H19" s="37"/>
    </row>
    <row r="20" spans="1:9">
      <c r="A20" s="43">
        <v>19</v>
      </c>
      <c r="B20" s="44">
        <v>42818</v>
      </c>
      <c r="C20" s="43">
        <v>33</v>
      </c>
      <c r="D20" s="43">
        <v>41391.472000000002</v>
      </c>
      <c r="E20" s="43">
        <v>713112.88408319303</v>
      </c>
      <c r="F20" s="43">
        <v>576758.38556568895</v>
      </c>
      <c r="G20" s="37"/>
      <c r="H20" s="37"/>
    </row>
    <row r="21" spans="1:9">
      <c r="A21" s="43">
        <v>20</v>
      </c>
      <c r="B21" s="44">
        <v>42818</v>
      </c>
      <c r="C21" s="43">
        <v>34</v>
      </c>
      <c r="D21" s="43">
        <v>48312.989000000001</v>
      </c>
      <c r="E21" s="43">
        <v>298970.25362075499</v>
      </c>
      <c r="F21" s="43">
        <v>223853.367087058</v>
      </c>
      <c r="G21" s="37"/>
      <c r="H21" s="37"/>
    </row>
    <row r="22" spans="1:9">
      <c r="A22" s="43">
        <v>21</v>
      </c>
      <c r="B22" s="44">
        <v>42818</v>
      </c>
      <c r="C22" s="43">
        <v>35</v>
      </c>
      <c r="D22" s="43">
        <v>43308.137999999999</v>
      </c>
      <c r="E22" s="43">
        <v>1220823.99874956</v>
      </c>
      <c r="F22" s="43">
        <v>1180329.50570708</v>
      </c>
      <c r="G22" s="37"/>
      <c r="H22" s="37"/>
    </row>
    <row r="23" spans="1:9">
      <c r="A23" s="43">
        <v>22</v>
      </c>
      <c r="B23" s="44">
        <v>42818</v>
      </c>
      <c r="C23" s="43">
        <v>36</v>
      </c>
      <c r="D23" s="43">
        <v>185165.50399999999</v>
      </c>
      <c r="E23" s="43">
        <v>920094.35337522102</v>
      </c>
      <c r="F23" s="43">
        <v>782255.82152521296</v>
      </c>
      <c r="G23" s="37"/>
      <c r="H23" s="37"/>
    </row>
    <row r="24" spans="1:9">
      <c r="A24" s="43">
        <v>23</v>
      </c>
      <c r="B24" s="44">
        <v>42818</v>
      </c>
      <c r="C24" s="43">
        <v>37</v>
      </c>
      <c r="D24" s="43">
        <v>141298.65700000001</v>
      </c>
      <c r="E24" s="43">
        <v>1329388.41906776</v>
      </c>
      <c r="F24" s="43">
        <v>1187494.40479433</v>
      </c>
      <c r="G24" s="37"/>
      <c r="H24" s="37"/>
    </row>
    <row r="25" spans="1:9">
      <c r="A25" s="43">
        <v>24</v>
      </c>
      <c r="B25" s="44">
        <v>42818</v>
      </c>
      <c r="C25" s="43">
        <v>38</v>
      </c>
      <c r="D25" s="43">
        <v>272724.73100000003</v>
      </c>
      <c r="E25" s="43">
        <v>1140373.9809601801</v>
      </c>
      <c r="F25" s="43">
        <v>1158646.4942964599</v>
      </c>
      <c r="G25" s="37"/>
      <c r="H25" s="37"/>
    </row>
    <row r="26" spans="1:9">
      <c r="A26" s="43">
        <v>25</v>
      </c>
      <c r="B26" s="44">
        <v>42818</v>
      </c>
      <c r="C26" s="43">
        <v>39</v>
      </c>
      <c r="D26" s="43">
        <v>101356.753</v>
      </c>
      <c r="E26" s="43">
        <v>173683.07205309701</v>
      </c>
      <c r="F26" s="43">
        <v>127689.22040463101</v>
      </c>
      <c r="G26" s="37"/>
      <c r="H26" s="37"/>
    </row>
    <row r="27" spans="1:9">
      <c r="A27" s="43">
        <v>26</v>
      </c>
      <c r="B27" s="44">
        <v>42818</v>
      </c>
      <c r="C27" s="43">
        <v>42</v>
      </c>
      <c r="D27" s="43">
        <v>8652.4210000000003</v>
      </c>
      <c r="E27" s="43">
        <v>153860.93</v>
      </c>
      <c r="F27" s="43">
        <v>134622.9638</v>
      </c>
      <c r="G27" s="37"/>
      <c r="H27" s="37"/>
    </row>
    <row r="28" spans="1:9">
      <c r="A28" s="43">
        <v>27</v>
      </c>
      <c r="B28" s="44">
        <v>42818</v>
      </c>
      <c r="C28" s="43">
        <v>70</v>
      </c>
      <c r="D28" s="43">
        <v>281</v>
      </c>
      <c r="E28" s="43">
        <v>549475.86</v>
      </c>
      <c r="F28" s="43">
        <v>535315.52</v>
      </c>
      <c r="G28" s="37"/>
      <c r="H28" s="37"/>
    </row>
    <row r="29" spans="1:9">
      <c r="A29" s="43">
        <v>28</v>
      </c>
      <c r="B29" s="44">
        <v>42818</v>
      </c>
      <c r="C29" s="43">
        <v>71</v>
      </c>
      <c r="D29" s="43">
        <v>53</v>
      </c>
      <c r="E29" s="43">
        <v>134880.76</v>
      </c>
      <c r="F29" s="43">
        <v>145744.53</v>
      </c>
      <c r="G29" s="37"/>
      <c r="H29" s="37"/>
    </row>
    <row r="30" spans="1:9">
      <c r="A30" s="43">
        <v>29</v>
      </c>
      <c r="B30" s="44">
        <v>42818</v>
      </c>
      <c r="C30" s="43">
        <v>72</v>
      </c>
      <c r="D30" s="43">
        <v>30</v>
      </c>
      <c r="E30" s="43">
        <v>76820.56</v>
      </c>
      <c r="F30" s="43">
        <v>122408.53</v>
      </c>
      <c r="G30" s="37"/>
      <c r="H30" s="37"/>
    </row>
    <row r="31" spans="1:9">
      <c r="A31" s="39">
        <v>30</v>
      </c>
      <c r="B31" s="44">
        <v>42818</v>
      </c>
      <c r="C31" s="39">
        <v>73</v>
      </c>
      <c r="D31" s="39">
        <v>62</v>
      </c>
      <c r="E31" s="39">
        <v>102781.98</v>
      </c>
      <c r="F31" s="39">
        <v>114701.13</v>
      </c>
      <c r="G31" s="39"/>
      <c r="H31" s="39"/>
      <c r="I31" s="39"/>
    </row>
    <row r="32" spans="1:9">
      <c r="A32" s="39">
        <v>31</v>
      </c>
      <c r="B32" s="44">
        <v>42818</v>
      </c>
      <c r="C32" s="39">
        <v>75</v>
      </c>
      <c r="D32" s="39">
        <v>43</v>
      </c>
      <c r="E32" s="39">
        <v>5281.6239316239298</v>
      </c>
      <c r="F32" s="39">
        <v>4854.39102564103</v>
      </c>
      <c r="G32" s="39"/>
      <c r="H32" s="39"/>
    </row>
    <row r="33" spans="1:8">
      <c r="A33" s="39">
        <v>32</v>
      </c>
      <c r="B33" s="44">
        <v>42818</v>
      </c>
      <c r="C33" s="39">
        <v>76</v>
      </c>
      <c r="D33" s="39">
        <v>2242</v>
      </c>
      <c r="E33" s="39">
        <v>473252.22048034199</v>
      </c>
      <c r="F33" s="39">
        <v>446497.39436068397</v>
      </c>
      <c r="G33" s="39"/>
      <c r="H33" s="39"/>
    </row>
    <row r="34" spans="1:8">
      <c r="A34" s="39">
        <v>33</v>
      </c>
      <c r="B34" s="44">
        <v>42818</v>
      </c>
      <c r="C34" s="39">
        <v>77</v>
      </c>
      <c r="D34" s="39">
        <v>70</v>
      </c>
      <c r="E34" s="39">
        <v>103871.62</v>
      </c>
      <c r="F34" s="39">
        <v>109251.65</v>
      </c>
      <c r="G34" s="30"/>
      <c r="H34" s="30"/>
    </row>
    <row r="35" spans="1:8">
      <c r="A35" s="39">
        <v>34</v>
      </c>
      <c r="B35" s="44">
        <v>42818</v>
      </c>
      <c r="C35" s="39">
        <v>78</v>
      </c>
      <c r="D35" s="39">
        <v>45</v>
      </c>
      <c r="E35" s="39">
        <v>49430.400000000001</v>
      </c>
      <c r="F35" s="39">
        <v>42778.080000000002</v>
      </c>
      <c r="G35" s="30"/>
      <c r="H35" s="30"/>
    </row>
    <row r="36" spans="1:8">
      <c r="A36" s="39">
        <v>35</v>
      </c>
      <c r="B36" s="44">
        <v>42818</v>
      </c>
      <c r="C36" s="39">
        <v>99</v>
      </c>
      <c r="D36" s="39">
        <v>8</v>
      </c>
      <c r="E36" s="39">
        <v>30269.123364344599</v>
      </c>
      <c r="F36" s="39">
        <v>24975.946116027499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2017-03-25T02:01:37Z</dcterms:modified>
</cp:coreProperties>
</file>