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<sst xmlns="http://schemas.openxmlformats.org/spreadsheetml/2006/main" count="118" uniqueCount="78">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</sst>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259" Type="http://schemas.openxmlformats.org/officeDocument/2006/relationships/hyperlink" Target="cid:8217165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250" Type="http://schemas.openxmlformats.org/officeDocument/2006/relationships/image" Target="cid:ee390cae13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1243" Type="http://schemas.openxmlformats.org/officeDocument/2006/relationships/hyperlink" Target="cid:e93d11892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1254" Type="http://schemas.openxmlformats.org/officeDocument/2006/relationships/image" Target="cid:f884f77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1236" Type="http://schemas.openxmlformats.org/officeDocument/2006/relationships/image" Target="cid:c51019a013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1247" Type="http://schemas.openxmlformats.org/officeDocument/2006/relationships/hyperlink" Target="cid:e9463f062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1258" Type="http://schemas.openxmlformats.org/officeDocument/2006/relationships/image" Target="cid:3321bf013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1260" Type="http://schemas.openxmlformats.org/officeDocument/2006/relationships/image" Target="cid:821718f13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1242" Type="http://schemas.openxmlformats.org/officeDocument/2006/relationships/image" Target="cid:d9cb7ef1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1253" Type="http://schemas.openxmlformats.org/officeDocument/2006/relationships/hyperlink" Target="cid:f884f74c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1233" Type="http://schemas.openxmlformats.org/officeDocument/2006/relationships/hyperlink" Target="cid:ba920414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1244" Type="http://schemas.openxmlformats.org/officeDocument/2006/relationships/image" Target="cid:e93d11ae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1255" Type="http://schemas.openxmlformats.org/officeDocument/2006/relationships/hyperlink" Target="cid:fdbca2f4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1235" Type="http://schemas.openxmlformats.org/officeDocument/2006/relationships/hyperlink" Target="cid:c510197d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1246" Type="http://schemas.openxmlformats.org/officeDocument/2006/relationships/image" Target="cid:e9426d9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257" Type="http://schemas.openxmlformats.org/officeDocument/2006/relationships/hyperlink" Target="cid:3321bcb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237" Type="http://schemas.openxmlformats.org/officeDocument/2006/relationships/hyperlink" Target="cid:c5142fb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1248" Type="http://schemas.openxmlformats.org/officeDocument/2006/relationships/image" Target="cid:e9463f2f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1239" Type="http://schemas.openxmlformats.org/officeDocument/2006/relationships/hyperlink" Target="cid:d054705c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1241" Type="http://schemas.openxmlformats.org/officeDocument/2006/relationships/hyperlink" Target="cid:d9cb7ebd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1252" Type="http://schemas.openxmlformats.org/officeDocument/2006/relationships/image" Target="cid:f363f3be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1234" Type="http://schemas.openxmlformats.org/officeDocument/2006/relationships/image" Target="cid:ba92043c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1245" Type="http://schemas.openxmlformats.org/officeDocument/2006/relationships/hyperlink" Target="cid:e9426d6f2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1256" Type="http://schemas.openxmlformats.org/officeDocument/2006/relationships/image" Target="cid:fdbca31613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238" Type="http://schemas.openxmlformats.org/officeDocument/2006/relationships/image" Target="cid:c5142fe213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1249" Type="http://schemas.openxmlformats.org/officeDocument/2006/relationships/hyperlink" Target="cid:ee390c8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240" Type="http://schemas.openxmlformats.org/officeDocument/2006/relationships/image" Target="cid:d054708313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1251" Type="http://schemas.openxmlformats.org/officeDocument/2006/relationships/hyperlink" Target="cid:f363f38e2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3" name="Picture 2" descr="cid:ba92043c13">
          <a:hlinkClick xmlns:r="http://schemas.openxmlformats.org/officeDocument/2006/relationships" r:id="rId1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4" cstate="print"/>
        <a:srcRect/>
        <a:stretch>
          <a:fillRect/>
        </a:stretch>
      </xdr:blipFill>
      <xdr:spPr bwMode="auto">
        <a:xfrm>
          <a:off x="197262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5" name="Picture 2" descr="cid:c51019a013">
          <a:hlinkClick xmlns:r="http://schemas.openxmlformats.org/officeDocument/2006/relationships" r:id="rId1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7" name="Picture 2" descr="cid:c5142fe213">
          <a:hlinkClick xmlns:r="http://schemas.openxmlformats.org/officeDocument/2006/relationships" r:id="rId1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9" name="Picture 2" descr="cid:d054708313">
          <a:hlinkClick xmlns:r="http://schemas.openxmlformats.org/officeDocument/2006/relationships" r:id="rId1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1" name="Picture 2" descr="cid:d9cb7ef113">
          <a:hlinkClick xmlns:r="http://schemas.openxmlformats.org/officeDocument/2006/relationships" r:id="rId1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2" cstate="print"/>
        <a:srcRect/>
        <a:stretch>
          <a:fillRect/>
        </a:stretch>
      </xdr:blipFill>
      <xdr:spPr bwMode="auto">
        <a:xfrm>
          <a:off x="19764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3" name="Picture 2" descr="cid:e93d11ae13">
          <a:hlinkClick xmlns:r="http://schemas.openxmlformats.org/officeDocument/2006/relationships" r:id="rId1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5" name="Picture 2" descr="cid:e9426d9813">
          <a:hlinkClick xmlns:r="http://schemas.openxmlformats.org/officeDocument/2006/relationships" r:id="rId1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7" name="Picture 2" descr="cid:e9463f2f13">
          <a:hlinkClick xmlns:r="http://schemas.openxmlformats.org/officeDocument/2006/relationships" r:id="rId1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9" name="Picture 2" descr="cid:ee390cae13">
          <a:hlinkClick xmlns:r="http://schemas.openxmlformats.org/officeDocument/2006/relationships" r:id="rId1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0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1" name="Picture 2" descr="cid:f363f3be13">
          <a:hlinkClick xmlns:r="http://schemas.openxmlformats.org/officeDocument/2006/relationships" r:id="rId1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3" name="Picture 2" descr="cid:f884f77013">
          <a:hlinkClick xmlns:r="http://schemas.openxmlformats.org/officeDocument/2006/relationships" r:id="rId1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5" name="Picture 2" descr="cid:fdbca31613">
          <a:hlinkClick xmlns:r="http://schemas.openxmlformats.org/officeDocument/2006/relationships" r:id="rId1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7" name="Picture 2" descr="cid:3321bf013">
          <a:hlinkClick xmlns:r="http://schemas.openxmlformats.org/officeDocument/2006/relationships" r:id="rId1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9" name="Picture 2" descr="cid:821718f13">
          <a:hlinkClick xmlns:r="http://schemas.openxmlformats.org/officeDocument/2006/relationships" r:id="rId1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0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32136620.115899995</v>
      </c>
      <c r="F3" s="25">
        <f>RA!I7</f>
        <v>1749300.8726999999</v>
      </c>
      <c r="G3" s="16">
        <f>SUM(G4:G42)</f>
        <v>30387319.2432</v>
      </c>
      <c r="H3" s="27">
        <f>RA!J7</f>
        <v>5.4433256091996798</v>
      </c>
      <c r="I3" s="20">
        <f>SUM(I4:I42)</f>
        <v>32136627.69569188</v>
      </c>
      <c r="J3" s="21">
        <f>SUM(J4:J42)</f>
        <v>30387319.057145093</v>
      </c>
      <c r="K3" s="22">
        <f>E3-I3</f>
        <v>-7.5797918848693371</v>
      </c>
      <c r="L3" s="22">
        <f>G3-J3</f>
        <v>0.18605490773916245</v>
      </c>
    </row>
    <row r="4" spans="1:13">
      <c r="A4" s="71">
        <f>RA!A8</f>
        <v>42819</v>
      </c>
      <c r="B4" s="12">
        <v>12</v>
      </c>
      <c r="C4" s="69" t="s">
        <v>6</v>
      </c>
      <c r="D4" s="69"/>
      <c r="E4" s="15">
        <f>IFERROR(VLOOKUP(C4,RA!B:D,3,0),0)</f>
        <v>744794.4486</v>
      </c>
      <c r="F4" s="25">
        <f>IFERROR(VLOOKUP(C4,RA!B:I,8,0),0)</f>
        <v>200014.08040000001</v>
      </c>
      <c r="G4" s="16">
        <f t="shared" ref="G4:G42" si="0">E4-F4</f>
        <v>544780.36820000003</v>
      </c>
      <c r="H4" s="27">
        <f>RA!J8</f>
        <v>26.854937060281401</v>
      </c>
      <c r="I4" s="20">
        <f>IFERROR(VLOOKUP(B4,RMS!C:E,3,FALSE),0)</f>
        <v>744795.22428205097</v>
      </c>
      <c r="J4" s="21">
        <f>IFERROR(VLOOKUP(B4,RMS!C:F,4,FALSE),0)</f>
        <v>544780.35911367496</v>
      </c>
      <c r="K4" s="22">
        <f t="shared" ref="K4:K42" si="1">E4-I4</f>
        <v>-0.77568205096758902</v>
      </c>
      <c r="L4" s="22">
        <f t="shared" ref="L4:L42" si="2">G4-J4</f>
        <v>9.0863250661641359E-3</v>
      </c>
    </row>
    <row r="5" spans="1:13">
      <c r="A5" s="71"/>
      <c r="B5" s="12">
        <v>13</v>
      </c>
      <c r="C5" s="69" t="s">
        <v>7</v>
      </c>
      <c r="D5" s="69"/>
      <c r="E5" s="15">
        <f>IFERROR(VLOOKUP(C5,RA!B:D,3,0),0)</f>
        <v>142652.90030000001</v>
      </c>
      <c r="F5" s="25">
        <f>IFERROR(VLOOKUP(C5,RA!B:I,8,0),0)</f>
        <v>33856.577100000002</v>
      </c>
      <c r="G5" s="16">
        <f t="shared" si="0"/>
        <v>108796.32320000001</v>
      </c>
      <c r="H5" s="27">
        <f>RA!J9</f>
        <v>23.7335357562303</v>
      </c>
      <c r="I5" s="20">
        <f>IFERROR(VLOOKUP(B5,RMS!C:E,3,FALSE),0)</f>
        <v>142652.98787606799</v>
      </c>
      <c r="J5" s="21">
        <f>IFERROR(VLOOKUP(B5,RMS!C:F,4,FALSE),0)</f>
        <v>108796.33777265</v>
      </c>
      <c r="K5" s="22">
        <f t="shared" si="1"/>
        <v>-8.7576067977352068E-2</v>
      </c>
      <c r="L5" s="22">
        <f t="shared" si="2"/>
        <v>-1.4572649990441278E-2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IFERROR(VLOOKUP(C6,RA!B:D,3,0),0)</f>
        <v>187156.31899999999</v>
      </c>
      <c r="F6" s="25">
        <f>IFERROR(VLOOKUP(C6,RA!B:I,8,0),0)</f>
        <v>50065.916799999999</v>
      </c>
      <c r="G6" s="16">
        <f t="shared" si="0"/>
        <v>137090.40219999998</v>
      </c>
      <c r="H6" s="27">
        <f>RA!J10</f>
        <v>26.750855684439902</v>
      </c>
      <c r="I6" s="20">
        <f>IFERROR(VLOOKUP(B6,RMS!C:E,3,FALSE),0)</f>
        <v>187159.19741052901</v>
      </c>
      <c r="J6" s="21">
        <f>IFERROR(VLOOKUP(B6,RMS!C:F,4,FALSE),0)</f>
        <v>137090.395549687</v>
      </c>
      <c r="K6" s="22">
        <f>E6-I6</f>
        <v>-2.8784105290251318</v>
      </c>
      <c r="L6" s="22">
        <f t="shared" si="2"/>
        <v>6.6503129783086479E-3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IFERROR(VLOOKUP(C7,RA!B:D,3,0),0)</f>
        <v>54970.972699999998</v>
      </c>
      <c r="F7" s="25">
        <f>IFERROR(VLOOKUP(C7,RA!B:I,8,0),0)</f>
        <v>13423.056500000001</v>
      </c>
      <c r="G7" s="16">
        <f t="shared" si="0"/>
        <v>41547.9162</v>
      </c>
      <c r="H7" s="27">
        <f>RA!J11</f>
        <v>24.418444573020999</v>
      </c>
      <c r="I7" s="20">
        <f>IFERROR(VLOOKUP(B7,RMS!C:E,3,FALSE),0)</f>
        <v>54971.015404886202</v>
      </c>
      <c r="J7" s="21">
        <f>IFERROR(VLOOKUP(B7,RMS!C:F,4,FALSE),0)</f>
        <v>41547.917363225199</v>
      </c>
      <c r="K7" s="22">
        <f t="shared" si="1"/>
        <v>-4.2704886203864589E-2</v>
      </c>
      <c r="L7" s="22">
        <f t="shared" si="2"/>
        <v>-1.1632251989794895E-3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IFERROR(VLOOKUP(C8,RA!B:D,3,0),0)</f>
        <v>143561.27799999999</v>
      </c>
      <c r="F8" s="25">
        <f>IFERROR(VLOOKUP(C8,RA!B:I,8,0),0)</f>
        <v>24866.472099999999</v>
      </c>
      <c r="G8" s="16">
        <f t="shared" si="0"/>
        <v>118694.80589999999</v>
      </c>
      <c r="H8" s="27">
        <f>RA!J12</f>
        <v>17.321155430226799</v>
      </c>
      <c r="I8" s="20">
        <f>IFERROR(VLOOKUP(B8,RMS!C:E,3,FALSE),0)</f>
        <v>143561.281152991</v>
      </c>
      <c r="J8" s="21">
        <f>IFERROR(VLOOKUP(B8,RMS!C:F,4,FALSE),0)</f>
        <v>118694.80633333301</v>
      </c>
      <c r="K8" s="22">
        <f t="shared" si="1"/>
        <v>-3.1529910047538579E-3</v>
      </c>
      <c r="L8" s="22">
        <f t="shared" si="2"/>
        <v>-4.3333301437087357E-4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IFERROR(VLOOKUP(C9,RA!B:D,3,0),0)</f>
        <v>208021.77220000001</v>
      </c>
      <c r="F9" s="25">
        <f>IFERROR(VLOOKUP(C9,RA!B:I,8,0),0)</f>
        <v>60389.503299999997</v>
      </c>
      <c r="G9" s="16">
        <f t="shared" si="0"/>
        <v>147632.26890000002</v>
      </c>
      <c r="H9" s="27">
        <f>RA!J13</f>
        <v>29.030376321349301</v>
      </c>
      <c r="I9" s="20">
        <f>IFERROR(VLOOKUP(B9,RMS!C:E,3,FALSE),0)</f>
        <v>208021.92191965799</v>
      </c>
      <c r="J9" s="21">
        <f>IFERROR(VLOOKUP(B9,RMS!C:F,4,FALSE),0)</f>
        <v>147632.271150427</v>
      </c>
      <c r="K9" s="22">
        <f t="shared" si="1"/>
        <v>-0.14971965798758902</v>
      </c>
      <c r="L9" s="22">
        <f t="shared" si="2"/>
        <v>-2.2504269727505744E-3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IFERROR(VLOOKUP(C10,RA!B:D,3,0),0)</f>
        <v>90505.884300000005</v>
      </c>
      <c r="F10" s="25">
        <f>IFERROR(VLOOKUP(C10,RA!B:I,8,0),0)</f>
        <v>14931.650100000001</v>
      </c>
      <c r="G10" s="16">
        <f t="shared" si="0"/>
        <v>75574.234200000006</v>
      </c>
      <c r="H10" s="27">
        <f>RA!J14</f>
        <v>16.497988186609</v>
      </c>
      <c r="I10" s="20">
        <f>IFERROR(VLOOKUP(B10,RMS!C:E,3,FALSE),0)</f>
        <v>90505.887724786298</v>
      </c>
      <c r="J10" s="21">
        <f>IFERROR(VLOOKUP(B10,RMS!C:F,4,FALSE),0)</f>
        <v>75574.235472649598</v>
      </c>
      <c r="K10" s="22">
        <f t="shared" si="1"/>
        <v>-3.4247862931806594E-3</v>
      </c>
      <c r="L10" s="22">
        <f t="shared" si="2"/>
        <v>-1.2726495915558189E-3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IFERROR(VLOOKUP(C11,RA!B:D,3,0),0)</f>
        <v>94635.996700000003</v>
      </c>
      <c r="F11" s="25">
        <f>IFERROR(VLOOKUP(C11,RA!B:I,8,0),0)</f>
        <v>-1115.7429999999999</v>
      </c>
      <c r="G11" s="16">
        <f t="shared" si="0"/>
        <v>95751.739700000006</v>
      </c>
      <c r="H11" s="27">
        <f>RA!J15</f>
        <v>-1.1789837259673499</v>
      </c>
      <c r="I11" s="20">
        <f>IFERROR(VLOOKUP(B11,RMS!C:E,3,FALSE),0)</f>
        <v>94636.046854700893</v>
      </c>
      <c r="J11" s="21">
        <f>IFERROR(VLOOKUP(B11,RMS!C:F,4,FALSE),0)</f>
        <v>95751.7380923077</v>
      </c>
      <c r="K11" s="22">
        <f t="shared" si="1"/>
        <v>-5.0154700889834203E-2</v>
      </c>
      <c r="L11" s="22">
        <f t="shared" si="2"/>
        <v>1.6076923056971282E-3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IFERROR(VLOOKUP(C12,RA!B:D,3,0),0)</f>
        <v>1269324.74</v>
      </c>
      <c r="F12" s="25">
        <f>IFERROR(VLOOKUP(C12,RA!B:I,8,0),0)</f>
        <v>-15013.3043</v>
      </c>
      <c r="G12" s="16">
        <f t="shared" si="0"/>
        <v>1284338.0443</v>
      </c>
      <c r="H12" s="27">
        <f>RA!J16</f>
        <v>-1.18277882931676</v>
      </c>
      <c r="I12" s="20">
        <f>IFERROR(VLOOKUP(B12,RMS!C:E,3,FALSE),0)</f>
        <v>1269323.7317999499</v>
      </c>
      <c r="J12" s="21">
        <f>IFERROR(VLOOKUP(B12,RMS!C:F,4,FALSE),0)</f>
        <v>1284338.0442931601</v>
      </c>
      <c r="K12" s="22">
        <f t="shared" si="1"/>
        <v>1.0082000500988215</v>
      </c>
      <c r="L12" s="22">
        <f t="shared" si="2"/>
        <v>6.8398658186197281E-6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IFERROR(VLOOKUP(C13,RA!B:D,3,0),0)</f>
        <v>912566.86880000005</v>
      </c>
      <c r="F13" s="25">
        <f>IFERROR(VLOOKUP(C13,RA!B:I,8,0),0)</f>
        <v>82093.572799999994</v>
      </c>
      <c r="G13" s="16">
        <f t="shared" si="0"/>
        <v>830473.29600000009</v>
      </c>
      <c r="H13" s="27">
        <f>RA!J17</f>
        <v>8.9958966960909699</v>
      </c>
      <c r="I13" s="20">
        <f>IFERROR(VLOOKUP(B13,RMS!C:E,3,FALSE),0)</f>
        <v>912566.89551196597</v>
      </c>
      <c r="J13" s="21">
        <f>IFERROR(VLOOKUP(B13,RMS!C:F,4,FALSE),0)</f>
        <v>830473.29759572598</v>
      </c>
      <c r="K13" s="22">
        <f t="shared" si="1"/>
        <v>-2.6711965911090374E-2</v>
      </c>
      <c r="L13" s="22">
        <f t="shared" si="2"/>
        <v>-1.5957258874550462E-3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IFERROR(VLOOKUP(C14,RA!B:D,3,0),0)</f>
        <v>2836323.6449000002</v>
      </c>
      <c r="F14" s="25">
        <f>IFERROR(VLOOKUP(C14,RA!B:I,8,0),0)</f>
        <v>362600.49619999999</v>
      </c>
      <c r="G14" s="16">
        <f t="shared" si="0"/>
        <v>2473723.1487000003</v>
      </c>
      <c r="H14" s="27">
        <f>RA!J18</f>
        <v>12.784172104336299</v>
      </c>
      <c r="I14" s="20">
        <f>IFERROR(VLOOKUP(B14,RMS!C:E,3,FALSE),0)</f>
        <v>2836324.8816165202</v>
      </c>
      <c r="J14" s="21">
        <f>IFERROR(VLOOKUP(B14,RMS!C:F,4,FALSE),0)</f>
        <v>2473723.0786119699</v>
      </c>
      <c r="K14" s="22">
        <f t="shared" si="1"/>
        <v>-1.2367165200412273</v>
      </c>
      <c r="L14" s="22">
        <f t="shared" si="2"/>
        <v>7.0088030304759741E-2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IFERROR(VLOOKUP(C15,RA!B:D,3,0),0)</f>
        <v>865484.53200000001</v>
      </c>
      <c r="F15" s="25">
        <f>IFERROR(VLOOKUP(C15,RA!B:I,8,0),0)</f>
        <v>89707.023199999996</v>
      </c>
      <c r="G15" s="16">
        <f t="shared" si="0"/>
        <v>775777.50879999995</v>
      </c>
      <c r="H15" s="27">
        <f>RA!J19</f>
        <v>10.3649481744868</v>
      </c>
      <c r="I15" s="20">
        <f>IFERROR(VLOOKUP(B15,RMS!C:E,3,FALSE),0)</f>
        <v>865484.37966923101</v>
      </c>
      <c r="J15" s="21">
        <f>IFERROR(VLOOKUP(B15,RMS!C:F,4,FALSE),0)</f>
        <v>775777.50864017103</v>
      </c>
      <c r="K15" s="22">
        <f t="shared" si="1"/>
        <v>0.15233076899312437</v>
      </c>
      <c r="L15" s="22">
        <f t="shared" si="2"/>
        <v>1.5982892364263535E-4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IFERROR(VLOOKUP(C16,RA!B:D,3,0),0)</f>
        <v>1629615.1967</v>
      </c>
      <c r="F16" s="25">
        <f>IFERROR(VLOOKUP(C16,RA!B:I,8,0),0)</f>
        <v>182761.34659999999</v>
      </c>
      <c r="G16" s="16">
        <f t="shared" si="0"/>
        <v>1446853.8500999999</v>
      </c>
      <c r="H16" s="27">
        <f>RA!J20</f>
        <v>11.215000140529799</v>
      </c>
      <c r="I16" s="20">
        <f>IFERROR(VLOOKUP(B16,RMS!C:E,3,FALSE),0)</f>
        <v>1629615.55663878</v>
      </c>
      <c r="J16" s="21">
        <f>IFERROR(VLOOKUP(B16,RMS!C:F,4,FALSE),0)</f>
        <v>1446853.8500999999</v>
      </c>
      <c r="K16" s="22">
        <f t="shared" si="1"/>
        <v>-0.35993878007866442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IFERROR(VLOOKUP(C17,RA!B:D,3,0),0)</f>
        <v>527869.02949999995</v>
      </c>
      <c r="F17" s="25">
        <f>IFERROR(VLOOKUP(C17,RA!B:I,8,0),0)</f>
        <v>85667.169500000004</v>
      </c>
      <c r="G17" s="16">
        <f t="shared" si="0"/>
        <v>442201.85999999993</v>
      </c>
      <c r="H17" s="27">
        <f>RA!J21</f>
        <v>16.228868282184401</v>
      </c>
      <c r="I17" s="20">
        <f>IFERROR(VLOOKUP(B17,RMS!C:E,3,FALSE),0)</f>
        <v>527868.60032365203</v>
      </c>
      <c r="J17" s="21">
        <f>IFERROR(VLOOKUP(B17,RMS!C:F,4,FALSE),0)</f>
        <v>442201.85999918298</v>
      </c>
      <c r="K17" s="22">
        <f t="shared" si="1"/>
        <v>0.4291763479122892</v>
      </c>
      <c r="L17" s="22">
        <f t="shared" si="2"/>
        <v>8.1694452092051506E-7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IFERROR(VLOOKUP(C18,RA!B:D,3,0),0)</f>
        <v>1893426.3526999999</v>
      </c>
      <c r="F18" s="25">
        <f>IFERROR(VLOOKUP(C18,RA!B:I,8,0),0)</f>
        <v>21554.588800000001</v>
      </c>
      <c r="G18" s="16">
        <f t="shared" si="0"/>
        <v>1871871.7638999999</v>
      </c>
      <c r="H18" s="27">
        <f>RA!J22</f>
        <v>1.1383906624761699</v>
      </c>
      <c r="I18" s="20">
        <f>IFERROR(VLOOKUP(B18,RMS!C:E,3,FALSE),0)</f>
        <v>1893428.4662079399</v>
      </c>
      <c r="J18" s="21">
        <f>IFERROR(VLOOKUP(B18,RMS!C:F,4,FALSE),0)</f>
        <v>1871871.76751243</v>
      </c>
      <c r="K18" s="22">
        <f t="shared" si="1"/>
        <v>-2.1135079399682581</v>
      </c>
      <c r="L18" s="22">
        <f t="shared" si="2"/>
        <v>-3.6124300677329302E-3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IFERROR(VLOOKUP(C19,RA!B:D,3,0),0)</f>
        <v>2995435.0946999998</v>
      </c>
      <c r="F19" s="25">
        <f>IFERROR(VLOOKUP(C19,RA!B:I,8,0),0)</f>
        <v>342900.9878</v>
      </c>
      <c r="G19" s="16">
        <f t="shared" si="0"/>
        <v>2652534.1069</v>
      </c>
      <c r="H19" s="27">
        <f>RA!J23</f>
        <v>11.447451771087101</v>
      </c>
      <c r="I19" s="20">
        <f>IFERROR(VLOOKUP(B19,RMS!C:E,3,FALSE),0)</f>
        <v>2995436.8473299099</v>
      </c>
      <c r="J19" s="21">
        <f>IFERROR(VLOOKUP(B19,RMS!C:F,4,FALSE),0)</f>
        <v>2652534.1329854699</v>
      </c>
      <c r="K19" s="22">
        <f t="shared" si="1"/>
        <v>-1.7526299101300538</v>
      </c>
      <c r="L19" s="22">
        <f t="shared" si="2"/>
        <v>-2.6085469871759415E-2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IFERROR(VLOOKUP(C20,RA!B:D,3,0),0)</f>
        <v>392921.35430000001</v>
      </c>
      <c r="F20" s="25">
        <f>IFERROR(VLOOKUP(C20,RA!B:I,8,0),0)</f>
        <v>58634.106099999997</v>
      </c>
      <c r="G20" s="16">
        <f t="shared" si="0"/>
        <v>334287.24820000003</v>
      </c>
      <c r="H20" s="27">
        <f>RA!J24</f>
        <v>14.9226061292745</v>
      </c>
      <c r="I20" s="20">
        <f>IFERROR(VLOOKUP(B20,RMS!C:E,3,FALSE),0)</f>
        <v>392921.43438380602</v>
      </c>
      <c r="J20" s="21">
        <f>IFERROR(VLOOKUP(B20,RMS!C:F,4,FALSE),0)</f>
        <v>334287.23521329497</v>
      </c>
      <c r="K20" s="22">
        <f t="shared" si="1"/>
        <v>-8.0083806009497494E-2</v>
      </c>
      <c r="L20" s="22">
        <f t="shared" si="2"/>
        <v>1.2986705056391656E-2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IFERROR(VLOOKUP(C21,RA!B:D,3,0),0)</f>
        <v>546156.04139999999</v>
      </c>
      <c r="F21" s="25">
        <f>IFERROR(VLOOKUP(C21,RA!B:I,8,0),0)</f>
        <v>37939.255499999999</v>
      </c>
      <c r="G21" s="16">
        <f t="shared" si="0"/>
        <v>508216.78590000002</v>
      </c>
      <c r="H21" s="27">
        <f>RA!J25</f>
        <v>6.9465963248795397</v>
      </c>
      <c r="I21" s="20">
        <f>IFERROR(VLOOKUP(B21,RMS!C:E,3,FALSE),0)</f>
        <v>546156.02593255404</v>
      </c>
      <c r="J21" s="21">
        <f>IFERROR(VLOOKUP(B21,RMS!C:F,4,FALSE),0)</f>
        <v>508216.785931046</v>
      </c>
      <c r="K21" s="22">
        <f t="shared" si="1"/>
        <v>1.5467445948161185E-2</v>
      </c>
      <c r="L21" s="22">
        <f t="shared" si="2"/>
        <v>-3.1045987270772457E-5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IFERROR(VLOOKUP(C22,RA!B:D,3,0),0)</f>
        <v>1021483.0862</v>
      </c>
      <c r="F22" s="25">
        <f>IFERROR(VLOOKUP(C22,RA!B:I,8,0),0)</f>
        <v>200551.3983</v>
      </c>
      <c r="G22" s="16">
        <f t="shared" si="0"/>
        <v>820931.68790000002</v>
      </c>
      <c r="H22" s="27">
        <f>RA!J26</f>
        <v>19.633354776931998</v>
      </c>
      <c r="I22" s="20">
        <f>IFERROR(VLOOKUP(B22,RMS!C:E,3,FALSE),0)</f>
        <v>1021483.03175636</v>
      </c>
      <c r="J22" s="21">
        <f>IFERROR(VLOOKUP(B22,RMS!C:F,4,FALSE),0)</f>
        <v>820931.64749530505</v>
      </c>
      <c r="K22" s="22">
        <f t="shared" si="1"/>
        <v>5.4443640052340925E-2</v>
      </c>
      <c r="L22" s="22">
        <f t="shared" si="2"/>
        <v>4.0404694969765842E-2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IFERROR(VLOOKUP(C23,RA!B:D,3,0),0)</f>
        <v>433919.33020000003</v>
      </c>
      <c r="F23" s="25">
        <f>IFERROR(VLOOKUP(C23,RA!B:I,8,0),0)</f>
        <v>109740.5481</v>
      </c>
      <c r="G23" s="16">
        <f t="shared" si="0"/>
        <v>324178.78210000001</v>
      </c>
      <c r="H23" s="27">
        <f>RA!J27</f>
        <v>25.290541458344101</v>
      </c>
      <c r="I23" s="20">
        <f>IFERROR(VLOOKUP(B23,RMS!C:E,3,FALSE),0)</f>
        <v>433919.24337713502</v>
      </c>
      <c r="J23" s="21">
        <f>IFERROR(VLOOKUP(B23,RMS!C:F,4,FALSE),0)</f>
        <v>324178.789962643</v>
      </c>
      <c r="K23" s="22">
        <f t="shared" si="1"/>
        <v>8.6822865006979555E-2</v>
      </c>
      <c r="L23" s="22">
        <f t="shared" si="2"/>
        <v>-7.8626429894939065E-3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IFERROR(VLOOKUP(C24,RA!B:D,3,0),0)</f>
        <v>1660096.2889</v>
      </c>
      <c r="F24" s="25">
        <f>IFERROR(VLOOKUP(C24,RA!B:I,8,0),0)</f>
        <v>25329.606</v>
      </c>
      <c r="G24" s="16">
        <f t="shared" si="0"/>
        <v>1634766.6829000001</v>
      </c>
      <c r="H24" s="27">
        <f>RA!J28</f>
        <v>1.52579137543785</v>
      </c>
      <c r="I24" s="20">
        <f>IFERROR(VLOOKUP(B24,RMS!C:E,3,FALSE),0)</f>
        <v>1660096.2889849599</v>
      </c>
      <c r="J24" s="21">
        <f>IFERROR(VLOOKUP(B24,RMS!C:F,4,FALSE),0)</f>
        <v>1634766.7102407101</v>
      </c>
      <c r="K24" s="22">
        <f t="shared" si="1"/>
        <v>-8.4959901869297028E-5</v>
      </c>
      <c r="L24" s="22">
        <f t="shared" si="2"/>
        <v>-2.7340709930285811E-2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IFERROR(VLOOKUP(C25,RA!B:D,3,0),0)</f>
        <v>1102860.5368999999</v>
      </c>
      <c r="F25" s="25">
        <f>IFERROR(VLOOKUP(C25,RA!B:I,8,0),0)</f>
        <v>181417.0295</v>
      </c>
      <c r="G25" s="16">
        <f t="shared" si="0"/>
        <v>921443.5074</v>
      </c>
      <c r="H25" s="27">
        <f>RA!J29</f>
        <v>16.4496800302548</v>
      </c>
      <c r="I25" s="20">
        <f>IFERROR(VLOOKUP(B25,RMS!C:E,3,FALSE),0)</f>
        <v>1102860.53660796</v>
      </c>
      <c r="J25" s="21">
        <f>IFERROR(VLOOKUP(B25,RMS!C:F,4,FALSE),0)</f>
        <v>921443.47592987597</v>
      </c>
      <c r="K25" s="22">
        <f t="shared" si="1"/>
        <v>2.9203994199633598E-4</v>
      </c>
      <c r="L25" s="22">
        <f t="shared" si="2"/>
        <v>3.1470124027691782E-2</v>
      </c>
      <c r="M25" s="32"/>
    </row>
    <row r="26" spans="1:13">
      <c r="A26" s="71"/>
      <c r="B26" s="12">
        <v>37</v>
      </c>
      <c r="C26" s="69" t="s">
        <v>63</v>
      </c>
      <c r="D26" s="69"/>
      <c r="E26" s="15">
        <f>IFERROR(VLOOKUP(C26,RA!B:D,3,0),0)</f>
        <v>1861000.3218</v>
      </c>
      <c r="F26" s="25">
        <f>IFERROR(VLOOKUP(C26,RA!B:I,8,0),0)</f>
        <v>204478.1061</v>
      </c>
      <c r="G26" s="16">
        <f t="shared" si="0"/>
        <v>1656522.2157000001</v>
      </c>
      <c r="H26" s="27">
        <f>RA!J30</f>
        <v>10.9875373853898</v>
      </c>
      <c r="I26" s="20">
        <f>IFERROR(VLOOKUP(B26,RMS!C:E,3,FALSE),0)</f>
        <v>1861000.2130398201</v>
      </c>
      <c r="J26" s="21">
        <f>IFERROR(VLOOKUP(B26,RMS!C:F,4,FALSE),0)</f>
        <v>1656522.1772789599</v>
      </c>
      <c r="K26" s="22">
        <f t="shared" si="1"/>
        <v>0.10876017995178699</v>
      </c>
      <c r="L26" s="22">
        <f t="shared" si="2"/>
        <v>3.842104016803205E-2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IFERROR(VLOOKUP(C27,RA!B:D,3,0),0)</f>
        <v>1896024.7344</v>
      </c>
      <c r="F27" s="25">
        <f>IFERROR(VLOOKUP(C27,RA!B:I,8,0),0)</f>
        <v>-46156.1423</v>
      </c>
      <c r="G27" s="16">
        <f t="shared" si="0"/>
        <v>1942180.8766999999</v>
      </c>
      <c r="H27" s="27">
        <f>RA!J31</f>
        <v>-2.4343639332641001</v>
      </c>
      <c r="I27" s="20">
        <f>IFERROR(VLOOKUP(B27,RMS!C:E,3,FALSE),0)</f>
        <v>1896024.85152478</v>
      </c>
      <c r="J27" s="21">
        <f>IFERROR(VLOOKUP(B27,RMS!C:F,4,FALSE),0)</f>
        <v>1942180.8107938101</v>
      </c>
      <c r="K27" s="22">
        <f t="shared" si="1"/>
        <v>-0.11712478008121252</v>
      </c>
      <c r="L27" s="22">
        <f t="shared" si="2"/>
        <v>6.5906189847737551E-2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IFERROR(VLOOKUP(C28,RA!B:D,3,0),0)</f>
        <v>240878.92929999999</v>
      </c>
      <c r="F28" s="25">
        <f>IFERROR(VLOOKUP(C28,RA!B:I,8,0),0)</f>
        <v>61432.083700000003</v>
      </c>
      <c r="G28" s="16">
        <f t="shared" si="0"/>
        <v>179446.8456</v>
      </c>
      <c r="H28" s="27">
        <f>RA!J32</f>
        <v>25.503303206520901</v>
      </c>
      <c r="I28" s="20">
        <f>IFERROR(VLOOKUP(B28,RMS!C:E,3,FALSE),0)</f>
        <v>240878.696193026</v>
      </c>
      <c r="J28" s="21">
        <f>IFERROR(VLOOKUP(B28,RMS!C:F,4,FALSE),0)</f>
        <v>179446.86479980001</v>
      </c>
      <c r="K28" s="22">
        <f t="shared" si="1"/>
        <v>0.23310697398846969</v>
      </c>
      <c r="L28" s="22">
        <f t="shared" si="2"/>
        <v>-1.9199800008209422E-2</v>
      </c>
      <c r="M28" s="32"/>
    </row>
    <row r="29" spans="1:13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IFERROR(VLOOKUP(C30,RA!B:D,3,0),0)</f>
        <v>229945.97440000001</v>
      </c>
      <c r="F30" s="25">
        <f>IFERROR(VLOOKUP(C30,RA!B:I,8,0),0)</f>
        <v>28792.911400000001</v>
      </c>
      <c r="G30" s="16">
        <f t="shared" si="0"/>
        <v>201153.06299999999</v>
      </c>
      <c r="H30" s="27">
        <f>RA!J34</f>
        <v>0</v>
      </c>
      <c r="I30" s="20">
        <f>IFERROR(VLOOKUP(B30,RMS!C:E,3,FALSE),0)</f>
        <v>229945.97659999999</v>
      </c>
      <c r="J30" s="21">
        <f>IFERROR(VLOOKUP(B30,RMS!C:F,4,FALSE),0)</f>
        <v>201153.0655</v>
      </c>
      <c r="K30" s="22">
        <f t="shared" si="1"/>
        <v>-2.199999988079071E-3</v>
      </c>
      <c r="L30" s="22">
        <f t="shared" si="2"/>
        <v>-2.5000000023283064E-3</v>
      </c>
      <c r="M30" s="32"/>
    </row>
    <row r="31" spans="1:13" s="36" customFormat="1" ht="12" thickBot="1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12.5215983776753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IFERROR(VLOOKUP(C32,RA!B:D,3,0),0)</f>
        <v>414207.24</v>
      </c>
      <c r="F32" s="25">
        <f>IFERROR(VLOOKUP(C32,RA!B:I,8,0),0)</f>
        <v>21781.33</v>
      </c>
      <c r="G32" s="16">
        <f t="shared" si="0"/>
        <v>392425.91</v>
      </c>
      <c r="H32" s="27">
        <f>RA!J34</f>
        <v>0</v>
      </c>
      <c r="I32" s="20">
        <f>IFERROR(VLOOKUP(B32,RMS!C:E,3,FALSE),0)</f>
        <v>414207.24</v>
      </c>
      <c r="J32" s="21">
        <f>IFERROR(VLOOKUP(B32,RMS!C:F,4,FALSE),0)</f>
        <v>392425.91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IFERROR(VLOOKUP(C33,RA!B:D,3,0),0)</f>
        <v>2723163.97</v>
      </c>
      <c r="F33" s="25">
        <f>IFERROR(VLOOKUP(C33,RA!B:I,8,0),0)</f>
        <v>-336509.6</v>
      </c>
      <c r="G33" s="16">
        <f t="shared" si="0"/>
        <v>3059673.5700000003</v>
      </c>
      <c r="H33" s="27">
        <f>RA!J34</f>
        <v>0</v>
      </c>
      <c r="I33" s="20">
        <f>IFERROR(VLOOKUP(B33,RMS!C:E,3,FALSE),0)</f>
        <v>2723163.97</v>
      </c>
      <c r="J33" s="21">
        <f>IFERROR(VLOOKUP(B33,RMS!C:F,4,FALSE),0)</f>
        <v>3059673.57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IFERROR(VLOOKUP(C34,RA!B:D,3,0),0)</f>
        <v>1246679.8999999999</v>
      </c>
      <c r="F34" s="25">
        <f>IFERROR(VLOOKUP(C34,RA!B:I,8,0),0)</f>
        <v>-20276.16</v>
      </c>
      <c r="G34" s="16">
        <f t="shared" si="0"/>
        <v>1266956.0599999998</v>
      </c>
      <c r="H34" s="27">
        <f>RA!J35</f>
        <v>12.5215983776753</v>
      </c>
      <c r="I34" s="20">
        <f>IFERROR(VLOOKUP(B34,RMS!C:E,3,FALSE),0)</f>
        <v>1246679.8999999999</v>
      </c>
      <c r="J34" s="21">
        <f>IFERROR(VLOOKUP(B34,RMS!C:F,4,FALSE),0)</f>
        <v>1266956.06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IFERROR(VLOOKUP(C35,RA!B:D,3,0),0)</f>
        <v>1031924.06</v>
      </c>
      <c r="F35" s="25">
        <f>IFERROR(VLOOKUP(C35,RA!B:I,8,0),0)</f>
        <v>-158473.82</v>
      </c>
      <c r="G35" s="16">
        <f t="shared" si="0"/>
        <v>1190397.8800000001</v>
      </c>
      <c r="H35" s="27">
        <f>RA!J34</f>
        <v>0</v>
      </c>
      <c r="I35" s="20">
        <f>IFERROR(VLOOKUP(B35,RMS!C:E,3,FALSE),0)</f>
        <v>1031924.06</v>
      </c>
      <c r="J35" s="21">
        <f>IFERROR(VLOOKUP(B35,RMS!C:F,4,FALSE),0)</f>
        <v>1190397.8799999999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12.5215983776753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IFERROR(VLOOKUP(C37,RA!B:D,3,0),0)</f>
        <v>28337.606599999999</v>
      </c>
      <c r="F37" s="25">
        <f>IFERROR(VLOOKUP(C37,RA!B:I,8,0),0)</f>
        <v>2667.1106</v>
      </c>
      <c r="G37" s="16">
        <f t="shared" si="0"/>
        <v>25670.495999999999</v>
      </c>
      <c r="H37" s="27">
        <f>RA!J35</f>
        <v>12.5215983776753</v>
      </c>
      <c r="I37" s="20">
        <f>IFERROR(VLOOKUP(B37,RMS!C:E,3,FALSE),0)</f>
        <v>28337.6068376068</v>
      </c>
      <c r="J37" s="21">
        <f>IFERROR(VLOOKUP(B37,RMS!C:F,4,FALSE),0)</f>
        <v>25670.495726495701</v>
      </c>
      <c r="K37" s="22">
        <f t="shared" si="1"/>
        <v>-2.3760680051054806E-4</v>
      </c>
      <c r="L37" s="22">
        <f t="shared" si="2"/>
        <v>2.7350429809303023E-4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IFERROR(VLOOKUP(C38,RA!B:D,3,0),0)</f>
        <v>930016.50989999995</v>
      </c>
      <c r="F38" s="25">
        <f>IFERROR(VLOOKUP(C38,RA!B:I,8,0),0)</f>
        <v>55520.669699999999</v>
      </c>
      <c r="G38" s="16">
        <f t="shared" si="0"/>
        <v>874495.84019999998</v>
      </c>
      <c r="H38" s="27">
        <f>RA!J36</f>
        <v>0</v>
      </c>
      <c r="I38" s="20">
        <f>IFERROR(VLOOKUP(B38,RMS!C:E,3,FALSE),0)</f>
        <v>930016.49833846197</v>
      </c>
      <c r="J38" s="21">
        <f>IFERROR(VLOOKUP(B38,RMS!C:F,4,FALSE),0)</f>
        <v>874495.82322222204</v>
      </c>
      <c r="K38" s="22">
        <f t="shared" si="1"/>
        <v>1.1561537976376712E-2</v>
      </c>
      <c r="L38" s="22">
        <f t="shared" si="2"/>
        <v>1.6977777937427163E-2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IFERROR(VLOOKUP(C39,RA!B:D,3,0),0)</f>
        <v>1309014.78</v>
      </c>
      <c r="F39" s="25">
        <f>IFERROR(VLOOKUP(C39,RA!B:I,8,0),0)</f>
        <v>-289384.40999999997</v>
      </c>
      <c r="G39" s="16">
        <f t="shared" si="0"/>
        <v>1598399.19</v>
      </c>
      <c r="H39" s="27">
        <f>RA!J37</f>
        <v>5.2585584935695504</v>
      </c>
      <c r="I39" s="20">
        <f>IFERROR(VLOOKUP(B39,RMS!C:E,3,FALSE),0)</f>
        <v>1309014.78</v>
      </c>
      <c r="J39" s="21">
        <f>IFERROR(VLOOKUP(B39,RMS!C:F,4,FALSE),0)</f>
        <v>1598399.19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IFERROR(VLOOKUP(C40,RA!B:D,3,0),0)</f>
        <v>461542</v>
      </c>
      <c r="F40" s="25">
        <f>IFERROR(VLOOKUP(C40,RA!B:I,8,0),0)</f>
        <v>61338.61</v>
      </c>
      <c r="G40" s="16">
        <f t="shared" si="0"/>
        <v>400203.39</v>
      </c>
      <c r="H40" s="27">
        <f>RA!J38</f>
        <v>-12.3573021568731</v>
      </c>
      <c r="I40" s="20">
        <f>IFERROR(VLOOKUP(B40,RMS!C:E,3,FALSE),0)</f>
        <v>461542</v>
      </c>
      <c r="J40" s="21">
        <f>IFERROR(VLOOKUP(B40,RMS!C:F,4,FALSE),0)</f>
        <v>400203.39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-1.62641268219693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IFERROR(VLOOKUP(C42,RA!B:D,3,0),0)</f>
        <v>10102.4205</v>
      </c>
      <c r="F42" s="25">
        <f>IFERROR(VLOOKUP(C42,RA!B:I,8,0),0)</f>
        <v>1774.8461</v>
      </c>
      <c r="G42" s="16">
        <f t="shared" si="0"/>
        <v>8327.5743999999995</v>
      </c>
      <c r="H42" s="27">
        <f>RA!J39</f>
        <v>-1.62641268219693</v>
      </c>
      <c r="I42" s="20">
        <f>VLOOKUP(B42,RMS!C:E,3,FALSE)</f>
        <v>10102.420391800901</v>
      </c>
      <c r="J42" s="21">
        <f>IFERROR(VLOOKUP(B42,RMS!C:F,4,FALSE),0)</f>
        <v>8327.5744648665004</v>
      </c>
      <c r="K42" s="22">
        <f t="shared" si="1"/>
        <v>1.0819909948622808E-4</v>
      </c>
      <c r="L42" s="22">
        <f t="shared" si="2"/>
        <v>-6.4866500906646252E-5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6" width="12" style="46" bestFit="1" customWidth="1"/>
    <col min="17" max="17" width="10.5703125" style="46" bestFit="1" customWidth="1"/>
    <col min="18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5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5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7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1" t="s">
        <v>5</v>
      </c>
      <c r="B7" s="82"/>
      <c r="C7" s="83"/>
      <c r="D7" s="55">
        <v>32136620.115899999</v>
      </c>
      <c r="E7" s="56"/>
      <c r="F7" s="56"/>
      <c r="G7" s="55">
        <v>18222851.73</v>
      </c>
      <c r="H7" s="57">
        <v>76.3534083032349</v>
      </c>
      <c r="I7" s="55">
        <v>1749300.8726999999</v>
      </c>
      <c r="J7" s="57">
        <v>5.4433256091996798</v>
      </c>
      <c r="K7" s="55">
        <v>1330160.1978</v>
      </c>
      <c r="L7" s="57">
        <v>7.2994074555859898</v>
      </c>
      <c r="M7" s="57">
        <v>0.31510541030563999</v>
      </c>
      <c r="N7" s="55">
        <v>606556955.32350004</v>
      </c>
      <c r="O7" s="55">
        <v>2537938297.9155002</v>
      </c>
      <c r="P7" s="55">
        <v>1297214</v>
      </c>
      <c r="Q7" s="55">
        <v>909681</v>
      </c>
      <c r="R7" s="57">
        <v>42.600977705371399</v>
      </c>
      <c r="S7" s="55">
        <v>24.773568675561599</v>
      </c>
      <c r="T7" s="55">
        <v>19.961909373725501</v>
      </c>
      <c r="U7" s="58">
        <v>19.422552175870699</v>
      </c>
    </row>
    <row r="8" spans="1:23" ht="12" thickBot="1">
      <c r="A8" s="84">
        <v>42819</v>
      </c>
      <c r="B8" s="72" t="s">
        <v>6</v>
      </c>
      <c r="C8" s="73"/>
      <c r="D8" s="59">
        <v>744794.4486</v>
      </c>
      <c r="E8" s="60"/>
      <c r="F8" s="60"/>
      <c r="G8" s="59">
        <v>528939.20030000003</v>
      </c>
      <c r="H8" s="61">
        <v>40.809085085312802</v>
      </c>
      <c r="I8" s="59">
        <v>200014.08040000001</v>
      </c>
      <c r="J8" s="61">
        <v>26.854937060281401</v>
      </c>
      <c r="K8" s="59">
        <v>134161.9057</v>
      </c>
      <c r="L8" s="61">
        <v>25.3643340527431</v>
      </c>
      <c r="M8" s="61">
        <v>0.49084108008462801</v>
      </c>
      <c r="N8" s="59">
        <v>25895258.131900001</v>
      </c>
      <c r="O8" s="59">
        <v>105637435.7484</v>
      </c>
      <c r="P8" s="59">
        <v>27366</v>
      </c>
      <c r="Q8" s="59">
        <v>18399</v>
      </c>
      <c r="R8" s="61">
        <v>48.736344366541701</v>
      </c>
      <c r="S8" s="59">
        <v>27.216050887963199</v>
      </c>
      <c r="T8" s="59">
        <v>27.863687146040501</v>
      </c>
      <c r="U8" s="62">
        <v>-2.37961143129625</v>
      </c>
    </row>
    <row r="9" spans="1:23" ht="12" thickBot="1">
      <c r="A9" s="85"/>
      <c r="B9" s="72" t="s">
        <v>7</v>
      </c>
      <c r="C9" s="73"/>
      <c r="D9" s="59">
        <v>142652.90030000001</v>
      </c>
      <c r="E9" s="60"/>
      <c r="F9" s="60"/>
      <c r="G9" s="59">
        <v>74596.306800000006</v>
      </c>
      <c r="H9" s="61">
        <v>91.233194268539904</v>
      </c>
      <c r="I9" s="59">
        <v>33856.577100000002</v>
      </c>
      <c r="J9" s="61">
        <v>23.7335357562303</v>
      </c>
      <c r="K9" s="59">
        <v>16069.1613</v>
      </c>
      <c r="L9" s="61">
        <v>21.541497145539701</v>
      </c>
      <c r="M9" s="61">
        <v>1.1069286982638</v>
      </c>
      <c r="N9" s="59">
        <v>2169009.1505999998</v>
      </c>
      <c r="O9" s="59">
        <v>13421906.9592</v>
      </c>
      <c r="P9" s="59">
        <v>8338</v>
      </c>
      <c r="Q9" s="59">
        <v>4070</v>
      </c>
      <c r="R9" s="61">
        <v>104.864864864865</v>
      </c>
      <c r="S9" s="59">
        <v>17.108767126409202</v>
      </c>
      <c r="T9" s="59">
        <v>16.6276563882064</v>
      </c>
      <c r="U9" s="62">
        <v>2.8120713470941801</v>
      </c>
    </row>
    <row r="10" spans="1:23" ht="12" thickBot="1">
      <c r="A10" s="85"/>
      <c r="B10" s="72" t="s">
        <v>8</v>
      </c>
      <c r="C10" s="73"/>
      <c r="D10" s="59">
        <v>187156.31899999999</v>
      </c>
      <c r="E10" s="60"/>
      <c r="F10" s="60"/>
      <c r="G10" s="59">
        <v>113691.2439</v>
      </c>
      <c r="H10" s="61">
        <v>64.618059034183901</v>
      </c>
      <c r="I10" s="59">
        <v>50065.916799999999</v>
      </c>
      <c r="J10" s="61">
        <v>26.750855684439902</v>
      </c>
      <c r="K10" s="59">
        <v>32647.023799999999</v>
      </c>
      <c r="L10" s="61">
        <v>28.715512892721598</v>
      </c>
      <c r="M10" s="61">
        <v>0.53355224986848604</v>
      </c>
      <c r="N10" s="59">
        <v>3674969.6847999999</v>
      </c>
      <c r="O10" s="59">
        <v>21159989.2117</v>
      </c>
      <c r="P10" s="59">
        <v>138614</v>
      </c>
      <c r="Q10" s="59">
        <v>97421</v>
      </c>
      <c r="R10" s="61">
        <v>42.283491239055202</v>
      </c>
      <c r="S10" s="59">
        <v>1.3501978083021899</v>
      </c>
      <c r="T10" s="59">
        <v>1.10827724104659</v>
      </c>
      <c r="U10" s="62">
        <v>17.9174166753984</v>
      </c>
    </row>
    <row r="11" spans="1:23" ht="12" thickBot="1">
      <c r="A11" s="85"/>
      <c r="B11" s="72" t="s">
        <v>9</v>
      </c>
      <c r="C11" s="73"/>
      <c r="D11" s="59">
        <v>54970.972699999998</v>
      </c>
      <c r="E11" s="60"/>
      <c r="F11" s="60"/>
      <c r="G11" s="59">
        <v>40835.133399999999</v>
      </c>
      <c r="H11" s="61">
        <v>34.616855935139398</v>
      </c>
      <c r="I11" s="59">
        <v>13423.056500000001</v>
      </c>
      <c r="J11" s="61">
        <v>24.418444573020999</v>
      </c>
      <c r="K11" s="59">
        <v>8624.3768999999993</v>
      </c>
      <c r="L11" s="61">
        <v>21.1199919821983</v>
      </c>
      <c r="M11" s="61">
        <v>0.55640884618574604</v>
      </c>
      <c r="N11" s="59">
        <v>1501193.1506000001</v>
      </c>
      <c r="O11" s="59">
        <v>7020596.4429000001</v>
      </c>
      <c r="P11" s="59">
        <v>2641</v>
      </c>
      <c r="Q11" s="59">
        <v>1802</v>
      </c>
      <c r="R11" s="61">
        <v>46.5593784683685</v>
      </c>
      <c r="S11" s="59">
        <v>20.814453881105599</v>
      </c>
      <c r="T11" s="59">
        <v>21.606886958934499</v>
      </c>
      <c r="U11" s="62">
        <v>-3.8071288459228199</v>
      </c>
    </row>
    <row r="12" spans="1:23" ht="12" thickBot="1">
      <c r="A12" s="85"/>
      <c r="B12" s="72" t="s">
        <v>10</v>
      </c>
      <c r="C12" s="73"/>
      <c r="D12" s="59">
        <v>143561.27799999999</v>
      </c>
      <c r="E12" s="60"/>
      <c r="F12" s="60"/>
      <c r="G12" s="59">
        <v>122791.8968</v>
      </c>
      <c r="H12" s="61">
        <v>16.914292995920199</v>
      </c>
      <c r="I12" s="59">
        <v>24866.472099999999</v>
      </c>
      <c r="J12" s="61">
        <v>17.321155430226799</v>
      </c>
      <c r="K12" s="59">
        <v>19389.3063</v>
      </c>
      <c r="L12" s="61">
        <v>15.7903793371486</v>
      </c>
      <c r="M12" s="61">
        <v>0.28248384523174003</v>
      </c>
      <c r="N12" s="59">
        <v>4546100.5603999998</v>
      </c>
      <c r="O12" s="59">
        <v>24813194.9703</v>
      </c>
      <c r="P12" s="59">
        <v>1157</v>
      </c>
      <c r="Q12" s="59">
        <v>814</v>
      </c>
      <c r="R12" s="61">
        <v>42.137592137592101</v>
      </c>
      <c r="S12" s="59">
        <v>124.080620570441</v>
      </c>
      <c r="T12" s="59">
        <v>125.316568181818</v>
      </c>
      <c r="U12" s="62">
        <v>-0.99608432460709695</v>
      </c>
    </row>
    <row r="13" spans="1:23" ht="12" thickBot="1">
      <c r="A13" s="85"/>
      <c r="B13" s="72" t="s">
        <v>11</v>
      </c>
      <c r="C13" s="73"/>
      <c r="D13" s="59">
        <v>208021.77220000001</v>
      </c>
      <c r="E13" s="60"/>
      <c r="F13" s="60"/>
      <c r="G13" s="59">
        <v>183361.8927</v>
      </c>
      <c r="H13" s="61">
        <v>13.4487483396271</v>
      </c>
      <c r="I13" s="59">
        <v>60389.503299999997</v>
      </c>
      <c r="J13" s="61">
        <v>29.030376321349301</v>
      </c>
      <c r="K13" s="59">
        <v>48415.501700000001</v>
      </c>
      <c r="L13" s="61">
        <v>26.404342247499098</v>
      </c>
      <c r="M13" s="61">
        <v>0.247317515662551</v>
      </c>
      <c r="N13" s="59">
        <v>9433284.0848999992</v>
      </c>
      <c r="O13" s="59">
        <v>35696736.259499997</v>
      </c>
      <c r="P13" s="59">
        <v>8297</v>
      </c>
      <c r="Q13" s="59">
        <v>6259</v>
      </c>
      <c r="R13" s="61">
        <v>32.561111998721898</v>
      </c>
      <c r="S13" s="59">
        <v>25.071926262504501</v>
      </c>
      <c r="T13" s="59">
        <v>27.087992634606199</v>
      </c>
      <c r="U13" s="62">
        <v>-8.0411307491626793</v>
      </c>
    </row>
    <row r="14" spans="1:23" ht="12" thickBot="1">
      <c r="A14" s="85"/>
      <c r="B14" s="72" t="s">
        <v>12</v>
      </c>
      <c r="C14" s="73"/>
      <c r="D14" s="59">
        <v>90505.884300000005</v>
      </c>
      <c r="E14" s="60"/>
      <c r="F14" s="60"/>
      <c r="G14" s="59">
        <v>130859.1632</v>
      </c>
      <c r="H14" s="61">
        <v>-30.837182443483599</v>
      </c>
      <c r="I14" s="59">
        <v>14931.650100000001</v>
      </c>
      <c r="J14" s="61">
        <v>16.497988186609</v>
      </c>
      <c r="K14" s="59">
        <v>20798.7382</v>
      </c>
      <c r="L14" s="61">
        <v>15.8939868568562</v>
      </c>
      <c r="M14" s="61">
        <v>-0.28208865574354902</v>
      </c>
      <c r="N14" s="59">
        <v>2526833.4582000002</v>
      </c>
      <c r="O14" s="59">
        <v>11138311.521400001</v>
      </c>
      <c r="P14" s="59">
        <v>1839</v>
      </c>
      <c r="Q14" s="59">
        <v>1931</v>
      </c>
      <c r="R14" s="61">
        <v>-4.7643707923355798</v>
      </c>
      <c r="S14" s="59">
        <v>49.214727732463302</v>
      </c>
      <c r="T14" s="59">
        <v>42.058451734852397</v>
      </c>
      <c r="U14" s="62">
        <v>14.5409236773862</v>
      </c>
    </row>
    <row r="15" spans="1:23" ht="12" thickBot="1">
      <c r="A15" s="85"/>
      <c r="B15" s="72" t="s">
        <v>13</v>
      </c>
      <c r="C15" s="73"/>
      <c r="D15" s="59">
        <v>94635.996700000003</v>
      </c>
      <c r="E15" s="60"/>
      <c r="F15" s="60"/>
      <c r="G15" s="59">
        <v>70428.44</v>
      </c>
      <c r="H15" s="61">
        <v>34.371848503246703</v>
      </c>
      <c r="I15" s="59">
        <v>-1115.7429999999999</v>
      </c>
      <c r="J15" s="61">
        <v>-1.1789837259673499</v>
      </c>
      <c r="K15" s="59">
        <v>11975.884700000001</v>
      </c>
      <c r="L15" s="61">
        <v>17.004330494896699</v>
      </c>
      <c r="M15" s="61">
        <v>-1.0931658101217401</v>
      </c>
      <c r="N15" s="59">
        <v>2529174.2067999998</v>
      </c>
      <c r="O15" s="59">
        <v>12467320.921399999</v>
      </c>
      <c r="P15" s="59">
        <v>3374</v>
      </c>
      <c r="Q15" s="59">
        <v>2536</v>
      </c>
      <c r="R15" s="61">
        <v>33.044164037854898</v>
      </c>
      <c r="S15" s="59">
        <v>28.0486060165975</v>
      </c>
      <c r="T15" s="59">
        <v>27.757485291798101</v>
      </c>
      <c r="U15" s="62">
        <v>1.0379151271443801</v>
      </c>
    </row>
    <row r="16" spans="1:23" ht="12" thickBot="1">
      <c r="A16" s="85"/>
      <c r="B16" s="72" t="s">
        <v>14</v>
      </c>
      <c r="C16" s="73"/>
      <c r="D16" s="59">
        <v>1269324.74</v>
      </c>
      <c r="E16" s="60"/>
      <c r="F16" s="60"/>
      <c r="G16" s="59">
        <v>699063.23100000003</v>
      </c>
      <c r="H16" s="61">
        <v>81.575097031530206</v>
      </c>
      <c r="I16" s="59">
        <v>-15013.3043</v>
      </c>
      <c r="J16" s="61">
        <v>-1.18277882931676</v>
      </c>
      <c r="K16" s="59">
        <v>32880.840400000001</v>
      </c>
      <c r="L16" s="61">
        <v>4.7035574096730004</v>
      </c>
      <c r="M16" s="61">
        <v>-1.45659734110689</v>
      </c>
      <c r="N16" s="59">
        <v>30849146.891800001</v>
      </c>
      <c r="O16" s="59">
        <v>148710737.88389999</v>
      </c>
      <c r="P16" s="59">
        <v>59957</v>
      </c>
      <c r="Q16" s="59">
        <v>34397</v>
      </c>
      <c r="R16" s="61">
        <v>74.308806000523305</v>
      </c>
      <c r="S16" s="59">
        <v>21.1705845856197</v>
      </c>
      <c r="T16" s="59">
        <v>22.595661362909599</v>
      </c>
      <c r="U16" s="62">
        <v>-6.7314002196135103</v>
      </c>
    </row>
    <row r="17" spans="1:21" ht="12" thickBot="1">
      <c r="A17" s="85"/>
      <c r="B17" s="72" t="s">
        <v>15</v>
      </c>
      <c r="C17" s="73"/>
      <c r="D17" s="59">
        <v>912566.86880000005</v>
      </c>
      <c r="E17" s="60"/>
      <c r="F17" s="60"/>
      <c r="G17" s="59">
        <v>1151809.9118999999</v>
      </c>
      <c r="H17" s="61">
        <v>-20.771052638829101</v>
      </c>
      <c r="I17" s="59">
        <v>82093.572799999994</v>
      </c>
      <c r="J17" s="61">
        <v>8.9958966960909699</v>
      </c>
      <c r="K17" s="59">
        <v>11970.8092</v>
      </c>
      <c r="L17" s="61">
        <v>1.0393042355620301</v>
      </c>
      <c r="M17" s="61">
        <v>5.8578131543521703</v>
      </c>
      <c r="N17" s="59">
        <v>21521693.221999999</v>
      </c>
      <c r="O17" s="59">
        <v>174922988.37369999</v>
      </c>
      <c r="P17" s="59">
        <v>12744</v>
      </c>
      <c r="Q17" s="59">
        <v>10764</v>
      </c>
      <c r="R17" s="61">
        <v>18.3946488294314</v>
      </c>
      <c r="S17" s="59">
        <v>71.607569742623994</v>
      </c>
      <c r="T17" s="59">
        <v>104.84199282794501</v>
      </c>
      <c r="U17" s="62">
        <v>-46.411885230533699</v>
      </c>
    </row>
    <row r="18" spans="1:21" ht="12" customHeight="1" thickBot="1">
      <c r="A18" s="85"/>
      <c r="B18" s="72" t="s">
        <v>16</v>
      </c>
      <c r="C18" s="73"/>
      <c r="D18" s="59">
        <v>2836323.6449000002</v>
      </c>
      <c r="E18" s="60"/>
      <c r="F18" s="60"/>
      <c r="G18" s="59">
        <v>1609766.0482000001</v>
      </c>
      <c r="H18" s="61">
        <v>76.194773648724095</v>
      </c>
      <c r="I18" s="59">
        <v>362600.49619999999</v>
      </c>
      <c r="J18" s="61">
        <v>12.784172104336299</v>
      </c>
      <c r="K18" s="59">
        <v>210718.63939999999</v>
      </c>
      <c r="L18" s="61">
        <v>13.0900163806797</v>
      </c>
      <c r="M18" s="61">
        <v>0.72078036016400004</v>
      </c>
      <c r="N18" s="59">
        <v>51688513.038199998</v>
      </c>
      <c r="O18" s="59">
        <v>319592980.04040003</v>
      </c>
      <c r="P18" s="59">
        <v>120373</v>
      </c>
      <c r="Q18" s="59">
        <v>74291</v>
      </c>
      <c r="R18" s="61">
        <v>62.029047933127799</v>
      </c>
      <c r="S18" s="59">
        <v>23.5627893705399</v>
      </c>
      <c r="T18" s="59">
        <v>23.9756220134337</v>
      </c>
      <c r="U18" s="62">
        <v>-1.7520533600742101</v>
      </c>
    </row>
    <row r="19" spans="1:21" ht="12" customHeight="1" thickBot="1">
      <c r="A19" s="85"/>
      <c r="B19" s="72" t="s">
        <v>17</v>
      </c>
      <c r="C19" s="73"/>
      <c r="D19" s="59">
        <v>865484.53200000001</v>
      </c>
      <c r="E19" s="60"/>
      <c r="F19" s="60"/>
      <c r="G19" s="59">
        <v>545303.86990000005</v>
      </c>
      <c r="H19" s="61">
        <v>58.716007674531298</v>
      </c>
      <c r="I19" s="59">
        <v>89707.023199999996</v>
      </c>
      <c r="J19" s="61">
        <v>10.3649481744868</v>
      </c>
      <c r="K19" s="59">
        <v>52367.967700000001</v>
      </c>
      <c r="L19" s="61">
        <v>9.6034469202654709</v>
      </c>
      <c r="M19" s="61">
        <v>0.713013262494813</v>
      </c>
      <c r="N19" s="59">
        <v>17127883.193100002</v>
      </c>
      <c r="O19" s="59">
        <v>78287960.941400006</v>
      </c>
      <c r="P19" s="59">
        <v>17944</v>
      </c>
      <c r="Q19" s="59">
        <v>11322</v>
      </c>
      <c r="R19" s="61">
        <v>58.487899664370197</v>
      </c>
      <c r="S19" s="59">
        <v>48.232530762371802</v>
      </c>
      <c r="T19" s="59">
        <v>52.758836345168703</v>
      </c>
      <c r="U19" s="62">
        <v>-9.3843418772627007</v>
      </c>
    </row>
    <row r="20" spans="1:21" ht="12" thickBot="1">
      <c r="A20" s="85"/>
      <c r="B20" s="72" t="s">
        <v>18</v>
      </c>
      <c r="C20" s="73"/>
      <c r="D20" s="59">
        <v>1629615.1967</v>
      </c>
      <c r="E20" s="60"/>
      <c r="F20" s="60"/>
      <c r="G20" s="59">
        <v>896543.92749999999</v>
      </c>
      <c r="H20" s="61">
        <v>81.766352625259401</v>
      </c>
      <c r="I20" s="59">
        <v>182761.34659999999</v>
      </c>
      <c r="J20" s="61">
        <v>11.215000140529799</v>
      </c>
      <c r="K20" s="59">
        <v>87572.911600000007</v>
      </c>
      <c r="L20" s="61">
        <v>9.7678327758234698</v>
      </c>
      <c r="M20" s="61">
        <v>1.0869620897702299</v>
      </c>
      <c r="N20" s="59">
        <v>32205770.056400001</v>
      </c>
      <c r="O20" s="59">
        <v>141989765.50529999</v>
      </c>
      <c r="P20" s="59">
        <v>58397</v>
      </c>
      <c r="Q20" s="59">
        <v>40979</v>
      </c>
      <c r="R20" s="61">
        <v>42.504697528002197</v>
      </c>
      <c r="S20" s="59">
        <v>27.9058033238009</v>
      </c>
      <c r="T20" s="59">
        <v>28.277864218258099</v>
      </c>
      <c r="U20" s="62">
        <v>-1.33327426607323</v>
      </c>
    </row>
    <row r="21" spans="1:21" ht="12" customHeight="1" thickBot="1">
      <c r="A21" s="85"/>
      <c r="B21" s="72" t="s">
        <v>19</v>
      </c>
      <c r="C21" s="73"/>
      <c r="D21" s="59">
        <v>527869.02949999995</v>
      </c>
      <c r="E21" s="60"/>
      <c r="F21" s="60"/>
      <c r="G21" s="59">
        <v>329513.60230000003</v>
      </c>
      <c r="H21" s="61">
        <v>60.196430683128703</v>
      </c>
      <c r="I21" s="59">
        <v>85667.169500000004</v>
      </c>
      <c r="J21" s="61">
        <v>16.228868282184401</v>
      </c>
      <c r="K21" s="59">
        <v>44593.423900000002</v>
      </c>
      <c r="L21" s="61">
        <v>13.5331056407804</v>
      </c>
      <c r="M21" s="61">
        <v>0.92107180852735604</v>
      </c>
      <c r="N21" s="59">
        <v>10637907.070800001</v>
      </c>
      <c r="O21" s="59">
        <v>51079972.288000003</v>
      </c>
      <c r="P21" s="59">
        <v>38354</v>
      </c>
      <c r="Q21" s="59">
        <v>26815</v>
      </c>
      <c r="R21" s="61">
        <v>43.031885138914802</v>
      </c>
      <c r="S21" s="59">
        <v>13.763076328414201</v>
      </c>
      <c r="T21" s="59">
        <v>13.323799559947799</v>
      </c>
      <c r="U21" s="62">
        <v>3.1917048048302901</v>
      </c>
    </row>
    <row r="22" spans="1:21" ht="12" customHeight="1" thickBot="1">
      <c r="A22" s="85"/>
      <c r="B22" s="72" t="s">
        <v>20</v>
      </c>
      <c r="C22" s="73"/>
      <c r="D22" s="59">
        <v>1893426.3526999999</v>
      </c>
      <c r="E22" s="60"/>
      <c r="F22" s="60"/>
      <c r="G22" s="59">
        <v>1120411.9350999999</v>
      </c>
      <c r="H22" s="61">
        <v>68.993768575930602</v>
      </c>
      <c r="I22" s="59">
        <v>21554.588800000001</v>
      </c>
      <c r="J22" s="61">
        <v>1.1383906624761699</v>
      </c>
      <c r="K22" s="59">
        <v>58144.750399999997</v>
      </c>
      <c r="L22" s="61">
        <v>5.1895868455569802</v>
      </c>
      <c r="M22" s="61">
        <v>-0.62929432748927905</v>
      </c>
      <c r="N22" s="59">
        <v>33494892.499000002</v>
      </c>
      <c r="O22" s="59">
        <v>151027519.97099999</v>
      </c>
      <c r="P22" s="59">
        <v>109664</v>
      </c>
      <c r="Q22" s="59">
        <v>68083</v>
      </c>
      <c r="R22" s="61">
        <v>61.073983226356098</v>
      </c>
      <c r="S22" s="59">
        <v>17.265705725671101</v>
      </c>
      <c r="T22" s="59">
        <v>16.687174328393301</v>
      </c>
      <c r="U22" s="62">
        <v>3.3507544172821402</v>
      </c>
    </row>
    <row r="23" spans="1:21" ht="12" thickBot="1">
      <c r="A23" s="85"/>
      <c r="B23" s="72" t="s">
        <v>21</v>
      </c>
      <c r="C23" s="73"/>
      <c r="D23" s="59">
        <v>2995435.0946999998</v>
      </c>
      <c r="E23" s="60"/>
      <c r="F23" s="60"/>
      <c r="G23" s="59">
        <v>2420897.8347999998</v>
      </c>
      <c r="H23" s="61">
        <v>23.732404219671</v>
      </c>
      <c r="I23" s="59">
        <v>342900.9878</v>
      </c>
      <c r="J23" s="61">
        <v>11.447451771087101</v>
      </c>
      <c r="K23" s="59">
        <v>232798.31839999999</v>
      </c>
      <c r="L23" s="61">
        <v>9.6161975550377701</v>
      </c>
      <c r="M23" s="61">
        <v>0.47295302713836102</v>
      </c>
      <c r="N23" s="59">
        <v>128885549.60349999</v>
      </c>
      <c r="O23" s="59">
        <v>351468607.4806</v>
      </c>
      <c r="P23" s="59">
        <v>91820</v>
      </c>
      <c r="Q23" s="59">
        <v>58919</v>
      </c>
      <c r="R23" s="61">
        <v>55.841069943481699</v>
      </c>
      <c r="S23" s="59">
        <v>32.622904538226997</v>
      </c>
      <c r="T23" s="59">
        <v>32.4914138359443</v>
      </c>
      <c r="U23" s="62">
        <v>0.40306252353657201</v>
      </c>
    </row>
    <row r="24" spans="1:21" ht="12" thickBot="1">
      <c r="A24" s="85"/>
      <c r="B24" s="72" t="s">
        <v>22</v>
      </c>
      <c r="C24" s="73"/>
      <c r="D24" s="59">
        <v>392921.35430000001</v>
      </c>
      <c r="E24" s="60"/>
      <c r="F24" s="60"/>
      <c r="G24" s="59">
        <v>229474.56830000001</v>
      </c>
      <c r="H24" s="61">
        <v>71.226535999545007</v>
      </c>
      <c r="I24" s="59">
        <v>58634.106099999997</v>
      </c>
      <c r="J24" s="61">
        <v>14.9226061292745</v>
      </c>
      <c r="K24" s="59">
        <v>34802.491000000002</v>
      </c>
      <c r="L24" s="61">
        <v>15.1661647117695</v>
      </c>
      <c r="M24" s="61">
        <v>0.68476750988887602</v>
      </c>
      <c r="N24" s="59">
        <v>7266409.5623000003</v>
      </c>
      <c r="O24" s="59">
        <v>35481418.815499999</v>
      </c>
      <c r="P24" s="59">
        <v>37715</v>
      </c>
      <c r="Q24" s="59">
        <v>28069</v>
      </c>
      <c r="R24" s="61">
        <v>34.3653140475257</v>
      </c>
      <c r="S24" s="59">
        <v>10.4181719289407</v>
      </c>
      <c r="T24" s="59">
        <v>10.618536168014501</v>
      </c>
      <c r="U24" s="62">
        <v>-1.9232187800356999</v>
      </c>
    </row>
    <row r="25" spans="1:21" ht="12" thickBot="1">
      <c r="A25" s="85"/>
      <c r="B25" s="72" t="s">
        <v>23</v>
      </c>
      <c r="C25" s="73"/>
      <c r="D25" s="59">
        <v>546156.04139999999</v>
      </c>
      <c r="E25" s="60"/>
      <c r="F25" s="60"/>
      <c r="G25" s="59">
        <v>261777.56950000001</v>
      </c>
      <c r="H25" s="61">
        <v>108.63362832926001</v>
      </c>
      <c r="I25" s="59">
        <v>37939.255499999999</v>
      </c>
      <c r="J25" s="61">
        <v>6.9465963248795397</v>
      </c>
      <c r="K25" s="59">
        <v>19963.566200000001</v>
      </c>
      <c r="L25" s="61">
        <v>7.6261561439854404</v>
      </c>
      <c r="M25" s="61">
        <v>0.90042475978064496</v>
      </c>
      <c r="N25" s="59">
        <v>8920882.5417999998</v>
      </c>
      <c r="O25" s="59">
        <v>48918351.253899999</v>
      </c>
      <c r="P25" s="59">
        <v>28280</v>
      </c>
      <c r="Q25" s="59">
        <v>20151</v>
      </c>
      <c r="R25" s="61">
        <v>40.340429755347103</v>
      </c>
      <c r="S25" s="59">
        <v>19.3124484229137</v>
      </c>
      <c r="T25" s="59">
        <v>19.0234406232941</v>
      </c>
      <c r="U25" s="62">
        <v>1.49648451242819</v>
      </c>
    </row>
    <row r="26" spans="1:21" ht="12" thickBot="1">
      <c r="A26" s="85"/>
      <c r="B26" s="72" t="s">
        <v>24</v>
      </c>
      <c r="C26" s="73"/>
      <c r="D26" s="59">
        <v>1021483.0862</v>
      </c>
      <c r="E26" s="60"/>
      <c r="F26" s="60"/>
      <c r="G26" s="59">
        <v>613245.2929</v>
      </c>
      <c r="H26" s="61">
        <v>66.570065522960405</v>
      </c>
      <c r="I26" s="59">
        <v>200551.3983</v>
      </c>
      <c r="J26" s="61">
        <v>19.633354776931998</v>
      </c>
      <c r="K26" s="59">
        <v>127338.81269999999</v>
      </c>
      <c r="L26" s="61">
        <v>20.7647435984094</v>
      </c>
      <c r="M26" s="61">
        <v>0.57494320896868201</v>
      </c>
      <c r="N26" s="59">
        <v>17968172.884799998</v>
      </c>
      <c r="O26" s="59">
        <v>85880716.072400004</v>
      </c>
      <c r="P26" s="59">
        <v>62731</v>
      </c>
      <c r="Q26" s="59">
        <v>45013</v>
      </c>
      <c r="R26" s="61">
        <v>39.361962099837797</v>
      </c>
      <c r="S26" s="59">
        <v>16.2835453954185</v>
      </c>
      <c r="T26" s="59">
        <v>15.8423766867349</v>
      </c>
      <c r="U26" s="62">
        <v>2.7092914839523501</v>
      </c>
    </row>
    <row r="27" spans="1:21" ht="12" thickBot="1">
      <c r="A27" s="85"/>
      <c r="B27" s="72" t="s">
        <v>25</v>
      </c>
      <c r="C27" s="73"/>
      <c r="D27" s="59">
        <v>433919.33020000003</v>
      </c>
      <c r="E27" s="60"/>
      <c r="F27" s="60"/>
      <c r="G27" s="59">
        <v>244090.78969999999</v>
      </c>
      <c r="H27" s="61">
        <v>77.769644947811798</v>
      </c>
      <c r="I27" s="59">
        <v>109740.5481</v>
      </c>
      <c r="J27" s="61">
        <v>25.290541458344101</v>
      </c>
      <c r="K27" s="59">
        <v>66628.147599999997</v>
      </c>
      <c r="L27" s="61">
        <v>27.296461157706698</v>
      </c>
      <c r="M27" s="61">
        <v>0.64705986963383599</v>
      </c>
      <c r="N27" s="59">
        <v>7756879.8328</v>
      </c>
      <c r="O27" s="59">
        <v>27193392.8543</v>
      </c>
      <c r="P27" s="59">
        <v>49422</v>
      </c>
      <c r="Q27" s="59">
        <v>35171</v>
      </c>
      <c r="R27" s="61">
        <v>40.519177731653897</v>
      </c>
      <c r="S27" s="59">
        <v>8.7798820403868696</v>
      </c>
      <c r="T27" s="59">
        <v>8.5004781780444105</v>
      </c>
      <c r="U27" s="62">
        <v>3.1823190910449801</v>
      </c>
    </row>
    <row r="28" spans="1:21" ht="12" thickBot="1">
      <c r="A28" s="85"/>
      <c r="B28" s="72" t="s">
        <v>26</v>
      </c>
      <c r="C28" s="73"/>
      <c r="D28" s="59">
        <v>1660096.2889</v>
      </c>
      <c r="E28" s="60"/>
      <c r="F28" s="60"/>
      <c r="G28" s="59">
        <v>811971.55790000001</v>
      </c>
      <c r="H28" s="61">
        <v>104.452517178496</v>
      </c>
      <c r="I28" s="59">
        <v>25329.606</v>
      </c>
      <c r="J28" s="61">
        <v>1.52579137543785</v>
      </c>
      <c r="K28" s="59">
        <v>30067.2592</v>
      </c>
      <c r="L28" s="61">
        <v>3.7029941390758698</v>
      </c>
      <c r="M28" s="61">
        <v>-0.15756850893812099</v>
      </c>
      <c r="N28" s="59">
        <v>25456939.991999999</v>
      </c>
      <c r="O28" s="59">
        <v>105045829.3379</v>
      </c>
      <c r="P28" s="59">
        <v>54436</v>
      </c>
      <c r="Q28" s="59">
        <v>43465</v>
      </c>
      <c r="R28" s="61">
        <v>25.240998504543899</v>
      </c>
      <c r="S28" s="59">
        <v>30.4962945275186</v>
      </c>
      <c r="T28" s="59">
        <v>28.087518665592999</v>
      </c>
      <c r="U28" s="62">
        <v>7.89858538306013</v>
      </c>
    </row>
    <row r="29" spans="1:21" ht="12" thickBot="1">
      <c r="A29" s="85"/>
      <c r="B29" s="72" t="s">
        <v>27</v>
      </c>
      <c r="C29" s="73"/>
      <c r="D29" s="59">
        <v>1102860.5368999999</v>
      </c>
      <c r="E29" s="60"/>
      <c r="F29" s="60"/>
      <c r="G29" s="59">
        <v>763939.44149999996</v>
      </c>
      <c r="H29" s="61">
        <v>44.364916508895803</v>
      </c>
      <c r="I29" s="59">
        <v>181417.0295</v>
      </c>
      <c r="J29" s="61">
        <v>16.4496800302548</v>
      </c>
      <c r="K29" s="59">
        <v>101835.2893</v>
      </c>
      <c r="L29" s="61">
        <v>13.330282973745399</v>
      </c>
      <c r="M29" s="61">
        <v>0.78147507359219504</v>
      </c>
      <c r="N29" s="59">
        <v>21694489.1021</v>
      </c>
      <c r="O29" s="59">
        <v>74528619.926499993</v>
      </c>
      <c r="P29" s="59">
        <v>149394</v>
      </c>
      <c r="Q29" s="59">
        <v>126015</v>
      </c>
      <c r="R29" s="61">
        <v>18.552553267468198</v>
      </c>
      <c r="S29" s="59">
        <v>7.3822277795627702</v>
      </c>
      <c r="T29" s="59">
        <v>7.3014665333492097</v>
      </c>
      <c r="U29" s="62">
        <v>1.09399558812238</v>
      </c>
    </row>
    <row r="30" spans="1:21" ht="12" thickBot="1">
      <c r="A30" s="85"/>
      <c r="B30" s="72" t="s">
        <v>28</v>
      </c>
      <c r="C30" s="73"/>
      <c r="D30" s="59">
        <v>1861000.3218</v>
      </c>
      <c r="E30" s="60"/>
      <c r="F30" s="60"/>
      <c r="G30" s="59">
        <v>1294266.6899000001</v>
      </c>
      <c r="H30" s="61">
        <v>43.788010332228197</v>
      </c>
      <c r="I30" s="59">
        <v>204478.1061</v>
      </c>
      <c r="J30" s="61">
        <v>10.9875373853898</v>
      </c>
      <c r="K30" s="59">
        <v>103460.3079</v>
      </c>
      <c r="L30" s="61">
        <v>7.9937395211796503</v>
      </c>
      <c r="M30" s="61">
        <v>0.97639181876047798</v>
      </c>
      <c r="N30" s="59">
        <v>34325787.516900003</v>
      </c>
      <c r="O30" s="59">
        <v>127886868.62989999</v>
      </c>
      <c r="P30" s="59">
        <v>110410</v>
      </c>
      <c r="Q30" s="59">
        <v>80595</v>
      </c>
      <c r="R30" s="61">
        <v>36.9936100254358</v>
      </c>
      <c r="S30" s="59">
        <v>16.855360219183002</v>
      </c>
      <c r="T30" s="59">
        <v>16.494677001054701</v>
      </c>
      <c r="U30" s="62">
        <v>2.13987250013143</v>
      </c>
    </row>
    <row r="31" spans="1:21" ht="12" thickBot="1">
      <c r="A31" s="85"/>
      <c r="B31" s="72" t="s">
        <v>29</v>
      </c>
      <c r="C31" s="73"/>
      <c r="D31" s="59">
        <v>1896024.7344</v>
      </c>
      <c r="E31" s="60"/>
      <c r="F31" s="60"/>
      <c r="G31" s="59">
        <v>713968.49219999998</v>
      </c>
      <c r="H31" s="61">
        <v>165.561401534352</v>
      </c>
      <c r="I31" s="59">
        <v>-46156.1423</v>
      </c>
      <c r="J31" s="61">
        <v>-2.4343639332641001</v>
      </c>
      <c r="K31" s="59">
        <v>40007.742400000003</v>
      </c>
      <c r="L31" s="61">
        <v>5.6035725437577</v>
      </c>
      <c r="M31" s="61">
        <v>-2.1536802511505901</v>
      </c>
      <c r="N31" s="59">
        <v>33147029.281399999</v>
      </c>
      <c r="O31" s="59">
        <v>129359390.68520001</v>
      </c>
      <c r="P31" s="59">
        <v>44785</v>
      </c>
      <c r="Q31" s="59">
        <v>30532</v>
      </c>
      <c r="R31" s="61">
        <v>46.682169527053603</v>
      </c>
      <c r="S31" s="59">
        <v>42.336155730713401</v>
      </c>
      <c r="T31" s="59">
        <v>37.350122428927001</v>
      </c>
      <c r="U31" s="62">
        <v>11.7772462230651</v>
      </c>
    </row>
    <row r="32" spans="1:21" ht="12" thickBot="1">
      <c r="A32" s="85"/>
      <c r="B32" s="72" t="s">
        <v>30</v>
      </c>
      <c r="C32" s="73"/>
      <c r="D32" s="59">
        <v>240878.92929999999</v>
      </c>
      <c r="E32" s="60"/>
      <c r="F32" s="60"/>
      <c r="G32" s="59">
        <v>109995.83</v>
      </c>
      <c r="H32" s="61">
        <v>118.989146497644</v>
      </c>
      <c r="I32" s="59">
        <v>61432.083700000003</v>
      </c>
      <c r="J32" s="61">
        <v>25.503303206520901</v>
      </c>
      <c r="K32" s="59">
        <v>28482.612099999998</v>
      </c>
      <c r="L32" s="61">
        <v>25.894265355332099</v>
      </c>
      <c r="M32" s="61">
        <v>1.15682759307037</v>
      </c>
      <c r="N32" s="59">
        <v>4469002.8957000002</v>
      </c>
      <c r="O32" s="59">
        <v>16240715.223200001</v>
      </c>
      <c r="P32" s="59">
        <v>39500</v>
      </c>
      <c r="Q32" s="59">
        <v>30364</v>
      </c>
      <c r="R32" s="61">
        <v>30.088262416018999</v>
      </c>
      <c r="S32" s="59">
        <v>6.0982007417721498</v>
      </c>
      <c r="T32" s="59">
        <v>5.7200384106178399</v>
      </c>
      <c r="U32" s="62">
        <v>6.2012115895748501</v>
      </c>
    </row>
    <row r="33" spans="1:21" ht="12" thickBot="1">
      <c r="A33" s="85"/>
      <c r="B33" s="72" t="s">
        <v>75</v>
      </c>
      <c r="C33" s="73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45.476900000000001</v>
      </c>
      <c r="P33" s="60"/>
      <c r="Q33" s="60"/>
      <c r="R33" s="60"/>
      <c r="S33" s="60"/>
      <c r="T33" s="60"/>
      <c r="U33" s="63"/>
    </row>
    <row r="34" spans="1:21" ht="12" customHeight="1" thickBot="1">
      <c r="A34" s="85"/>
      <c r="B34" s="72" t="s">
        <v>77</v>
      </c>
      <c r="C34" s="73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59">
        <v>1</v>
      </c>
      <c r="O34" s="59">
        <v>1</v>
      </c>
      <c r="P34" s="60"/>
      <c r="Q34" s="60"/>
      <c r="R34" s="60"/>
      <c r="S34" s="60"/>
      <c r="T34" s="60"/>
      <c r="U34" s="63"/>
    </row>
    <row r="35" spans="1:21" ht="12" customHeight="1" thickBot="1">
      <c r="A35" s="85"/>
      <c r="B35" s="72" t="s">
        <v>31</v>
      </c>
      <c r="C35" s="73"/>
      <c r="D35" s="59">
        <v>229945.97440000001</v>
      </c>
      <c r="E35" s="60"/>
      <c r="F35" s="60"/>
      <c r="G35" s="59">
        <v>129463.4344</v>
      </c>
      <c r="H35" s="61">
        <v>77.614610230052705</v>
      </c>
      <c r="I35" s="59">
        <v>28792.911400000001</v>
      </c>
      <c r="J35" s="61">
        <v>12.5215983776753</v>
      </c>
      <c r="K35" s="59">
        <v>18667.523099999999</v>
      </c>
      <c r="L35" s="61">
        <v>14.4191471410556</v>
      </c>
      <c r="M35" s="61">
        <v>0.54240663026151603</v>
      </c>
      <c r="N35" s="59">
        <v>4369701.8095000004</v>
      </c>
      <c r="O35" s="59">
        <v>24507712.1248</v>
      </c>
      <c r="P35" s="59">
        <v>13733</v>
      </c>
      <c r="Q35" s="59">
        <v>9395</v>
      </c>
      <c r="R35" s="61">
        <v>46.173496540713103</v>
      </c>
      <c r="S35" s="59">
        <v>16.7440453214884</v>
      </c>
      <c r="T35" s="59">
        <v>16.376895103778601</v>
      </c>
      <c r="U35" s="62">
        <v>2.1927211176297901</v>
      </c>
    </row>
    <row r="36" spans="1:21" ht="12" customHeight="1" thickBot="1">
      <c r="A36" s="85"/>
      <c r="B36" s="72" t="s">
        <v>76</v>
      </c>
      <c r="C36" s="73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59">
        <v>14.700799999999999</v>
      </c>
      <c r="O36" s="59">
        <v>26.666599999999999</v>
      </c>
      <c r="P36" s="60"/>
      <c r="Q36" s="60"/>
      <c r="R36" s="60"/>
      <c r="S36" s="60"/>
      <c r="T36" s="60"/>
      <c r="U36" s="63"/>
    </row>
    <row r="37" spans="1:21" ht="12" customHeight="1" thickBot="1">
      <c r="A37" s="85"/>
      <c r="B37" s="72" t="s">
        <v>61</v>
      </c>
      <c r="C37" s="73"/>
      <c r="D37" s="59">
        <v>414207.24</v>
      </c>
      <c r="E37" s="60"/>
      <c r="F37" s="60"/>
      <c r="G37" s="59">
        <v>102245.81</v>
      </c>
      <c r="H37" s="61">
        <v>305.10925582182801</v>
      </c>
      <c r="I37" s="59">
        <v>21781.33</v>
      </c>
      <c r="J37" s="61">
        <v>5.2585584935695504</v>
      </c>
      <c r="K37" s="59">
        <v>1930.69</v>
      </c>
      <c r="L37" s="61">
        <v>1.8882827570146901</v>
      </c>
      <c r="M37" s="61">
        <v>10.2816298836167</v>
      </c>
      <c r="N37" s="59">
        <v>5991336.5800000001</v>
      </c>
      <c r="O37" s="59">
        <v>40307265.700000003</v>
      </c>
      <c r="P37" s="59">
        <v>228</v>
      </c>
      <c r="Q37" s="59">
        <v>84</v>
      </c>
      <c r="R37" s="61">
        <v>171.42857142857099</v>
      </c>
      <c r="S37" s="59">
        <v>1816.69842105263</v>
      </c>
      <c r="T37" s="59">
        <v>6541.3792857142898</v>
      </c>
      <c r="U37" s="62">
        <v>-260.06963015490902</v>
      </c>
    </row>
    <row r="38" spans="1:21" ht="12" customHeight="1" thickBot="1">
      <c r="A38" s="85"/>
      <c r="B38" s="72" t="s">
        <v>35</v>
      </c>
      <c r="C38" s="73"/>
      <c r="D38" s="59">
        <v>2723163.97</v>
      </c>
      <c r="E38" s="60"/>
      <c r="F38" s="60"/>
      <c r="G38" s="59">
        <v>1130346.22</v>
      </c>
      <c r="H38" s="61">
        <v>140.91414841021</v>
      </c>
      <c r="I38" s="59">
        <v>-336509.6</v>
      </c>
      <c r="J38" s="61">
        <v>-12.3573021568731</v>
      </c>
      <c r="K38" s="59">
        <v>-149252.47</v>
      </c>
      <c r="L38" s="61">
        <v>-13.2041375783076</v>
      </c>
      <c r="M38" s="61">
        <v>1.25463337390664</v>
      </c>
      <c r="N38" s="59">
        <v>8528358.4399999995</v>
      </c>
      <c r="O38" s="59">
        <v>36908166.93</v>
      </c>
      <c r="P38" s="59">
        <v>968</v>
      </c>
      <c r="Q38" s="59">
        <v>55</v>
      </c>
      <c r="R38" s="61">
        <v>1660</v>
      </c>
      <c r="S38" s="59">
        <v>2813.1859194214899</v>
      </c>
      <c r="T38" s="59">
        <v>2452.3774545454598</v>
      </c>
      <c r="U38" s="62">
        <v>12.8256174746613</v>
      </c>
    </row>
    <row r="39" spans="1:21" ht="12" customHeight="1" thickBot="1">
      <c r="A39" s="85"/>
      <c r="B39" s="72" t="s">
        <v>36</v>
      </c>
      <c r="C39" s="73"/>
      <c r="D39" s="59">
        <v>1246679.8999999999</v>
      </c>
      <c r="E39" s="60"/>
      <c r="F39" s="60"/>
      <c r="G39" s="59">
        <v>327834.34000000003</v>
      </c>
      <c r="H39" s="61">
        <v>280.27739863981299</v>
      </c>
      <c r="I39" s="59">
        <v>-20276.16</v>
      </c>
      <c r="J39" s="61">
        <v>-1.62641268219693</v>
      </c>
      <c r="K39" s="59">
        <v>-7165.7</v>
      </c>
      <c r="L39" s="61">
        <v>-2.1857685805581002</v>
      </c>
      <c r="M39" s="61">
        <v>1.82961329667723</v>
      </c>
      <c r="N39" s="59">
        <v>24157410.219999999</v>
      </c>
      <c r="O39" s="59">
        <v>31568160.870000001</v>
      </c>
      <c r="P39" s="59">
        <v>491</v>
      </c>
      <c r="Q39" s="59">
        <v>30</v>
      </c>
      <c r="R39" s="61">
        <v>1536.6666666666699</v>
      </c>
      <c r="S39" s="59">
        <v>2539.0629327902202</v>
      </c>
      <c r="T39" s="59">
        <v>2560.6853333333302</v>
      </c>
      <c r="U39" s="62">
        <v>-0.85158978392663298</v>
      </c>
    </row>
    <row r="40" spans="1:21" ht="12" customHeight="1" thickBot="1">
      <c r="A40" s="85"/>
      <c r="B40" s="72" t="s">
        <v>37</v>
      </c>
      <c r="C40" s="73"/>
      <c r="D40" s="59">
        <v>1031924.06</v>
      </c>
      <c r="E40" s="60"/>
      <c r="F40" s="60"/>
      <c r="G40" s="59">
        <v>397886.83</v>
      </c>
      <c r="H40" s="61">
        <v>159.35114766176099</v>
      </c>
      <c r="I40" s="59">
        <v>-158473.82</v>
      </c>
      <c r="J40" s="61">
        <v>-15.3571203679465</v>
      </c>
      <c r="K40" s="59">
        <v>-76635.63</v>
      </c>
      <c r="L40" s="61">
        <v>-19.260660122879699</v>
      </c>
      <c r="M40" s="61">
        <v>1.06788696067351</v>
      </c>
      <c r="N40" s="59">
        <v>5899059.7400000002</v>
      </c>
      <c r="O40" s="59">
        <v>24491031.32</v>
      </c>
      <c r="P40" s="59">
        <v>421</v>
      </c>
      <c r="Q40" s="59">
        <v>72</v>
      </c>
      <c r="R40" s="61">
        <v>484.722222222222</v>
      </c>
      <c r="S40" s="59">
        <v>2451.1260332541601</v>
      </c>
      <c r="T40" s="59">
        <v>1427.5274999999999</v>
      </c>
      <c r="U40" s="62">
        <v>41.760338691976997</v>
      </c>
    </row>
    <row r="41" spans="1:21" ht="12" customHeight="1" thickBot="1">
      <c r="A41" s="85"/>
      <c r="B41" s="72" t="s">
        <v>74</v>
      </c>
      <c r="C41" s="73"/>
      <c r="D41" s="60"/>
      <c r="E41" s="60"/>
      <c r="F41" s="60"/>
      <c r="G41" s="59">
        <v>58.69</v>
      </c>
      <c r="H41" s="60"/>
      <c r="I41" s="60"/>
      <c r="J41" s="60"/>
      <c r="K41" s="59">
        <v>-69.489999999999995</v>
      </c>
      <c r="L41" s="61">
        <v>-118.401772022491</v>
      </c>
      <c r="M41" s="60"/>
      <c r="N41" s="59">
        <v>45.7</v>
      </c>
      <c r="O41" s="59">
        <v>56.16</v>
      </c>
      <c r="P41" s="60"/>
      <c r="Q41" s="60"/>
      <c r="R41" s="60"/>
      <c r="S41" s="60"/>
      <c r="T41" s="60"/>
      <c r="U41" s="63"/>
    </row>
    <row r="42" spans="1:21" ht="12" customHeight="1" thickBot="1">
      <c r="A42" s="85"/>
      <c r="B42" s="72" t="s">
        <v>32</v>
      </c>
      <c r="C42" s="73"/>
      <c r="D42" s="59">
        <v>28337.606599999999</v>
      </c>
      <c r="E42" s="60"/>
      <c r="F42" s="60"/>
      <c r="G42" s="59">
        <v>53478.631999999998</v>
      </c>
      <c r="H42" s="61">
        <v>-47.011347261089298</v>
      </c>
      <c r="I42" s="59">
        <v>2667.1106</v>
      </c>
      <c r="J42" s="61">
        <v>9.41191201376901</v>
      </c>
      <c r="K42" s="59">
        <v>4020.1208999999999</v>
      </c>
      <c r="L42" s="61">
        <v>7.51724707543005</v>
      </c>
      <c r="M42" s="61">
        <v>-0.33655960446363697</v>
      </c>
      <c r="N42" s="59">
        <v>351203.24290000001</v>
      </c>
      <c r="O42" s="59">
        <v>2202522.8838</v>
      </c>
      <c r="P42" s="59">
        <v>55</v>
      </c>
      <c r="Q42" s="59">
        <v>39</v>
      </c>
      <c r="R42" s="61">
        <v>41.025641025641001</v>
      </c>
      <c r="S42" s="59">
        <v>515.22921090909097</v>
      </c>
      <c r="T42" s="59">
        <v>135.42624615384599</v>
      </c>
      <c r="U42" s="62">
        <v>73.715340029946205</v>
      </c>
    </row>
    <row r="43" spans="1:21" ht="12" thickBot="1">
      <c r="A43" s="85"/>
      <c r="B43" s="72" t="s">
        <v>33</v>
      </c>
      <c r="C43" s="73"/>
      <c r="D43" s="59">
        <v>930016.50989999995</v>
      </c>
      <c r="E43" s="60"/>
      <c r="F43" s="60"/>
      <c r="G43" s="59">
        <v>489009.33230000001</v>
      </c>
      <c r="H43" s="61">
        <v>90.183795782745605</v>
      </c>
      <c r="I43" s="59">
        <v>55520.669699999999</v>
      </c>
      <c r="J43" s="61">
        <v>5.9698585034764502</v>
      </c>
      <c r="K43" s="59">
        <v>25186.5465</v>
      </c>
      <c r="L43" s="61">
        <v>5.1505247111620402</v>
      </c>
      <c r="M43" s="61">
        <v>1.20437802776971</v>
      </c>
      <c r="N43" s="59">
        <v>9762572.2852999996</v>
      </c>
      <c r="O43" s="59">
        <v>50204980.046099998</v>
      </c>
      <c r="P43" s="59">
        <v>2709</v>
      </c>
      <c r="Q43" s="59">
        <v>1692</v>
      </c>
      <c r="R43" s="61">
        <v>60.106382978723403</v>
      </c>
      <c r="S43" s="59">
        <v>343.30620520487298</v>
      </c>
      <c r="T43" s="59">
        <v>279.699897399527</v>
      </c>
      <c r="U43" s="62">
        <v>18.527573006548899</v>
      </c>
    </row>
    <row r="44" spans="1:21" ht="12" thickBot="1">
      <c r="A44" s="85"/>
      <c r="B44" s="72" t="s">
        <v>38</v>
      </c>
      <c r="C44" s="73"/>
      <c r="D44" s="59">
        <v>1309014.78</v>
      </c>
      <c r="E44" s="60"/>
      <c r="F44" s="60"/>
      <c r="G44" s="59">
        <v>399885.48</v>
      </c>
      <c r="H44" s="61">
        <v>227.34741456479</v>
      </c>
      <c r="I44" s="59">
        <v>-289384.40999999997</v>
      </c>
      <c r="J44" s="61">
        <v>-22.107039158106399</v>
      </c>
      <c r="K44" s="59">
        <v>-75085.490000000005</v>
      </c>
      <c r="L44" s="61">
        <v>-18.776748283033399</v>
      </c>
      <c r="M44" s="61">
        <v>2.8540656790013599</v>
      </c>
      <c r="N44" s="59">
        <v>5009204.05</v>
      </c>
      <c r="O44" s="59">
        <v>18543336.859999999</v>
      </c>
      <c r="P44" s="59">
        <v>699</v>
      </c>
      <c r="Q44" s="59">
        <v>76</v>
      </c>
      <c r="R44" s="61">
        <v>819.73684210526301</v>
      </c>
      <c r="S44" s="59">
        <v>1872.6963948497901</v>
      </c>
      <c r="T44" s="59">
        <v>1366.7318421052601</v>
      </c>
      <c r="U44" s="62">
        <v>27.0179701384595</v>
      </c>
    </row>
    <row r="45" spans="1:21" ht="12" thickBot="1">
      <c r="A45" s="85"/>
      <c r="B45" s="72" t="s">
        <v>39</v>
      </c>
      <c r="C45" s="73"/>
      <c r="D45" s="59">
        <v>461542</v>
      </c>
      <c r="E45" s="60"/>
      <c r="F45" s="60"/>
      <c r="G45" s="59">
        <v>89842.76</v>
      </c>
      <c r="H45" s="61">
        <v>413.721973812915</v>
      </c>
      <c r="I45" s="59">
        <v>61338.61</v>
      </c>
      <c r="J45" s="61">
        <v>13.289930277201201</v>
      </c>
      <c r="K45" s="59">
        <v>11054.93</v>
      </c>
      <c r="L45" s="61">
        <v>12.3047533268123</v>
      </c>
      <c r="M45" s="61">
        <v>4.5485299318946399</v>
      </c>
      <c r="N45" s="59">
        <v>2610264.37</v>
      </c>
      <c r="O45" s="59">
        <v>8729222.2300000004</v>
      </c>
      <c r="P45" s="59">
        <v>353</v>
      </c>
      <c r="Q45" s="59">
        <v>53</v>
      </c>
      <c r="R45" s="61">
        <v>566.03773584905696</v>
      </c>
      <c r="S45" s="59">
        <v>1307.48441926346</v>
      </c>
      <c r="T45" s="59">
        <v>932.64905660377406</v>
      </c>
      <c r="U45" s="62">
        <v>28.668438196061899</v>
      </c>
    </row>
    <row r="46" spans="1:21" ht="12" thickBot="1">
      <c r="A46" s="86"/>
      <c r="B46" s="72" t="s">
        <v>34</v>
      </c>
      <c r="C46" s="73"/>
      <c r="D46" s="64">
        <v>10102.4205</v>
      </c>
      <c r="E46" s="65"/>
      <c r="F46" s="65"/>
      <c r="G46" s="64">
        <v>21256.331600000001</v>
      </c>
      <c r="H46" s="66">
        <v>-52.473358573310897</v>
      </c>
      <c r="I46" s="64">
        <v>1774.8461</v>
      </c>
      <c r="J46" s="66">
        <v>17.5685233058751</v>
      </c>
      <c r="K46" s="64">
        <v>1793.3793000000001</v>
      </c>
      <c r="L46" s="66">
        <v>8.4369181557178905</v>
      </c>
      <c r="M46" s="66">
        <v>-1.0334233254505E-2</v>
      </c>
      <c r="N46" s="64">
        <v>185011.5722</v>
      </c>
      <c r="O46" s="64">
        <v>1504442.3293999999</v>
      </c>
      <c r="P46" s="64">
        <v>5</v>
      </c>
      <c r="Q46" s="64">
        <v>8</v>
      </c>
      <c r="R46" s="66">
        <v>-37.5</v>
      </c>
      <c r="S46" s="64">
        <v>2020.4840999999999</v>
      </c>
      <c r="T46" s="64">
        <v>3783.6404124999999</v>
      </c>
      <c r="U46" s="67">
        <v>-87.264052832684996</v>
      </c>
    </row>
  </sheetData>
  <mergeCells count="44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A8:A46"/>
    <mergeCell ref="B46:C46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36:C36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42819</v>
      </c>
      <c r="C2" s="43">
        <v>12</v>
      </c>
      <c r="D2" s="43">
        <v>57932</v>
      </c>
      <c r="E2" s="43">
        <v>744795.22428205097</v>
      </c>
      <c r="F2" s="43">
        <v>544780.35911367496</v>
      </c>
      <c r="G2" s="37"/>
      <c r="H2" s="37"/>
    </row>
    <row r="3" spans="1:8">
      <c r="A3" s="43">
        <v>2</v>
      </c>
      <c r="B3" s="44">
        <v>42819</v>
      </c>
      <c r="C3" s="43">
        <v>13</v>
      </c>
      <c r="D3" s="43">
        <v>14646</v>
      </c>
      <c r="E3" s="43">
        <v>142652.98787606799</v>
      </c>
      <c r="F3" s="43">
        <v>108796.33777265</v>
      </c>
      <c r="G3" s="37"/>
      <c r="H3" s="37"/>
    </row>
    <row r="4" spans="1:8">
      <c r="A4" s="43">
        <v>3</v>
      </c>
      <c r="B4" s="44">
        <v>42819</v>
      </c>
      <c r="C4" s="43">
        <v>14</v>
      </c>
      <c r="D4" s="43">
        <v>155503</v>
      </c>
      <c r="E4" s="43">
        <v>187159.19741052901</v>
      </c>
      <c r="F4" s="43">
        <v>137090.395549687</v>
      </c>
      <c r="G4" s="37"/>
      <c r="H4" s="37"/>
    </row>
    <row r="5" spans="1:8">
      <c r="A5" s="43">
        <v>4</v>
      </c>
      <c r="B5" s="44">
        <v>42819</v>
      </c>
      <c r="C5" s="43">
        <v>15</v>
      </c>
      <c r="D5" s="43">
        <v>3410</v>
      </c>
      <c r="E5" s="43">
        <v>54971.015404886202</v>
      </c>
      <c r="F5" s="43">
        <v>41547.917363225199</v>
      </c>
      <c r="G5" s="37"/>
      <c r="H5" s="37"/>
    </row>
    <row r="6" spans="1:8">
      <c r="A6" s="43">
        <v>5</v>
      </c>
      <c r="B6" s="44">
        <v>42819</v>
      </c>
      <c r="C6" s="43">
        <v>16</v>
      </c>
      <c r="D6" s="43">
        <v>4399</v>
      </c>
      <c r="E6" s="43">
        <v>143561.281152991</v>
      </c>
      <c r="F6" s="43">
        <v>118694.80633333301</v>
      </c>
      <c r="G6" s="37"/>
      <c r="H6" s="37"/>
    </row>
    <row r="7" spans="1:8">
      <c r="A7" s="43">
        <v>6</v>
      </c>
      <c r="B7" s="44">
        <v>42819</v>
      </c>
      <c r="C7" s="43">
        <v>17</v>
      </c>
      <c r="D7" s="43">
        <v>13399</v>
      </c>
      <c r="E7" s="43">
        <v>208021.92191965799</v>
      </c>
      <c r="F7" s="43">
        <v>147632.271150427</v>
      </c>
      <c r="G7" s="37"/>
      <c r="H7" s="37"/>
    </row>
    <row r="8" spans="1:8">
      <c r="A8" s="43">
        <v>7</v>
      </c>
      <c r="B8" s="44">
        <v>42819</v>
      </c>
      <c r="C8" s="43">
        <v>18</v>
      </c>
      <c r="D8" s="43">
        <v>37444</v>
      </c>
      <c r="E8" s="43">
        <v>90505.887724786298</v>
      </c>
      <c r="F8" s="43">
        <v>75574.235472649598</v>
      </c>
      <c r="G8" s="37"/>
      <c r="H8" s="37"/>
    </row>
    <row r="9" spans="1:8">
      <c r="A9" s="43">
        <v>8</v>
      </c>
      <c r="B9" s="44">
        <v>42819</v>
      </c>
      <c r="C9" s="43">
        <v>19</v>
      </c>
      <c r="D9" s="43">
        <v>22472</v>
      </c>
      <c r="E9" s="43">
        <v>94636.046854700893</v>
      </c>
      <c r="F9" s="43">
        <v>95751.7380923077</v>
      </c>
      <c r="G9" s="37"/>
      <c r="H9" s="37"/>
    </row>
    <row r="10" spans="1:8">
      <c r="A10" s="43">
        <v>9</v>
      </c>
      <c r="B10" s="44">
        <v>42819</v>
      </c>
      <c r="C10" s="43">
        <v>21</v>
      </c>
      <c r="D10" s="43">
        <v>290668</v>
      </c>
      <c r="E10" s="43">
        <v>1269323.7317999499</v>
      </c>
      <c r="F10" s="43">
        <v>1284338.0442931601</v>
      </c>
      <c r="G10" s="37"/>
      <c r="H10" s="37"/>
    </row>
    <row r="11" spans="1:8">
      <c r="A11" s="43">
        <v>10</v>
      </c>
      <c r="B11" s="44">
        <v>42819</v>
      </c>
      <c r="C11" s="43">
        <v>22</v>
      </c>
      <c r="D11" s="43">
        <v>56155</v>
      </c>
      <c r="E11" s="43">
        <v>912566.89551196597</v>
      </c>
      <c r="F11" s="43">
        <v>830473.29759572598</v>
      </c>
      <c r="G11" s="37"/>
      <c r="H11" s="37"/>
    </row>
    <row r="12" spans="1:8">
      <c r="A12" s="43">
        <v>11</v>
      </c>
      <c r="B12" s="44">
        <v>42819</v>
      </c>
      <c r="C12" s="43">
        <v>23</v>
      </c>
      <c r="D12" s="43">
        <v>292502.23100000003</v>
      </c>
      <c r="E12" s="43">
        <v>2836324.8816165202</v>
      </c>
      <c r="F12" s="43">
        <v>2473723.0786119699</v>
      </c>
      <c r="G12" s="37"/>
      <c r="H12" s="37"/>
    </row>
    <row r="13" spans="1:8">
      <c r="A13" s="43">
        <v>12</v>
      </c>
      <c r="B13" s="44">
        <v>42819</v>
      </c>
      <c r="C13" s="43">
        <v>24</v>
      </c>
      <c r="D13" s="43">
        <v>31284.400000000001</v>
      </c>
      <c r="E13" s="43">
        <v>865484.37966923101</v>
      </c>
      <c r="F13" s="43">
        <v>775777.50864017103</v>
      </c>
      <c r="G13" s="37"/>
      <c r="H13" s="37"/>
    </row>
    <row r="14" spans="1:8">
      <c r="A14" s="43">
        <v>13</v>
      </c>
      <c r="B14" s="44">
        <v>42819</v>
      </c>
      <c r="C14" s="43">
        <v>25</v>
      </c>
      <c r="D14" s="43">
        <v>122338</v>
      </c>
      <c r="E14" s="43">
        <v>1629615.55663878</v>
      </c>
      <c r="F14" s="43">
        <v>1446853.8500999999</v>
      </c>
      <c r="G14" s="37"/>
      <c r="H14" s="37"/>
    </row>
    <row r="15" spans="1:8">
      <c r="A15" s="43">
        <v>14</v>
      </c>
      <c r="B15" s="44">
        <v>42819</v>
      </c>
      <c r="C15" s="43">
        <v>26</v>
      </c>
      <c r="D15" s="43">
        <v>80020</v>
      </c>
      <c r="E15" s="43">
        <v>527868.60032365203</v>
      </c>
      <c r="F15" s="43">
        <v>442201.85999918298</v>
      </c>
      <c r="G15" s="37"/>
      <c r="H15" s="37"/>
    </row>
    <row r="16" spans="1:8">
      <c r="A16" s="43">
        <v>15</v>
      </c>
      <c r="B16" s="44">
        <v>42819</v>
      </c>
      <c r="C16" s="43">
        <v>27</v>
      </c>
      <c r="D16" s="43">
        <v>235266.81899999999</v>
      </c>
      <c r="E16" s="43">
        <v>1893428.4662079399</v>
      </c>
      <c r="F16" s="43">
        <v>1871871.76751243</v>
      </c>
      <c r="G16" s="37"/>
      <c r="H16" s="37"/>
    </row>
    <row r="17" spans="1:9">
      <c r="A17" s="43">
        <v>16</v>
      </c>
      <c r="B17" s="44">
        <v>42819</v>
      </c>
      <c r="C17" s="43">
        <v>29</v>
      </c>
      <c r="D17" s="43">
        <v>201153</v>
      </c>
      <c r="E17" s="43">
        <v>2995436.8473299099</v>
      </c>
      <c r="F17" s="43">
        <v>2652534.1329854699</v>
      </c>
      <c r="G17" s="37"/>
      <c r="H17" s="37"/>
    </row>
    <row r="18" spans="1:9">
      <c r="A18" s="43">
        <v>17</v>
      </c>
      <c r="B18" s="44">
        <v>42819</v>
      </c>
      <c r="C18" s="43">
        <v>31</v>
      </c>
      <c r="D18" s="43">
        <v>46334.974999999999</v>
      </c>
      <c r="E18" s="43">
        <v>392921.43438380602</v>
      </c>
      <c r="F18" s="43">
        <v>334287.23521329497</v>
      </c>
      <c r="G18" s="37"/>
      <c r="H18" s="37"/>
    </row>
    <row r="19" spans="1:9">
      <c r="A19" s="43">
        <v>18</v>
      </c>
      <c r="B19" s="44">
        <v>42819</v>
      </c>
      <c r="C19" s="43">
        <v>32</v>
      </c>
      <c r="D19" s="43">
        <v>31189.433000000001</v>
      </c>
      <c r="E19" s="43">
        <v>546156.02593255404</v>
      </c>
      <c r="F19" s="43">
        <v>508216.785931046</v>
      </c>
      <c r="G19" s="37"/>
      <c r="H19" s="37"/>
    </row>
    <row r="20" spans="1:9">
      <c r="A20" s="43">
        <v>19</v>
      </c>
      <c r="B20" s="44">
        <v>42819</v>
      </c>
      <c r="C20" s="43">
        <v>33</v>
      </c>
      <c r="D20" s="43">
        <v>59997.853999999999</v>
      </c>
      <c r="E20" s="43">
        <v>1021483.03175636</v>
      </c>
      <c r="F20" s="43">
        <v>820931.64749530505</v>
      </c>
      <c r="G20" s="37"/>
      <c r="H20" s="37"/>
    </row>
    <row r="21" spans="1:9">
      <c r="A21" s="43">
        <v>20</v>
      </c>
      <c r="B21" s="44">
        <v>42819</v>
      </c>
      <c r="C21" s="43">
        <v>34</v>
      </c>
      <c r="D21" s="43">
        <v>67076.752999999997</v>
      </c>
      <c r="E21" s="43">
        <v>433919.24337713502</v>
      </c>
      <c r="F21" s="43">
        <v>324178.789962643</v>
      </c>
      <c r="G21" s="37"/>
      <c r="H21" s="37"/>
    </row>
    <row r="22" spans="1:9">
      <c r="A22" s="43">
        <v>21</v>
      </c>
      <c r="B22" s="44">
        <v>42819</v>
      </c>
      <c r="C22" s="43">
        <v>35</v>
      </c>
      <c r="D22" s="43">
        <v>57504.803</v>
      </c>
      <c r="E22" s="43">
        <v>1660096.2889849599</v>
      </c>
      <c r="F22" s="43">
        <v>1634766.7102407101</v>
      </c>
      <c r="G22" s="37"/>
      <c r="H22" s="37"/>
    </row>
    <row r="23" spans="1:9">
      <c r="A23" s="43">
        <v>22</v>
      </c>
      <c r="B23" s="44">
        <v>42819</v>
      </c>
      <c r="C23" s="43">
        <v>36</v>
      </c>
      <c r="D23" s="43">
        <v>220492.29300000001</v>
      </c>
      <c r="E23" s="43">
        <v>1102860.53660796</v>
      </c>
      <c r="F23" s="43">
        <v>921443.47592987597</v>
      </c>
      <c r="G23" s="37"/>
      <c r="H23" s="37"/>
    </row>
    <row r="24" spans="1:9">
      <c r="A24" s="43">
        <v>23</v>
      </c>
      <c r="B24" s="44">
        <v>42819</v>
      </c>
      <c r="C24" s="43">
        <v>37</v>
      </c>
      <c r="D24" s="43">
        <v>195627.00899999999</v>
      </c>
      <c r="E24" s="43">
        <v>1861000.2130398201</v>
      </c>
      <c r="F24" s="43">
        <v>1656522.1772789599</v>
      </c>
      <c r="G24" s="37"/>
      <c r="H24" s="37"/>
    </row>
    <row r="25" spans="1:9">
      <c r="A25" s="43">
        <v>24</v>
      </c>
      <c r="B25" s="44">
        <v>42819</v>
      </c>
      <c r="C25" s="43">
        <v>38</v>
      </c>
      <c r="D25" s="43">
        <v>459284.66200000001</v>
      </c>
      <c r="E25" s="43">
        <v>1896024.85152478</v>
      </c>
      <c r="F25" s="43">
        <v>1942180.8107938101</v>
      </c>
      <c r="G25" s="37"/>
      <c r="H25" s="37"/>
    </row>
    <row r="26" spans="1:9">
      <c r="A26" s="43">
        <v>25</v>
      </c>
      <c r="B26" s="44">
        <v>42819</v>
      </c>
      <c r="C26" s="43">
        <v>39</v>
      </c>
      <c r="D26" s="43">
        <v>125425.16099999999</v>
      </c>
      <c r="E26" s="43">
        <v>240878.696193026</v>
      </c>
      <c r="F26" s="43">
        <v>179446.86479980001</v>
      </c>
      <c r="G26" s="37"/>
      <c r="H26" s="37"/>
    </row>
    <row r="27" spans="1:9">
      <c r="A27" s="43">
        <v>26</v>
      </c>
      <c r="B27" s="44">
        <v>42819</v>
      </c>
      <c r="C27" s="43">
        <v>42</v>
      </c>
      <c r="D27" s="43">
        <v>13905.518</v>
      </c>
      <c r="E27" s="43">
        <v>229945.97659999999</v>
      </c>
      <c r="F27" s="43">
        <v>201153.0655</v>
      </c>
      <c r="G27" s="37"/>
      <c r="H27" s="37"/>
    </row>
    <row r="28" spans="1:9">
      <c r="A28" s="43">
        <v>27</v>
      </c>
      <c r="B28" s="44">
        <v>42819</v>
      </c>
      <c r="C28" s="43">
        <v>70</v>
      </c>
      <c r="D28" s="43">
        <v>218</v>
      </c>
      <c r="E28" s="43">
        <v>414207.24</v>
      </c>
      <c r="F28" s="43">
        <v>392425.91</v>
      </c>
      <c r="G28" s="37"/>
      <c r="H28" s="37"/>
    </row>
    <row r="29" spans="1:9">
      <c r="A29" s="43">
        <v>28</v>
      </c>
      <c r="B29" s="44">
        <v>42819</v>
      </c>
      <c r="C29" s="43">
        <v>71</v>
      </c>
      <c r="D29" s="43">
        <v>908</v>
      </c>
      <c r="E29" s="43">
        <v>2723163.97</v>
      </c>
      <c r="F29" s="43">
        <v>3059673.57</v>
      </c>
      <c r="G29" s="37"/>
      <c r="H29" s="37"/>
    </row>
    <row r="30" spans="1:9">
      <c r="A30" s="43">
        <v>29</v>
      </c>
      <c r="B30" s="44">
        <v>42819</v>
      </c>
      <c r="C30" s="43">
        <v>72</v>
      </c>
      <c r="D30" s="43">
        <v>475</v>
      </c>
      <c r="E30" s="43">
        <v>1246679.8999999999</v>
      </c>
      <c r="F30" s="43">
        <v>1266956.06</v>
      </c>
      <c r="G30" s="37"/>
      <c r="H30" s="37"/>
    </row>
    <row r="31" spans="1:9">
      <c r="A31" s="39">
        <v>30</v>
      </c>
      <c r="B31" s="44">
        <v>42819</v>
      </c>
      <c r="C31" s="39">
        <v>73</v>
      </c>
      <c r="D31" s="39">
        <v>407</v>
      </c>
      <c r="E31" s="39">
        <v>1031924.06</v>
      </c>
      <c r="F31" s="39">
        <v>1190397.8799999999</v>
      </c>
      <c r="G31" s="39"/>
      <c r="H31" s="39"/>
      <c r="I31" s="39"/>
    </row>
    <row r="32" spans="1:9">
      <c r="A32" s="39">
        <v>31</v>
      </c>
      <c r="B32" s="44">
        <v>42819</v>
      </c>
      <c r="C32" s="39">
        <v>75</v>
      </c>
      <c r="D32" s="39">
        <v>57</v>
      </c>
      <c r="E32" s="39">
        <v>28337.6068376068</v>
      </c>
      <c r="F32" s="39">
        <v>25670.495726495701</v>
      </c>
      <c r="G32" s="39"/>
      <c r="H32" s="39"/>
    </row>
    <row r="33" spans="1:8">
      <c r="A33" s="39">
        <v>32</v>
      </c>
      <c r="B33" s="44">
        <v>42819</v>
      </c>
      <c r="C33" s="39">
        <v>76</v>
      </c>
      <c r="D33" s="39">
        <v>3234</v>
      </c>
      <c r="E33" s="39">
        <v>930016.49833846197</v>
      </c>
      <c r="F33" s="39">
        <v>874495.82322222204</v>
      </c>
      <c r="G33" s="39"/>
      <c r="H33" s="39"/>
    </row>
    <row r="34" spans="1:8">
      <c r="A34" s="39">
        <v>33</v>
      </c>
      <c r="B34" s="44">
        <v>42819</v>
      </c>
      <c r="C34" s="39">
        <v>77</v>
      </c>
      <c r="D34" s="39">
        <v>663</v>
      </c>
      <c r="E34" s="39">
        <v>1309014.78</v>
      </c>
      <c r="F34" s="39">
        <v>1598399.19</v>
      </c>
      <c r="G34" s="30"/>
      <c r="H34" s="30"/>
    </row>
    <row r="35" spans="1:8">
      <c r="A35" s="39">
        <v>34</v>
      </c>
      <c r="B35" s="44">
        <v>42819</v>
      </c>
      <c r="C35" s="39">
        <v>78</v>
      </c>
      <c r="D35" s="39">
        <v>347</v>
      </c>
      <c r="E35" s="39">
        <v>461542</v>
      </c>
      <c r="F35" s="39">
        <v>400203.39</v>
      </c>
      <c r="G35" s="30"/>
      <c r="H35" s="30"/>
    </row>
    <row r="36" spans="1:8">
      <c r="A36" s="39">
        <v>35</v>
      </c>
      <c r="B36" s="44">
        <v>42819</v>
      </c>
      <c r="C36" s="39">
        <v>99</v>
      </c>
      <c r="D36" s="39">
        <v>5</v>
      </c>
      <c r="E36" s="39">
        <v>10102.420391800901</v>
      </c>
      <c r="F36" s="39">
        <v>8327.5744648665004</v>
      </c>
      <c r="G36" s="30"/>
      <c r="H36" s="30"/>
    </row>
    <row r="37" spans="1:8">
      <c r="A37" s="39"/>
      <c r="B37" s="44"/>
      <c r="C37" s="39"/>
      <c r="D37" s="39"/>
      <c r="E37" s="39"/>
      <c r="F37" s="39"/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2017-03-26T01:02:33Z</dcterms:modified>
</cp:coreProperties>
</file>