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<sst xmlns="http://schemas.openxmlformats.org/spreadsheetml/2006/main" count="116" uniqueCount="76">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</sst>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4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3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7" fillId="0" borderId="0" xfId="110"/>
    <xf numFmtId="0" fontId="78" fillId="0" borderId="0" xfId="110" applyNumberFormat="1" applyFont="1"/>
    <xf numFmtId="0" fontId="80" fillId="0" borderId="0" xfId="0" applyNumberFormat="1" applyFont="1" applyAlignment="1"/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99" fillId="0" borderId="0" xfId="110" applyNumberFormat="1" applyFont="1"/>
    <xf numFmtId="0" fontId="100" fillId="0" borderId="0" xfId="110" applyFont="1"/>
    <xf numFmtId="14" fontId="100" fillId="0" borderId="0" xfId="110" applyNumberFormat="1" applyFont="1"/>
    <xf numFmtId="0" fontId="103" fillId="0" borderId="0" xfId="0" applyNumberFormat="1" applyFont="1" applyFill="1" applyBorder="1" applyAlignment="1" applyProtection="1">
      <alignment vertical="center"/>
    </xf>
    <xf numFmtId="0" fontId="104" fillId="0" borderId="0" xfId="0" applyNumberFormat="1" applyFont="1" applyFill="1" applyBorder="1" applyAlignment="1" applyProtection="1">
      <alignment horizontal="left" wrapText="1"/>
    </xf>
    <xf numFmtId="0" fontId="105" fillId="0" borderId="19" xfId="0" applyNumberFormat="1" applyFont="1" applyFill="1" applyBorder="1" applyAlignment="1" applyProtection="1">
      <alignment horizontal="left" vertical="center" wrapText="1"/>
    </xf>
    <xf numFmtId="0" fontId="101" fillId="0" borderId="10" xfId="0" applyNumberFormat="1" applyFont="1" applyFill="1" applyBorder="1" applyAlignment="1" applyProtection="1">
      <alignment wrapText="1"/>
    </xf>
    <xf numFmtId="0" fontId="103" fillId="0" borderId="11" xfId="0" applyNumberFormat="1" applyFont="1" applyFill="1" applyBorder="1" applyAlignment="1" applyProtection="1">
      <alignment wrapText="1"/>
    </xf>
    <xf numFmtId="0" fontId="103" fillId="0" borderId="11" xfId="0" applyNumberFormat="1" applyFont="1" applyFill="1" applyBorder="1" applyAlignment="1" applyProtection="1">
      <alignment horizontal="right" vertical="center" wrapText="1"/>
    </xf>
    <xf numFmtId="49" fontId="101" fillId="33" borderId="10" xfId="0" applyNumberFormat="1" applyFont="1" applyFill="1" applyBorder="1" applyAlignment="1" applyProtection="1">
      <alignment vertical="center" wrapText="1"/>
    </xf>
    <xf numFmtId="49" fontId="101" fillId="33" borderId="12" xfId="0" applyNumberFormat="1" applyFont="1" applyFill="1" applyBorder="1" applyAlignment="1" applyProtection="1">
      <alignment vertical="center" wrapText="1"/>
    </xf>
    <xf numFmtId="0" fontId="101" fillId="33" borderId="10" xfId="0" applyNumberFormat="1" applyFont="1" applyFill="1" applyBorder="1" applyAlignment="1" applyProtection="1">
      <alignment vertical="center" wrapText="1"/>
    </xf>
    <xf numFmtId="0" fontId="101" fillId="33" borderId="12" xfId="0" applyNumberFormat="1" applyFont="1" applyFill="1" applyBorder="1" applyAlignment="1" applyProtection="1">
      <alignment vertical="center" wrapText="1"/>
    </xf>
    <xf numFmtId="4" fontId="102" fillId="34" borderId="10" xfId="0" applyNumberFormat="1" applyFont="1" applyFill="1" applyBorder="1" applyAlignment="1" applyProtection="1">
      <alignment horizontal="right" vertical="top" wrapText="1"/>
    </xf>
    <xf numFmtId="0" fontId="102" fillId="34" borderId="10" xfId="0" applyNumberFormat="1" applyFont="1" applyFill="1" applyBorder="1" applyAlignment="1" applyProtection="1">
      <alignment horizontal="right" vertical="top" wrapText="1"/>
    </xf>
    <xf numFmtId="176" fontId="102" fillId="34" borderId="10" xfId="0" applyNumberFormat="1" applyFont="1" applyFill="1" applyBorder="1" applyAlignment="1" applyProtection="1">
      <alignment horizontal="right" vertical="top" wrapText="1"/>
    </xf>
    <xf numFmtId="176" fontId="102" fillId="34" borderId="12" xfId="0" applyNumberFormat="1" applyFont="1" applyFill="1" applyBorder="1" applyAlignment="1" applyProtection="1">
      <alignment horizontal="right" vertical="top" wrapText="1"/>
    </xf>
    <xf numFmtId="4" fontId="101" fillId="35" borderId="10" xfId="0" applyNumberFormat="1" applyFont="1" applyFill="1" applyBorder="1" applyAlignment="1" applyProtection="1">
      <alignment horizontal="right" vertical="top" wrapText="1"/>
    </xf>
    <xf numFmtId="0" fontId="101" fillId="35" borderId="10" xfId="0" applyNumberFormat="1" applyFont="1" applyFill="1" applyBorder="1" applyAlignment="1" applyProtection="1">
      <alignment horizontal="right" vertical="top" wrapText="1"/>
    </xf>
    <xf numFmtId="176" fontId="101" fillId="35" borderId="10" xfId="0" applyNumberFormat="1" applyFont="1" applyFill="1" applyBorder="1" applyAlignment="1" applyProtection="1">
      <alignment horizontal="right" vertical="top" wrapText="1"/>
    </xf>
    <xf numFmtId="176" fontId="101" fillId="35" borderId="12" xfId="0" applyNumberFormat="1" applyFont="1" applyFill="1" applyBorder="1" applyAlignment="1" applyProtection="1">
      <alignment horizontal="right" vertical="top" wrapText="1"/>
    </xf>
    <xf numFmtId="0" fontId="101" fillId="35" borderId="12" xfId="0" applyNumberFormat="1" applyFont="1" applyFill="1" applyBorder="1" applyAlignment="1" applyProtection="1">
      <alignment horizontal="right" vertical="top" wrapText="1"/>
    </xf>
    <xf numFmtId="4" fontId="101" fillId="35" borderId="13" xfId="0" applyNumberFormat="1" applyFont="1" applyFill="1" applyBorder="1" applyAlignment="1" applyProtection="1">
      <alignment horizontal="right" vertical="top" wrapText="1"/>
    </xf>
    <xf numFmtId="0" fontId="101" fillId="35" borderId="13" xfId="0" applyNumberFormat="1" applyFont="1" applyFill="1" applyBorder="1" applyAlignment="1" applyProtection="1">
      <alignment horizontal="right" vertical="top" wrapText="1"/>
    </xf>
    <xf numFmtId="176" fontId="101" fillId="35" borderId="13" xfId="0" applyNumberFormat="1" applyFont="1" applyFill="1" applyBorder="1" applyAlignment="1" applyProtection="1">
      <alignment horizontal="right" vertical="top" wrapText="1"/>
    </xf>
    <xf numFmtId="176" fontId="101" fillId="35" borderId="20" xfId="0" applyNumberFormat="1" applyFont="1" applyFill="1" applyBorder="1" applyAlignment="1" applyProtection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101" fillId="33" borderId="13" xfId="0" applyNumberFormat="1" applyFont="1" applyFill="1" applyBorder="1" applyAlignment="1" applyProtection="1">
      <alignment horizontal="left" vertical="top" wrapText="1"/>
    </xf>
    <xf numFmtId="49" fontId="101" fillId="33" borderId="15" xfId="0" applyNumberFormat="1" applyFont="1" applyFill="1" applyBorder="1" applyAlignment="1" applyProtection="1">
      <alignment horizontal="left" vertical="top" wrapText="1"/>
    </xf>
    <xf numFmtId="0" fontId="103" fillId="0" borderId="0" xfId="0" applyNumberFormat="1" applyFont="1" applyFill="1" applyBorder="1" applyAlignment="1" applyProtection="1">
      <alignment wrapText="1"/>
    </xf>
    <xf numFmtId="0" fontId="103" fillId="0" borderId="0" xfId="0" applyNumberFormat="1" applyFont="1" applyFill="1" applyBorder="1" applyAlignment="1" applyProtection="1">
      <alignment horizontal="right" vertical="center" wrapText="1"/>
    </xf>
    <xf numFmtId="0" fontId="101" fillId="33" borderId="13" xfId="0" applyNumberFormat="1" applyFont="1" applyFill="1" applyBorder="1" applyAlignment="1" applyProtection="1">
      <alignment vertical="center" wrapText="1"/>
    </xf>
    <xf numFmtId="0" fontId="101" fillId="33" borderId="15" xfId="0" applyNumberFormat="1" applyFont="1" applyFill="1" applyBorder="1" applyAlignment="1" applyProtection="1">
      <alignment vertical="center" wrapText="1"/>
    </xf>
    <xf numFmtId="49" fontId="102" fillId="33" borderId="13" xfId="0" applyNumberFormat="1" applyFont="1" applyFill="1" applyBorder="1" applyAlignment="1" applyProtection="1">
      <alignment horizontal="left" vertical="top" wrapText="1"/>
    </xf>
    <xf numFmtId="49" fontId="102" fillId="33" borderId="14" xfId="0" applyNumberFormat="1" applyFont="1" applyFill="1" applyBorder="1" applyAlignment="1" applyProtection="1">
      <alignment horizontal="left" vertical="top" wrapText="1"/>
    </xf>
    <xf numFmtId="49" fontId="102" fillId="33" borderId="15" xfId="0" applyNumberFormat="1" applyFont="1" applyFill="1" applyBorder="1" applyAlignment="1" applyProtection="1">
      <alignment horizontal="left" vertical="top" wrapText="1"/>
    </xf>
    <xf numFmtId="14" fontId="101" fillId="33" borderId="12" xfId="0" applyNumberFormat="1" applyFont="1" applyFill="1" applyBorder="1" applyAlignment="1" applyProtection="1">
      <alignment vertical="center" wrapText="1"/>
    </xf>
    <xf numFmtId="14" fontId="101" fillId="33" borderId="16" xfId="0" applyNumberFormat="1" applyFont="1" applyFill="1" applyBorder="1" applyAlignment="1" applyProtection="1">
      <alignment vertical="center" wrapText="1"/>
    </xf>
    <xf numFmtId="14" fontId="101" fillId="33" borderId="17" xfId="0" applyNumberFormat="1" applyFont="1" applyFill="1" applyBorder="1" applyAlignment="1" applyProtection="1">
      <alignment vertical="center" wrapText="1"/>
    </xf>
  </cellXfs>
  <cellStyles count="523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5" sqref="L1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72" t="s">
        <v>5</v>
      </c>
      <c r="B3" s="72"/>
      <c r="C3" s="72"/>
      <c r="D3" s="72"/>
      <c r="E3" s="15">
        <f>SUM(E4:E42)</f>
        <v>26230722.1886</v>
      </c>
      <c r="F3" s="25">
        <f>RA!I7</f>
        <v>2969530.3879</v>
      </c>
      <c r="G3" s="16">
        <f>SUM(G4:G42)</f>
        <v>23261191.800699994</v>
      </c>
      <c r="H3" s="27">
        <f>RA!J7</f>
        <v>11.3208106378046</v>
      </c>
      <c r="I3" s="20">
        <f>SUM(I4:I42)</f>
        <v>26230731.946712535</v>
      </c>
      <c r="J3" s="21">
        <f>SUM(J4:J42)</f>
        <v>23261191.902570669</v>
      </c>
      <c r="K3" s="22">
        <f>E3-I3</f>
        <v>-9.7581125348806381</v>
      </c>
      <c r="L3" s="22">
        <f>G3-J3</f>
        <v>-0.10187067463994026</v>
      </c>
    </row>
    <row r="4" spans="1:13" x14ac:dyDescent="0.2">
      <c r="A4" s="73">
        <f>RA!A8</f>
        <v>42771</v>
      </c>
      <c r="B4" s="12">
        <v>12</v>
      </c>
      <c r="C4" s="68" t="s">
        <v>6</v>
      </c>
      <c r="D4" s="68"/>
      <c r="E4" s="15">
        <f>IFERROR(VLOOKUP(C4,RA!B:D,3,0),0)</f>
        <v>1337019.1739000001</v>
      </c>
      <c r="F4" s="25">
        <f>IFERROR(VLOOKUP(C4,RA!B:I,8,0),0)</f>
        <v>364648.98940000002</v>
      </c>
      <c r="G4" s="16">
        <f t="shared" ref="G4:G42" si="0">E4-F4</f>
        <v>972370.18449999997</v>
      </c>
      <c r="H4" s="27">
        <f>RA!J8</f>
        <v>27.2732804823092</v>
      </c>
      <c r="I4" s="20">
        <f>IFERROR(VLOOKUP(B4,RMS!C:E,3,FALSE),0)</f>
        <v>1337020.5800829099</v>
      </c>
      <c r="J4" s="21">
        <f>IFERROR(VLOOKUP(B4,RMS!C:F,4,FALSE),0)</f>
        <v>972370.17977265001</v>
      </c>
      <c r="K4" s="22">
        <f t="shared" ref="K4:K42" si="1">E4-I4</f>
        <v>-1.4061829098500311</v>
      </c>
      <c r="L4" s="22">
        <f t="shared" ref="L4:L42" si="2">G4-J4</f>
        <v>4.7273499658331275E-3</v>
      </c>
    </row>
    <row r="5" spans="1:13" x14ac:dyDescent="0.2">
      <c r="A5" s="73"/>
      <c r="B5" s="12">
        <v>13</v>
      </c>
      <c r="C5" s="68" t="s">
        <v>7</v>
      </c>
      <c r="D5" s="68"/>
      <c r="E5" s="15">
        <f>IFERROR(VLOOKUP(C5,RA!B:D,3,0),0)</f>
        <v>237966.61739999999</v>
      </c>
      <c r="F5" s="25">
        <f>IFERROR(VLOOKUP(C5,RA!B:I,8,0),0)</f>
        <v>60480.905200000001</v>
      </c>
      <c r="G5" s="16">
        <f t="shared" si="0"/>
        <v>177485.71219999998</v>
      </c>
      <c r="H5" s="27">
        <f>RA!J9</f>
        <v>25.415709926378899</v>
      </c>
      <c r="I5" s="20">
        <f>IFERROR(VLOOKUP(B5,RMS!C:E,3,FALSE),0)</f>
        <v>237966.84323760701</v>
      </c>
      <c r="J5" s="21">
        <f>IFERROR(VLOOKUP(B5,RMS!C:F,4,FALSE),0)</f>
        <v>177485.70675299101</v>
      </c>
      <c r="K5" s="22">
        <f t="shared" si="1"/>
        <v>-0.22583760702400468</v>
      </c>
      <c r="L5" s="22">
        <f t="shared" si="2"/>
        <v>5.4470089671667665E-3</v>
      </c>
      <c r="M5" s="32"/>
    </row>
    <row r="6" spans="1:13" x14ac:dyDescent="0.2">
      <c r="A6" s="73"/>
      <c r="B6" s="12">
        <v>14</v>
      </c>
      <c r="C6" s="68" t="s">
        <v>8</v>
      </c>
      <c r="D6" s="68"/>
      <c r="E6" s="15">
        <f>IFERROR(VLOOKUP(C6,RA!B:D,3,0),0)</f>
        <v>383424.26870000002</v>
      </c>
      <c r="F6" s="25">
        <f>IFERROR(VLOOKUP(C6,RA!B:I,8,0),0)</f>
        <v>92661.4</v>
      </c>
      <c r="G6" s="16">
        <f t="shared" si="0"/>
        <v>290762.86869999999</v>
      </c>
      <c r="H6" s="27">
        <f>RA!J10</f>
        <v>24.166806215518999</v>
      </c>
      <c r="I6" s="20">
        <f>IFERROR(VLOOKUP(B6,RMS!C:E,3,FALSE),0)</f>
        <v>383426.50272777397</v>
      </c>
      <c r="J6" s="21">
        <f>IFERROR(VLOOKUP(B6,RMS!C:F,4,FALSE),0)</f>
        <v>290762.89043681702</v>
      </c>
      <c r="K6" s="22">
        <f>E6-I6</f>
        <v>-2.2340277739567682</v>
      </c>
      <c r="L6" s="22">
        <f t="shared" si="2"/>
        <v>-2.1736817026976496E-2</v>
      </c>
      <c r="M6" s="32"/>
    </row>
    <row r="7" spans="1:13" x14ac:dyDescent="0.2">
      <c r="A7" s="73"/>
      <c r="B7" s="12">
        <v>15</v>
      </c>
      <c r="C7" s="68" t="s">
        <v>9</v>
      </c>
      <c r="D7" s="68"/>
      <c r="E7" s="15">
        <f>IFERROR(VLOOKUP(C7,RA!B:D,3,0),0)</f>
        <v>108612.07249999999</v>
      </c>
      <c r="F7" s="25">
        <f>IFERROR(VLOOKUP(C7,RA!B:I,8,0),0)</f>
        <v>24694.277099999999</v>
      </c>
      <c r="G7" s="16">
        <f t="shared" si="0"/>
        <v>83917.795400000003</v>
      </c>
      <c r="H7" s="27">
        <f>RA!J11</f>
        <v>22.736217559977</v>
      </c>
      <c r="I7" s="20">
        <f>IFERROR(VLOOKUP(B7,RMS!C:E,3,FALSE),0)</f>
        <v>108612.13351072501</v>
      </c>
      <c r="J7" s="21">
        <f>IFERROR(VLOOKUP(B7,RMS!C:F,4,FALSE),0)</f>
        <v>83917.796696437494</v>
      </c>
      <c r="K7" s="22">
        <f t="shared" si="1"/>
        <v>-6.1010725010419264E-2</v>
      </c>
      <c r="L7" s="22">
        <f t="shared" si="2"/>
        <v>-1.2964374909643084E-3</v>
      </c>
      <c r="M7" s="32"/>
    </row>
    <row r="8" spans="1:13" x14ac:dyDescent="0.2">
      <c r="A8" s="73"/>
      <c r="B8" s="12">
        <v>16</v>
      </c>
      <c r="C8" s="68" t="s">
        <v>10</v>
      </c>
      <c r="D8" s="68"/>
      <c r="E8" s="15">
        <f>IFERROR(VLOOKUP(C8,RA!B:D,3,0),0)</f>
        <v>503403.05239999999</v>
      </c>
      <c r="F8" s="25">
        <f>IFERROR(VLOOKUP(C8,RA!B:I,8,0),0)</f>
        <v>118072.1311</v>
      </c>
      <c r="G8" s="16">
        <f t="shared" si="0"/>
        <v>385330.92129999999</v>
      </c>
      <c r="H8" s="27">
        <f>RA!J12</f>
        <v>23.4547904580803</v>
      </c>
      <c r="I8" s="20">
        <f>IFERROR(VLOOKUP(B8,RMS!C:E,3,FALSE),0)</f>
        <v>503403.05726495699</v>
      </c>
      <c r="J8" s="21">
        <f>IFERROR(VLOOKUP(B8,RMS!C:F,4,FALSE),0)</f>
        <v>385330.91748632502</v>
      </c>
      <c r="K8" s="22">
        <f t="shared" si="1"/>
        <v>-4.8649570089764893E-3</v>
      </c>
      <c r="L8" s="22">
        <f t="shared" si="2"/>
        <v>3.8136749644763768E-3</v>
      </c>
      <c r="M8" s="32"/>
    </row>
    <row r="9" spans="1:13" x14ac:dyDescent="0.2">
      <c r="A9" s="73"/>
      <c r="B9" s="12">
        <v>17</v>
      </c>
      <c r="C9" s="68" t="s">
        <v>11</v>
      </c>
      <c r="D9" s="68"/>
      <c r="E9" s="15">
        <f>IFERROR(VLOOKUP(C9,RA!B:D,3,0),0)</f>
        <v>500307.51329999999</v>
      </c>
      <c r="F9" s="25">
        <f>IFERROR(VLOOKUP(C9,RA!B:I,8,0),0)</f>
        <v>152259.30790000001</v>
      </c>
      <c r="G9" s="16">
        <f t="shared" si="0"/>
        <v>348048.20539999998</v>
      </c>
      <c r="H9" s="27">
        <f>RA!J13</f>
        <v>30.433144386680599</v>
      </c>
      <c r="I9" s="20">
        <f>IFERROR(VLOOKUP(B9,RMS!C:E,3,FALSE),0)</f>
        <v>500307.88506837602</v>
      </c>
      <c r="J9" s="21">
        <f>IFERROR(VLOOKUP(B9,RMS!C:F,4,FALSE),0)</f>
        <v>348048.20789316198</v>
      </c>
      <c r="K9" s="22">
        <f t="shared" si="1"/>
        <v>-0.3717683760332875</v>
      </c>
      <c r="L9" s="22">
        <f t="shared" si="2"/>
        <v>-2.4931619991548359E-3</v>
      </c>
      <c r="M9" s="32"/>
    </row>
    <row r="10" spans="1:13" x14ac:dyDescent="0.2">
      <c r="A10" s="73"/>
      <c r="B10" s="12">
        <v>18</v>
      </c>
      <c r="C10" s="68" t="s">
        <v>12</v>
      </c>
      <c r="D10" s="68"/>
      <c r="E10" s="15">
        <f>IFERROR(VLOOKUP(C10,RA!B:D,3,0),0)</f>
        <v>109123.9804</v>
      </c>
      <c r="F10" s="25">
        <f>IFERROR(VLOOKUP(C10,RA!B:I,8,0),0)</f>
        <v>24116.617200000001</v>
      </c>
      <c r="G10" s="16">
        <f t="shared" si="0"/>
        <v>85007.363199999993</v>
      </c>
      <c r="H10" s="27">
        <f>RA!J14</f>
        <v>22.1001993435349</v>
      </c>
      <c r="I10" s="20">
        <f>IFERROR(VLOOKUP(B10,RMS!C:E,3,FALSE),0)</f>
        <v>109123.98767948701</v>
      </c>
      <c r="J10" s="21">
        <f>IFERROR(VLOOKUP(B10,RMS!C:F,4,FALSE),0)</f>
        <v>85007.359442735004</v>
      </c>
      <c r="K10" s="22">
        <f t="shared" si="1"/>
        <v>-7.2794870065990835E-3</v>
      </c>
      <c r="L10" s="22">
        <f t="shared" si="2"/>
        <v>3.7572649889625609E-3</v>
      </c>
      <c r="M10" s="32"/>
    </row>
    <row r="11" spans="1:13" x14ac:dyDescent="0.2">
      <c r="A11" s="73"/>
      <c r="B11" s="12">
        <v>19</v>
      </c>
      <c r="C11" s="68" t="s">
        <v>13</v>
      </c>
      <c r="D11" s="68"/>
      <c r="E11" s="15">
        <f>IFERROR(VLOOKUP(C11,RA!B:D,3,0),0)</f>
        <v>130049.9973</v>
      </c>
      <c r="F11" s="25">
        <f>IFERROR(VLOOKUP(C11,RA!B:I,8,0),0)</f>
        <v>43.407699999999998</v>
      </c>
      <c r="G11" s="16">
        <f t="shared" si="0"/>
        <v>130006.58960000001</v>
      </c>
      <c r="H11" s="27">
        <f>RA!J15</f>
        <v>3.3377701577238003E-2</v>
      </c>
      <c r="I11" s="20">
        <f>IFERROR(VLOOKUP(B11,RMS!C:E,3,FALSE),0)</f>
        <v>130050.22387179499</v>
      </c>
      <c r="J11" s="21">
        <f>IFERROR(VLOOKUP(B11,RMS!C:F,4,FALSE),0)</f>
        <v>130006.589405128</v>
      </c>
      <c r="K11" s="22">
        <f t="shared" si="1"/>
        <v>-0.22657179499219637</v>
      </c>
      <c r="L11" s="22">
        <f t="shared" si="2"/>
        <v>1.9487200188450515E-4</v>
      </c>
      <c r="M11" s="32"/>
    </row>
    <row r="12" spans="1:13" x14ac:dyDescent="0.2">
      <c r="A12" s="73"/>
      <c r="B12" s="12">
        <v>21</v>
      </c>
      <c r="C12" s="68" t="s">
        <v>14</v>
      </c>
      <c r="D12" s="68"/>
      <c r="E12" s="15">
        <f>IFERROR(VLOOKUP(C12,RA!B:D,3,0),0)</f>
        <v>2052081.1476</v>
      </c>
      <c r="F12" s="25">
        <f>IFERROR(VLOOKUP(C12,RA!B:I,8,0),0)</f>
        <v>-209243.2715</v>
      </c>
      <c r="G12" s="16">
        <f t="shared" si="0"/>
        <v>2261324.4191000001</v>
      </c>
      <c r="H12" s="27">
        <f>RA!J16</f>
        <v>-10.196637289159799</v>
      </c>
      <c r="I12" s="20">
        <f>IFERROR(VLOOKUP(B12,RMS!C:E,3,FALSE),0)</f>
        <v>2052080.90595556</v>
      </c>
      <c r="J12" s="21">
        <f>IFERROR(VLOOKUP(B12,RMS!C:F,4,FALSE),0)</f>
        <v>2261324.41898889</v>
      </c>
      <c r="K12" s="22">
        <f t="shared" si="1"/>
        <v>0.24164443998597562</v>
      </c>
      <c r="L12" s="22">
        <f t="shared" si="2"/>
        <v>1.1111004278063774E-4</v>
      </c>
      <c r="M12" s="32"/>
    </row>
    <row r="13" spans="1:13" x14ac:dyDescent="0.2">
      <c r="A13" s="73"/>
      <c r="B13" s="12">
        <v>22</v>
      </c>
      <c r="C13" s="68" t="s">
        <v>15</v>
      </c>
      <c r="D13" s="68"/>
      <c r="E13" s="15">
        <f>IFERROR(VLOOKUP(C13,RA!B:D,3,0),0)</f>
        <v>1840818.8370999999</v>
      </c>
      <c r="F13" s="25">
        <f>IFERROR(VLOOKUP(C13,RA!B:I,8,0),0)</f>
        <v>256185.03750000001</v>
      </c>
      <c r="G13" s="16">
        <f t="shared" si="0"/>
        <v>1584633.7995999998</v>
      </c>
      <c r="H13" s="27">
        <f>RA!J17</f>
        <v>13.916906560104</v>
      </c>
      <c r="I13" s="20">
        <f>IFERROR(VLOOKUP(B13,RMS!C:E,3,FALSE),0)</f>
        <v>1840818.83817009</v>
      </c>
      <c r="J13" s="21">
        <f>IFERROR(VLOOKUP(B13,RMS!C:F,4,FALSE),0)</f>
        <v>1584633.8040162399</v>
      </c>
      <c r="K13" s="22">
        <f t="shared" si="1"/>
        <v>-1.0700901038944721E-3</v>
      </c>
      <c r="L13" s="22">
        <f t="shared" si="2"/>
        <v>-4.4162401463836432E-3</v>
      </c>
      <c r="M13" s="32"/>
    </row>
    <row r="14" spans="1:13" x14ac:dyDescent="0.2">
      <c r="A14" s="73"/>
      <c r="B14" s="12">
        <v>23</v>
      </c>
      <c r="C14" s="68" t="s">
        <v>16</v>
      </c>
      <c r="D14" s="68"/>
      <c r="E14" s="15">
        <f>IFERROR(VLOOKUP(C14,RA!B:D,3,0),0)</f>
        <v>3172644.2530999999</v>
      </c>
      <c r="F14" s="25">
        <f>IFERROR(VLOOKUP(C14,RA!B:I,8,0),0)</f>
        <v>396141.98989999999</v>
      </c>
      <c r="G14" s="16">
        <f t="shared" si="0"/>
        <v>2776502.2631999999</v>
      </c>
      <c r="H14" s="27">
        <f>RA!J18</f>
        <v>12.4861774058951</v>
      </c>
      <c r="I14" s="20">
        <f>IFERROR(VLOOKUP(B14,RMS!C:E,3,FALSE),0)</f>
        <v>3172645.2305632499</v>
      </c>
      <c r="J14" s="21">
        <f>IFERROR(VLOOKUP(B14,RMS!C:F,4,FALSE),0)</f>
        <v>2776502.2707820502</v>
      </c>
      <c r="K14" s="22">
        <f t="shared" si="1"/>
        <v>-0.97746325004845858</v>
      </c>
      <c r="L14" s="22">
        <f t="shared" si="2"/>
        <v>-7.5820502825081348E-3</v>
      </c>
      <c r="M14" s="32"/>
    </row>
    <row r="15" spans="1:13" x14ac:dyDescent="0.2">
      <c r="A15" s="73"/>
      <c r="B15" s="12">
        <v>24</v>
      </c>
      <c r="C15" s="68" t="s">
        <v>17</v>
      </c>
      <c r="D15" s="68"/>
      <c r="E15" s="15">
        <f>IFERROR(VLOOKUP(C15,RA!B:D,3,0),0)</f>
        <v>1003870.2182</v>
      </c>
      <c r="F15" s="25">
        <f>IFERROR(VLOOKUP(C15,RA!B:I,8,0),0)</f>
        <v>102858.2913</v>
      </c>
      <c r="G15" s="16">
        <f t="shared" si="0"/>
        <v>901011.92689999996</v>
      </c>
      <c r="H15" s="27">
        <f>RA!J19</f>
        <v>10.2461742001303</v>
      </c>
      <c r="I15" s="20">
        <f>IFERROR(VLOOKUP(B15,RMS!C:E,3,FALSE),0)</f>
        <v>1003870.11262735</v>
      </c>
      <c r="J15" s="21">
        <f>IFERROR(VLOOKUP(B15,RMS!C:F,4,FALSE),0)</f>
        <v>901011.92937008501</v>
      </c>
      <c r="K15" s="22">
        <f t="shared" si="1"/>
        <v>0.10557264997623861</v>
      </c>
      <c r="L15" s="22">
        <f t="shared" si="2"/>
        <v>-2.4700850481167436E-3</v>
      </c>
      <c r="M15" s="32"/>
    </row>
    <row r="16" spans="1:13" x14ac:dyDescent="0.2">
      <c r="A16" s="73"/>
      <c r="B16" s="12">
        <v>25</v>
      </c>
      <c r="C16" s="68" t="s">
        <v>18</v>
      </c>
      <c r="D16" s="68"/>
      <c r="E16" s="15">
        <f>IFERROR(VLOOKUP(C16,RA!B:D,3,0),0)</f>
        <v>1218133.8370999999</v>
      </c>
      <c r="F16" s="25">
        <f>IFERROR(VLOOKUP(C16,RA!B:I,8,0),0)</f>
        <v>129496.5616</v>
      </c>
      <c r="G16" s="16">
        <f t="shared" si="0"/>
        <v>1088637.2755</v>
      </c>
      <c r="H16" s="27">
        <f>RA!J20</f>
        <v>10.6307334757477</v>
      </c>
      <c r="I16" s="20">
        <f>IFERROR(VLOOKUP(B16,RMS!C:E,3,FALSE),0)</f>
        <v>1218134.2352</v>
      </c>
      <c r="J16" s="21">
        <f>IFERROR(VLOOKUP(B16,RMS!C:F,4,FALSE),0)</f>
        <v>1088637.2755</v>
      </c>
      <c r="K16" s="22">
        <f t="shared" si="1"/>
        <v>-0.39810000010766089</v>
      </c>
      <c r="L16" s="22">
        <f t="shared" si="2"/>
        <v>0</v>
      </c>
      <c r="M16" s="32"/>
    </row>
    <row r="17" spans="1:13" x14ac:dyDescent="0.2">
      <c r="A17" s="73"/>
      <c r="B17" s="12">
        <v>26</v>
      </c>
      <c r="C17" s="68" t="s">
        <v>19</v>
      </c>
      <c r="D17" s="68"/>
      <c r="E17" s="15">
        <f>IFERROR(VLOOKUP(C17,RA!B:D,3,0),0)</f>
        <v>644844.30229999998</v>
      </c>
      <c r="F17" s="25">
        <f>IFERROR(VLOOKUP(C17,RA!B:I,8,0),0)</f>
        <v>88067.503599999996</v>
      </c>
      <c r="G17" s="16">
        <f t="shared" si="0"/>
        <v>556776.79869999993</v>
      </c>
      <c r="H17" s="27">
        <f>RA!J21</f>
        <v>13.6571732565342</v>
      </c>
      <c r="I17" s="20">
        <f>IFERROR(VLOOKUP(B17,RMS!C:E,3,FALSE),0)</f>
        <v>644843.77468696004</v>
      </c>
      <c r="J17" s="21">
        <f>IFERROR(VLOOKUP(B17,RMS!C:F,4,FALSE),0)</f>
        <v>556776.79799022002</v>
      </c>
      <c r="K17" s="22">
        <f t="shared" si="1"/>
        <v>0.52761303994338959</v>
      </c>
      <c r="L17" s="22">
        <f t="shared" si="2"/>
        <v>7.0977990981191397E-4</v>
      </c>
      <c r="M17" s="32"/>
    </row>
    <row r="18" spans="1:13" x14ac:dyDescent="0.2">
      <c r="A18" s="73"/>
      <c r="B18" s="12">
        <v>27</v>
      </c>
      <c r="C18" s="68" t="s">
        <v>20</v>
      </c>
      <c r="D18" s="68"/>
      <c r="E18" s="15">
        <f>IFERROR(VLOOKUP(C18,RA!B:D,3,0),0)</f>
        <v>1979581.3226999999</v>
      </c>
      <c r="F18" s="25">
        <f>IFERROR(VLOOKUP(C18,RA!B:I,8,0),0)</f>
        <v>148442.30979999999</v>
      </c>
      <c r="G18" s="16">
        <f t="shared" si="0"/>
        <v>1831139.0129</v>
      </c>
      <c r="H18" s="27">
        <f>RA!J22</f>
        <v>7.4986719715831596</v>
      </c>
      <c r="I18" s="20">
        <f>IFERROR(VLOOKUP(B18,RMS!C:E,3,FALSE),0)</f>
        <v>1979583.6547338299</v>
      </c>
      <c r="J18" s="21">
        <f>IFERROR(VLOOKUP(B18,RMS!C:F,4,FALSE),0)</f>
        <v>1831139.0151351299</v>
      </c>
      <c r="K18" s="22">
        <f t="shared" si="1"/>
        <v>-2.3320338299963623</v>
      </c>
      <c r="L18" s="22">
        <f t="shared" si="2"/>
        <v>-2.2351299412548542E-3</v>
      </c>
      <c r="M18" s="32"/>
    </row>
    <row r="19" spans="1:13" x14ac:dyDescent="0.2">
      <c r="A19" s="73"/>
      <c r="B19" s="12">
        <v>29</v>
      </c>
      <c r="C19" s="68" t="s">
        <v>21</v>
      </c>
      <c r="D19" s="68"/>
      <c r="E19" s="15">
        <f>IFERROR(VLOOKUP(C19,RA!B:D,3,0),0)</f>
        <v>3451437.9748999998</v>
      </c>
      <c r="F19" s="25">
        <f>IFERROR(VLOOKUP(C19,RA!B:I,8,0),0)</f>
        <v>418543.0392</v>
      </c>
      <c r="G19" s="16">
        <f t="shared" si="0"/>
        <v>3032894.9356999998</v>
      </c>
      <c r="H19" s="27">
        <f>RA!J23</f>
        <v>12.126627864785201</v>
      </c>
      <c r="I19" s="20">
        <f>IFERROR(VLOOKUP(B19,RMS!C:E,3,FALSE),0)</f>
        <v>3451439.9497128199</v>
      </c>
      <c r="J19" s="21">
        <f>IFERROR(VLOOKUP(B19,RMS!C:F,4,FALSE),0)</f>
        <v>3032894.9730752101</v>
      </c>
      <c r="K19" s="22">
        <f t="shared" si="1"/>
        <v>-1.9748128200881183</v>
      </c>
      <c r="L19" s="22">
        <f t="shared" si="2"/>
        <v>-3.737521031871438E-2</v>
      </c>
      <c r="M19" s="32"/>
    </row>
    <row r="20" spans="1:13" x14ac:dyDescent="0.2">
      <c r="A20" s="73"/>
      <c r="B20" s="12">
        <v>31</v>
      </c>
      <c r="C20" s="68" t="s">
        <v>22</v>
      </c>
      <c r="D20" s="68"/>
      <c r="E20" s="15">
        <f>IFERROR(VLOOKUP(C20,RA!B:D,3,0),0)</f>
        <v>373827.85649999999</v>
      </c>
      <c r="F20" s="25">
        <f>IFERROR(VLOOKUP(C20,RA!B:I,8,0),0)</f>
        <v>57779.037400000001</v>
      </c>
      <c r="G20" s="16">
        <f t="shared" si="0"/>
        <v>316048.81909999996</v>
      </c>
      <c r="H20" s="27">
        <f>RA!J24</f>
        <v>15.4560545436506</v>
      </c>
      <c r="I20" s="20">
        <f>IFERROR(VLOOKUP(B20,RMS!C:E,3,FALSE),0)</f>
        <v>373827.86113665398</v>
      </c>
      <c r="J20" s="21">
        <f>IFERROR(VLOOKUP(B20,RMS!C:F,4,FALSE),0)</f>
        <v>316048.82970281201</v>
      </c>
      <c r="K20" s="22">
        <f t="shared" si="1"/>
        <v>-4.6366539900191128E-3</v>
      </c>
      <c r="L20" s="22">
        <f t="shared" si="2"/>
        <v>-1.0602812049910426E-2</v>
      </c>
      <c r="M20" s="32"/>
    </row>
    <row r="21" spans="1:13" x14ac:dyDescent="0.2">
      <c r="A21" s="73"/>
      <c r="B21" s="12">
        <v>32</v>
      </c>
      <c r="C21" s="68" t="s">
        <v>23</v>
      </c>
      <c r="D21" s="68"/>
      <c r="E21" s="15">
        <f>IFERROR(VLOOKUP(C21,RA!B:D,3,0),0)</f>
        <v>455034.64600000001</v>
      </c>
      <c r="F21" s="25">
        <f>IFERROR(VLOOKUP(C21,RA!B:I,8,0),0)</f>
        <v>43535.037900000003</v>
      </c>
      <c r="G21" s="16">
        <f t="shared" si="0"/>
        <v>411499.60810000001</v>
      </c>
      <c r="H21" s="27">
        <f>RA!J25</f>
        <v>9.5674116867136298</v>
      </c>
      <c r="I21" s="20">
        <f>IFERROR(VLOOKUP(B21,RMS!C:E,3,FALSE),0)</f>
        <v>455034.630662476</v>
      </c>
      <c r="J21" s="21">
        <f>IFERROR(VLOOKUP(B21,RMS!C:F,4,FALSE),0)</f>
        <v>411499.60564807203</v>
      </c>
      <c r="K21" s="22">
        <f t="shared" si="1"/>
        <v>1.5337524004280567E-2</v>
      </c>
      <c r="L21" s="22">
        <f t="shared" si="2"/>
        <v>2.4519279832020402E-3</v>
      </c>
      <c r="M21" s="32"/>
    </row>
    <row r="22" spans="1:13" x14ac:dyDescent="0.2">
      <c r="A22" s="73"/>
      <c r="B22" s="12">
        <v>33</v>
      </c>
      <c r="C22" s="68" t="s">
        <v>24</v>
      </c>
      <c r="D22" s="68"/>
      <c r="E22" s="15">
        <f>IFERROR(VLOOKUP(C22,RA!B:D,3,0),0)</f>
        <v>635419.39370000002</v>
      </c>
      <c r="F22" s="25">
        <f>IFERROR(VLOOKUP(C22,RA!B:I,8,0),0)</f>
        <v>138641.90919999999</v>
      </c>
      <c r="G22" s="16">
        <f t="shared" si="0"/>
        <v>496777.48450000002</v>
      </c>
      <c r="H22" s="27">
        <f>RA!J26</f>
        <v>21.818960921651801</v>
      </c>
      <c r="I22" s="20">
        <f>IFERROR(VLOOKUP(B22,RMS!C:E,3,FALSE),0)</f>
        <v>635419.38504754601</v>
      </c>
      <c r="J22" s="21">
        <f>IFERROR(VLOOKUP(B22,RMS!C:F,4,FALSE),0)</f>
        <v>496777.47402653098</v>
      </c>
      <c r="K22" s="22">
        <f t="shared" si="1"/>
        <v>8.6524540092796087E-3</v>
      </c>
      <c r="L22" s="22">
        <f t="shared" si="2"/>
        <v>1.0473469039425254E-2</v>
      </c>
      <c r="M22" s="32"/>
    </row>
    <row r="23" spans="1:13" x14ac:dyDescent="0.2">
      <c r="A23" s="73"/>
      <c r="B23" s="12">
        <v>34</v>
      </c>
      <c r="C23" s="68" t="s">
        <v>25</v>
      </c>
      <c r="D23" s="68"/>
      <c r="E23" s="15">
        <f>IFERROR(VLOOKUP(C23,RA!B:D,3,0),0)</f>
        <v>301567.28129999997</v>
      </c>
      <c r="F23" s="25">
        <f>IFERROR(VLOOKUP(C23,RA!B:I,8,0),0)</f>
        <v>77931.834600000002</v>
      </c>
      <c r="G23" s="16">
        <f t="shared" si="0"/>
        <v>223635.44669999997</v>
      </c>
      <c r="H23" s="27">
        <f>RA!J27</f>
        <v>25.842271172141199</v>
      </c>
      <c r="I23" s="20">
        <f>IFERROR(VLOOKUP(B23,RMS!C:E,3,FALSE),0)</f>
        <v>301567.24054676603</v>
      </c>
      <c r="J23" s="21">
        <f>IFERROR(VLOOKUP(B23,RMS!C:F,4,FALSE),0)</f>
        <v>223635.454750465</v>
      </c>
      <c r="K23" s="22">
        <f t="shared" si="1"/>
        <v>4.0753233944997191E-2</v>
      </c>
      <c r="L23" s="22">
        <f t="shared" si="2"/>
        <v>-8.0504650250077248E-3</v>
      </c>
      <c r="M23" s="32"/>
    </row>
    <row r="24" spans="1:13" x14ac:dyDescent="0.2">
      <c r="A24" s="73"/>
      <c r="B24" s="12">
        <v>35</v>
      </c>
      <c r="C24" s="68" t="s">
        <v>26</v>
      </c>
      <c r="D24" s="68"/>
      <c r="E24" s="15">
        <f>IFERROR(VLOOKUP(C24,RA!B:D,3,0),0)</f>
        <v>809865.93770000001</v>
      </c>
      <c r="F24" s="25">
        <f>IFERROR(VLOOKUP(C24,RA!B:I,8,0),0)</f>
        <v>27460.422699999999</v>
      </c>
      <c r="G24" s="16">
        <f t="shared" si="0"/>
        <v>782405.51500000001</v>
      </c>
      <c r="H24" s="27">
        <f>RA!J28</f>
        <v>3.39073683948074</v>
      </c>
      <c r="I24" s="20">
        <f>IFERROR(VLOOKUP(B24,RMS!C:E,3,FALSE),0)</f>
        <v>809866.36609999998</v>
      </c>
      <c r="J24" s="21">
        <f>IFERROR(VLOOKUP(B24,RMS!C:F,4,FALSE),0)</f>
        <v>782405.51320000004</v>
      </c>
      <c r="K24" s="22">
        <f t="shared" si="1"/>
        <v>-0.42839999997522682</v>
      </c>
      <c r="L24" s="22">
        <f t="shared" si="2"/>
        <v>1.7999999690800905E-3</v>
      </c>
      <c r="M24" s="32"/>
    </row>
    <row r="25" spans="1:13" x14ac:dyDescent="0.2">
      <c r="A25" s="73"/>
      <c r="B25" s="12">
        <v>36</v>
      </c>
      <c r="C25" s="68" t="s">
        <v>27</v>
      </c>
      <c r="D25" s="68"/>
      <c r="E25" s="15">
        <f>IFERROR(VLOOKUP(C25,RA!B:D,3,0),0)</f>
        <v>871866.54379999998</v>
      </c>
      <c r="F25" s="25">
        <f>IFERROR(VLOOKUP(C25,RA!B:I,8,0),0)</f>
        <v>156593.26699999999</v>
      </c>
      <c r="G25" s="16">
        <f t="shared" si="0"/>
        <v>715273.27679999999</v>
      </c>
      <c r="H25" s="27">
        <f>RA!J29</f>
        <v>17.960692277225601</v>
      </c>
      <c r="I25" s="20">
        <f>IFERROR(VLOOKUP(B25,RMS!C:E,3,FALSE),0)</f>
        <v>871866.70257256599</v>
      </c>
      <c r="J25" s="21">
        <f>IFERROR(VLOOKUP(B25,RMS!C:F,4,FALSE),0)</f>
        <v>715273.286805638</v>
      </c>
      <c r="K25" s="22">
        <f t="shared" si="1"/>
        <v>-0.1587725660065189</v>
      </c>
      <c r="L25" s="22">
        <f t="shared" si="2"/>
        <v>-1.0005638003349304E-2</v>
      </c>
      <c r="M25" s="32"/>
    </row>
    <row r="26" spans="1:13" x14ac:dyDescent="0.2">
      <c r="A26" s="73"/>
      <c r="B26" s="12">
        <v>37</v>
      </c>
      <c r="C26" s="68" t="s">
        <v>63</v>
      </c>
      <c r="D26" s="68"/>
      <c r="E26" s="15">
        <f>IFERROR(VLOOKUP(C26,RA!B:D,3,0),0)</f>
        <v>1250232.0626000001</v>
      </c>
      <c r="F26" s="25">
        <f>IFERROR(VLOOKUP(C26,RA!B:I,8,0),0)</f>
        <v>151312.1532</v>
      </c>
      <c r="G26" s="16">
        <f t="shared" si="0"/>
        <v>1098919.9094</v>
      </c>
      <c r="H26" s="27">
        <f>RA!J30</f>
        <v>12.1027253840642</v>
      </c>
      <c r="I26" s="20">
        <f>IFERROR(VLOOKUP(B26,RMS!C:E,3,FALSE),0)</f>
        <v>1250232.06240442</v>
      </c>
      <c r="J26" s="21">
        <f>IFERROR(VLOOKUP(B26,RMS!C:F,4,FALSE),0)</f>
        <v>1098919.9091026599</v>
      </c>
      <c r="K26" s="22">
        <f t="shared" si="1"/>
        <v>1.9558006897568703E-4</v>
      </c>
      <c r="L26" s="22">
        <f t="shared" si="2"/>
        <v>2.9734009876847267E-4</v>
      </c>
      <c r="M26" s="32"/>
    </row>
    <row r="27" spans="1:13" x14ac:dyDescent="0.2">
      <c r="A27" s="73"/>
      <c r="B27" s="12">
        <v>38</v>
      </c>
      <c r="C27" s="68" t="s">
        <v>29</v>
      </c>
      <c r="D27" s="68"/>
      <c r="E27" s="15">
        <f>IFERROR(VLOOKUP(C27,RA!B:D,3,0),0)</f>
        <v>572386.28729999997</v>
      </c>
      <c r="F27" s="25">
        <f>IFERROR(VLOOKUP(C27,RA!B:I,8,0),0)</f>
        <v>34296.757299999997</v>
      </c>
      <c r="G27" s="16">
        <f t="shared" si="0"/>
        <v>538089.53</v>
      </c>
      <c r="H27" s="27">
        <f>RA!J31</f>
        <v>5.99189010305978</v>
      </c>
      <c r="I27" s="20">
        <f>IFERROR(VLOOKUP(B27,RMS!C:E,3,FALSE),0)</f>
        <v>572386.25010884902</v>
      </c>
      <c r="J27" s="21">
        <f>IFERROR(VLOOKUP(B27,RMS!C:F,4,FALSE),0)</f>
        <v>538089.54859734501</v>
      </c>
      <c r="K27" s="22">
        <f t="shared" si="1"/>
        <v>3.719115094281733E-2</v>
      </c>
      <c r="L27" s="22">
        <f t="shared" si="2"/>
        <v>-1.8597344984300435E-2</v>
      </c>
      <c r="M27" s="32"/>
    </row>
    <row r="28" spans="1:13" x14ac:dyDescent="0.2">
      <c r="A28" s="73"/>
      <c r="B28" s="12">
        <v>39</v>
      </c>
      <c r="C28" s="68" t="s">
        <v>30</v>
      </c>
      <c r="D28" s="68"/>
      <c r="E28" s="15">
        <f>IFERROR(VLOOKUP(C28,RA!B:D,3,0),0)</f>
        <v>207417.6441</v>
      </c>
      <c r="F28" s="25">
        <f>IFERROR(VLOOKUP(C28,RA!B:I,8,0),0)</f>
        <v>53817.832300000002</v>
      </c>
      <c r="G28" s="16">
        <f t="shared" si="0"/>
        <v>153599.8118</v>
      </c>
      <c r="H28" s="27">
        <f>RA!J32</f>
        <v>25.946602823264801</v>
      </c>
      <c r="I28" s="20">
        <f>IFERROR(VLOOKUP(B28,RMS!C:E,3,FALSE),0)</f>
        <v>207417.572896347</v>
      </c>
      <c r="J28" s="21">
        <f>IFERROR(VLOOKUP(B28,RMS!C:F,4,FALSE),0)</f>
        <v>153599.81550938601</v>
      </c>
      <c r="K28" s="22">
        <f t="shared" si="1"/>
        <v>7.1203653002157807E-2</v>
      </c>
      <c r="L28" s="22">
        <f t="shared" si="2"/>
        <v>-3.7093860155437142E-3</v>
      </c>
      <c r="M28" s="32"/>
    </row>
    <row r="29" spans="1:13" x14ac:dyDescent="0.2">
      <c r="A29" s="73"/>
      <c r="B29" s="12">
        <v>40</v>
      </c>
      <c r="C29" s="68" t="s">
        <v>64</v>
      </c>
      <c r="D29" s="68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73"/>
      <c r="B30" s="12">
        <v>42</v>
      </c>
      <c r="C30" s="68" t="s">
        <v>31</v>
      </c>
      <c r="D30" s="68"/>
      <c r="E30" s="15">
        <f>IFERROR(VLOOKUP(C30,RA!B:D,3,0),0)</f>
        <v>218856.2654</v>
      </c>
      <c r="F30" s="25">
        <f>IFERROR(VLOOKUP(C30,RA!B:I,8,0),0)</f>
        <v>34168.909500000002</v>
      </c>
      <c r="G30" s="16">
        <f t="shared" si="0"/>
        <v>184687.3559</v>
      </c>
      <c r="H30" s="27">
        <f>RA!J34</f>
        <v>15.6124886064148</v>
      </c>
      <c r="I30" s="20">
        <f>IFERROR(VLOOKUP(B30,RMS!C:E,3,FALSE),0)</f>
        <v>218856.2654</v>
      </c>
      <c r="J30" s="21">
        <f>IFERROR(VLOOKUP(B30,RMS!C:F,4,FALSE),0)</f>
        <v>184687.3622</v>
      </c>
      <c r="K30" s="22">
        <f t="shared" si="1"/>
        <v>0</v>
      </c>
      <c r="L30" s="22">
        <f t="shared" si="2"/>
        <v>-6.3000000081956387E-3</v>
      </c>
      <c r="M30" s="32"/>
    </row>
    <row r="31" spans="1:13" s="36" customFormat="1" ht="12" thickBot="1" x14ac:dyDescent="0.25">
      <c r="A31" s="73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11.1217022550438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73"/>
      <c r="B32" s="12">
        <v>70</v>
      </c>
      <c r="C32" s="74" t="s">
        <v>61</v>
      </c>
      <c r="D32" s="75"/>
      <c r="E32" s="15">
        <f>IFERROR(VLOOKUP(C32,RA!B:D,3,0),0)</f>
        <v>304657.05</v>
      </c>
      <c r="F32" s="25">
        <f>IFERROR(VLOOKUP(C32,RA!B:I,8,0),0)</f>
        <v>33883.050000000003</v>
      </c>
      <c r="G32" s="16">
        <f t="shared" si="0"/>
        <v>270774</v>
      </c>
      <c r="H32" s="27">
        <f>RA!J34</f>
        <v>15.6124886064148</v>
      </c>
      <c r="I32" s="20">
        <f>IFERROR(VLOOKUP(B32,RMS!C:E,3,FALSE),0)</f>
        <v>304657.05</v>
      </c>
      <c r="J32" s="21">
        <f>IFERROR(VLOOKUP(B32,RMS!C:F,4,FALSE),0)</f>
        <v>270774</v>
      </c>
      <c r="K32" s="22">
        <f t="shared" si="1"/>
        <v>0</v>
      </c>
      <c r="L32" s="22">
        <f t="shared" si="2"/>
        <v>0</v>
      </c>
    </row>
    <row r="33" spans="1:13" x14ac:dyDescent="0.2">
      <c r="A33" s="73"/>
      <c r="B33" s="12">
        <v>71</v>
      </c>
      <c r="C33" s="68" t="s">
        <v>35</v>
      </c>
      <c r="D33" s="68"/>
      <c r="E33" s="15">
        <f>IFERROR(VLOOKUP(C33,RA!B:D,3,0),0)</f>
        <v>273099.94</v>
      </c>
      <c r="F33" s="25">
        <f>IFERROR(VLOOKUP(C33,RA!B:I,8,0),0)</f>
        <v>-26807.67</v>
      </c>
      <c r="G33" s="16">
        <f t="shared" si="0"/>
        <v>299907.61</v>
      </c>
      <c r="H33" s="27">
        <f>RA!J34</f>
        <v>15.6124886064148</v>
      </c>
      <c r="I33" s="20">
        <f>IFERROR(VLOOKUP(B33,RMS!C:E,3,FALSE),0)</f>
        <v>273099.94</v>
      </c>
      <c r="J33" s="21">
        <f>IFERROR(VLOOKUP(B33,RMS!C:F,4,FALSE),0)</f>
        <v>299907.61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73"/>
      <c r="B34" s="12">
        <v>72</v>
      </c>
      <c r="C34" s="68" t="s">
        <v>36</v>
      </c>
      <c r="D34" s="68"/>
      <c r="E34" s="15">
        <f>IFERROR(VLOOKUP(C34,RA!B:D,3,0),0)</f>
        <v>70612.850000000006</v>
      </c>
      <c r="F34" s="25">
        <f>IFERROR(VLOOKUP(C34,RA!B:I,8,0),0)</f>
        <v>-118.83</v>
      </c>
      <c r="G34" s="16">
        <f t="shared" si="0"/>
        <v>70731.680000000008</v>
      </c>
      <c r="H34" s="27">
        <f>RA!J35</f>
        <v>11.1217022550438</v>
      </c>
      <c r="I34" s="20">
        <f>IFERROR(VLOOKUP(B34,RMS!C:E,3,FALSE),0)</f>
        <v>70612.850000000006</v>
      </c>
      <c r="J34" s="21">
        <f>IFERROR(VLOOKUP(B34,RMS!C:F,4,FALSE),0)</f>
        <v>70731.679999999993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73"/>
      <c r="B35" s="12">
        <v>73</v>
      </c>
      <c r="C35" s="68" t="s">
        <v>37</v>
      </c>
      <c r="D35" s="68"/>
      <c r="E35" s="15">
        <f>IFERROR(VLOOKUP(C35,RA!B:D,3,0),0)</f>
        <v>251844.99</v>
      </c>
      <c r="F35" s="25">
        <f>IFERROR(VLOOKUP(C35,RA!B:I,8,0),0)</f>
        <v>-24604.19</v>
      </c>
      <c r="G35" s="16">
        <f t="shared" si="0"/>
        <v>276449.18</v>
      </c>
      <c r="H35" s="27">
        <f>RA!J34</f>
        <v>15.6124886064148</v>
      </c>
      <c r="I35" s="20">
        <f>IFERROR(VLOOKUP(B35,RMS!C:E,3,FALSE),0)</f>
        <v>251844.99</v>
      </c>
      <c r="J35" s="21">
        <f>IFERROR(VLOOKUP(B35,RMS!C:F,4,FALSE),0)</f>
        <v>276449.18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73"/>
      <c r="B36" s="12">
        <v>74</v>
      </c>
      <c r="C36" s="68" t="s">
        <v>62</v>
      </c>
      <c r="D36" s="68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11.1217022550438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73"/>
      <c r="B37" s="12">
        <v>75</v>
      </c>
      <c r="C37" s="68" t="s">
        <v>32</v>
      </c>
      <c r="D37" s="68"/>
      <c r="E37" s="15">
        <f>IFERROR(VLOOKUP(C37,RA!B:D,3,0),0)</f>
        <v>34137.5213</v>
      </c>
      <c r="F37" s="25">
        <f>IFERROR(VLOOKUP(C37,RA!B:I,8,0),0)</f>
        <v>3368.5084999999999</v>
      </c>
      <c r="G37" s="16">
        <f t="shared" si="0"/>
        <v>30769.0128</v>
      </c>
      <c r="H37" s="27">
        <f>RA!J35</f>
        <v>11.1217022550438</v>
      </c>
      <c r="I37" s="20">
        <f>IFERROR(VLOOKUP(B37,RMS!C:E,3,FALSE),0)</f>
        <v>34137.521367521404</v>
      </c>
      <c r="J37" s="21">
        <f>IFERROR(VLOOKUP(B37,RMS!C:F,4,FALSE),0)</f>
        <v>30769.014529914501</v>
      </c>
      <c r="K37" s="22">
        <f t="shared" si="1"/>
        <v>-6.7521403252612799E-5</v>
      </c>
      <c r="L37" s="22">
        <f t="shared" si="2"/>
        <v>-1.7299145001743454E-3</v>
      </c>
      <c r="M37" s="32"/>
    </row>
    <row r="38" spans="1:13" x14ac:dyDescent="0.2">
      <c r="A38" s="73"/>
      <c r="B38" s="12">
        <v>76</v>
      </c>
      <c r="C38" s="68" t="s">
        <v>33</v>
      </c>
      <c r="D38" s="68"/>
      <c r="E38" s="15">
        <f>IFERROR(VLOOKUP(C38,RA!B:D,3,0),0)</f>
        <v>644850.2304</v>
      </c>
      <c r="F38" s="25">
        <f>IFERROR(VLOOKUP(C38,RA!B:I,8,0),0)</f>
        <v>38303.805699999997</v>
      </c>
      <c r="G38" s="16">
        <f t="shared" si="0"/>
        <v>606546.42469999997</v>
      </c>
      <c r="H38" s="27">
        <f>RA!J36</f>
        <v>-9.8160658695128191</v>
      </c>
      <c r="I38" s="20">
        <f>IFERROR(VLOOKUP(B38,RMS!C:E,3,FALSE),0)</f>
        <v>644850.22380854702</v>
      </c>
      <c r="J38" s="21">
        <f>IFERROR(VLOOKUP(B38,RMS!C:F,4,FALSE),0)</f>
        <v>606546.421828205</v>
      </c>
      <c r="K38" s="22">
        <f t="shared" si="1"/>
        <v>6.5914529841393232E-3</v>
      </c>
      <c r="L38" s="22">
        <f t="shared" si="2"/>
        <v>2.8717949753627181E-3</v>
      </c>
      <c r="M38" s="32"/>
    </row>
    <row r="39" spans="1:13" x14ac:dyDescent="0.2">
      <c r="A39" s="73"/>
      <c r="B39" s="12">
        <v>77</v>
      </c>
      <c r="C39" s="68" t="s">
        <v>38</v>
      </c>
      <c r="D39" s="68"/>
      <c r="E39" s="15">
        <f>IFERROR(VLOOKUP(C39,RA!B:D,3,0),0)</f>
        <v>186743.44</v>
      </c>
      <c r="F39" s="25">
        <f>IFERROR(VLOOKUP(C39,RA!B:I,8,0),0)</f>
        <v>-9567.74</v>
      </c>
      <c r="G39" s="16">
        <f t="shared" si="0"/>
        <v>196311.18</v>
      </c>
      <c r="H39" s="27">
        <f>RA!J37</f>
        <v>-0.168283818030288</v>
      </c>
      <c r="I39" s="20">
        <f>IFERROR(VLOOKUP(B39,RMS!C:E,3,FALSE),0)</f>
        <v>186743.44</v>
      </c>
      <c r="J39" s="21">
        <f>IFERROR(VLOOKUP(B39,RMS!C:F,4,FALSE),0)</f>
        <v>196311.18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73"/>
      <c r="B40" s="12">
        <v>78</v>
      </c>
      <c r="C40" s="68" t="s">
        <v>39</v>
      </c>
      <c r="D40" s="68"/>
      <c r="E40" s="15">
        <f>IFERROR(VLOOKUP(C40,RA!B:D,3,0),0)</f>
        <v>87558.36</v>
      </c>
      <c r="F40" s="25">
        <f>IFERROR(VLOOKUP(C40,RA!B:I,8,0),0)</f>
        <v>10781.58</v>
      </c>
      <c r="G40" s="16">
        <f t="shared" si="0"/>
        <v>76776.78</v>
      </c>
      <c r="H40" s="27">
        <f>RA!J38</f>
        <v>-9.7695769131639292</v>
      </c>
      <c r="I40" s="20">
        <f>IFERROR(VLOOKUP(B40,RMS!C:E,3,FALSE),0)</f>
        <v>87558.36</v>
      </c>
      <c r="J40" s="21">
        <f>IFERROR(VLOOKUP(B40,RMS!C:F,4,FALSE),0)</f>
        <v>76776.78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73"/>
      <c r="B41" s="12">
        <v>9101</v>
      </c>
      <c r="C41" s="69" t="s">
        <v>65</v>
      </c>
      <c r="D41" s="70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0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73"/>
      <c r="B42" s="12">
        <v>99</v>
      </c>
      <c r="C42" s="68" t="s">
        <v>34</v>
      </c>
      <c r="D42" s="68"/>
      <c r="E42" s="15">
        <f>IFERROR(VLOOKUP(C42,RA!B:D,3,0),0)</f>
        <v>7425.3195999999998</v>
      </c>
      <c r="F42" s="25">
        <f>IFERROR(VLOOKUP(C42,RA!B:I,8,0),0)</f>
        <v>1286.2156</v>
      </c>
      <c r="G42" s="16">
        <f t="shared" si="0"/>
        <v>6139.1039999999994</v>
      </c>
      <c r="H42" s="27">
        <f>RA!J39</f>
        <v>0</v>
      </c>
      <c r="I42" s="20">
        <f>VLOOKUP(B42,RMS!C:E,3,FALSE)</f>
        <v>7425.3195673549699</v>
      </c>
      <c r="J42" s="21">
        <f>IFERROR(VLOOKUP(B42,RMS!C:F,4,FALSE),0)</f>
        <v>6139.1039255729502</v>
      </c>
      <c r="K42" s="22">
        <f t="shared" si="1"/>
        <v>3.2645029932609759E-5</v>
      </c>
      <c r="L42" s="22">
        <f t="shared" si="2"/>
        <v>7.4427049185032956E-5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XFD1048576"/>
    </sheetView>
  </sheetViews>
  <sheetFormatPr defaultRowHeight="11.25" x14ac:dyDescent="0.2"/>
  <cols>
    <col min="1" max="1" width="8.85546875" style="45" customWidth="1"/>
    <col min="2" max="3" width="9.140625" style="45"/>
    <col min="4" max="4" width="13.140625" style="45" bestFit="1" customWidth="1"/>
    <col min="5" max="5" width="12" style="45" bestFit="1" customWidth="1"/>
    <col min="6" max="7" width="14" style="45" bestFit="1" customWidth="1"/>
    <col min="8" max="8" width="9.140625" style="45"/>
    <col min="9" max="9" width="14" style="45" bestFit="1" customWidth="1"/>
    <col min="10" max="10" width="9.140625" style="45"/>
    <col min="11" max="11" width="14" style="45" bestFit="1" customWidth="1"/>
    <col min="12" max="12" width="12" style="45" bestFit="1" customWidth="1"/>
    <col min="13" max="13" width="14" style="45" bestFit="1" customWidth="1"/>
    <col min="14" max="15" width="15.85546875" style="45" bestFit="1" customWidth="1"/>
    <col min="16" max="18" width="12" style="45" bestFit="1" customWidth="1"/>
    <col min="19" max="20" width="9.140625" style="45"/>
    <col min="21" max="21" width="12" style="45" bestFit="1" customWidth="1"/>
    <col min="22" max="22" width="41.140625" style="45" bestFit="1" customWidth="1"/>
    <col min="23" max="16384" width="9.140625" style="45"/>
  </cols>
  <sheetData>
    <row r="1" spans="1:23" ht="12.75" x14ac:dyDescent="0.2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46" t="s">
        <v>45</v>
      </c>
      <c r="W1" s="79"/>
    </row>
    <row r="2" spans="1:23" ht="12.75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46"/>
      <c r="W2" s="79"/>
    </row>
    <row r="3" spans="1:23" ht="23.25" thickBot="1" x14ac:dyDescent="0.2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47" t="s">
        <v>46</v>
      </c>
      <c r="W3" s="79"/>
    </row>
    <row r="4" spans="1:23" ht="12.75" thickTop="1" thickBot="1" x14ac:dyDescent="0.2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1.75" thickBot="1" x14ac:dyDescent="0.25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 x14ac:dyDescent="0.25">
      <c r="A6" s="53" t="s">
        <v>3</v>
      </c>
      <c r="B6" s="80" t="s">
        <v>4</v>
      </c>
      <c r="C6" s="81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 x14ac:dyDescent="0.25">
      <c r="A7" s="82" t="s">
        <v>5</v>
      </c>
      <c r="B7" s="83"/>
      <c r="C7" s="84"/>
      <c r="D7" s="55">
        <v>26230722.1886</v>
      </c>
      <c r="E7" s="56"/>
      <c r="F7" s="56"/>
      <c r="G7" s="55">
        <v>78678498.860699996</v>
      </c>
      <c r="H7" s="57">
        <v>-66.660876137149799</v>
      </c>
      <c r="I7" s="55">
        <v>2969530.3879</v>
      </c>
      <c r="J7" s="57">
        <v>11.3208106378046</v>
      </c>
      <c r="K7" s="55">
        <v>7611055.1244000001</v>
      </c>
      <c r="L7" s="57">
        <v>9.6736150722389205</v>
      </c>
      <c r="M7" s="57">
        <v>-0.60983985277151798</v>
      </c>
      <c r="N7" s="55">
        <v>128996594.2458</v>
      </c>
      <c r="O7" s="55">
        <v>1443349522.0251999</v>
      </c>
      <c r="P7" s="55">
        <v>1039583</v>
      </c>
      <c r="Q7" s="55">
        <v>983199</v>
      </c>
      <c r="R7" s="57">
        <v>5.7347495267997504</v>
      </c>
      <c r="S7" s="55">
        <v>25.231965305896701</v>
      </c>
      <c r="T7" s="55">
        <v>25.2462108323951</v>
      </c>
      <c r="U7" s="58">
        <v>-5.6458251767885999E-2</v>
      </c>
    </row>
    <row r="8" spans="1:23" ht="12" customHeight="1" thickBot="1" x14ac:dyDescent="0.25">
      <c r="A8" s="85">
        <v>42771</v>
      </c>
      <c r="B8" s="76" t="s">
        <v>6</v>
      </c>
      <c r="C8" s="77"/>
      <c r="D8" s="59">
        <v>1337019.1739000001</v>
      </c>
      <c r="E8" s="60"/>
      <c r="F8" s="60"/>
      <c r="G8" s="59">
        <v>3107349.5405999999</v>
      </c>
      <c r="H8" s="61">
        <v>-56.9723599990674</v>
      </c>
      <c r="I8" s="59">
        <v>364648.98940000002</v>
      </c>
      <c r="J8" s="61">
        <v>27.2732804823092</v>
      </c>
      <c r="K8" s="59">
        <v>695404.98620000004</v>
      </c>
      <c r="L8" s="61">
        <v>22.379361481995499</v>
      </c>
      <c r="M8" s="61">
        <v>-0.47563075238703301</v>
      </c>
      <c r="N8" s="59">
        <v>5902138.2122999998</v>
      </c>
      <c r="O8" s="59">
        <v>59057354.457699999</v>
      </c>
      <c r="P8" s="59">
        <v>37633</v>
      </c>
      <c r="Q8" s="59">
        <v>33742</v>
      </c>
      <c r="R8" s="61">
        <v>11.531622310473599</v>
      </c>
      <c r="S8" s="59">
        <v>35.5278392341828</v>
      </c>
      <c r="T8" s="59">
        <v>36.283643595518903</v>
      </c>
      <c r="U8" s="62">
        <v>-2.1273580877076999</v>
      </c>
    </row>
    <row r="9" spans="1:23" ht="12" customHeight="1" thickBot="1" x14ac:dyDescent="0.25">
      <c r="A9" s="86"/>
      <c r="B9" s="76" t="s">
        <v>7</v>
      </c>
      <c r="C9" s="77"/>
      <c r="D9" s="59">
        <v>237966.61739999999</v>
      </c>
      <c r="E9" s="60"/>
      <c r="F9" s="60"/>
      <c r="G9" s="59">
        <v>387043.68790000002</v>
      </c>
      <c r="H9" s="61">
        <v>-38.516858732112098</v>
      </c>
      <c r="I9" s="59">
        <v>60480.905200000001</v>
      </c>
      <c r="J9" s="61">
        <v>25.415709926378899</v>
      </c>
      <c r="K9" s="59">
        <v>15198.3524</v>
      </c>
      <c r="L9" s="61">
        <v>3.92677955361121</v>
      </c>
      <c r="M9" s="61">
        <v>2.9794382712168201</v>
      </c>
      <c r="N9" s="59">
        <v>1069461.9419</v>
      </c>
      <c r="O9" s="59">
        <v>7560108.2107999995</v>
      </c>
      <c r="P9" s="59">
        <v>11423</v>
      </c>
      <c r="Q9" s="59">
        <v>10063</v>
      </c>
      <c r="R9" s="61">
        <v>13.5148564046507</v>
      </c>
      <c r="S9" s="59">
        <v>20.8322347369343</v>
      </c>
      <c r="T9" s="59">
        <v>20.431391791712201</v>
      </c>
      <c r="U9" s="62">
        <v>1.9241476024239099</v>
      </c>
    </row>
    <row r="10" spans="1:23" ht="12" customHeight="1" thickBot="1" x14ac:dyDescent="0.25">
      <c r="A10" s="86"/>
      <c r="B10" s="76" t="s">
        <v>8</v>
      </c>
      <c r="C10" s="77"/>
      <c r="D10" s="59">
        <v>383424.26870000002</v>
      </c>
      <c r="E10" s="60"/>
      <c r="F10" s="60"/>
      <c r="G10" s="59">
        <v>835405.72149999999</v>
      </c>
      <c r="H10" s="61">
        <v>-54.1032268714238</v>
      </c>
      <c r="I10" s="59">
        <v>92661.4</v>
      </c>
      <c r="J10" s="61">
        <v>24.166806215518999</v>
      </c>
      <c r="K10" s="59">
        <v>189815.34959999999</v>
      </c>
      <c r="L10" s="61">
        <v>22.7213370359949</v>
      </c>
      <c r="M10" s="61">
        <v>-0.511833999751514</v>
      </c>
      <c r="N10" s="59">
        <v>2112890.3846</v>
      </c>
      <c r="O10" s="59">
        <v>13368392.5582</v>
      </c>
      <c r="P10" s="59">
        <v>126901</v>
      </c>
      <c r="Q10" s="59">
        <v>123007</v>
      </c>
      <c r="R10" s="61">
        <v>3.16567349825621</v>
      </c>
      <c r="S10" s="59">
        <v>3.0214440288098601</v>
      </c>
      <c r="T10" s="59">
        <v>2.8459450389002301</v>
      </c>
      <c r="U10" s="62">
        <v>5.8084474918690798</v>
      </c>
    </row>
    <row r="11" spans="1:23" ht="12" thickBot="1" x14ac:dyDescent="0.25">
      <c r="A11" s="86"/>
      <c r="B11" s="76" t="s">
        <v>9</v>
      </c>
      <c r="C11" s="77"/>
      <c r="D11" s="59">
        <v>108612.07249999999</v>
      </c>
      <c r="E11" s="60"/>
      <c r="F11" s="60"/>
      <c r="G11" s="59">
        <v>218766.74900000001</v>
      </c>
      <c r="H11" s="61">
        <v>-50.352568204960598</v>
      </c>
      <c r="I11" s="59">
        <v>24694.277099999999</v>
      </c>
      <c r="J11" s="61">
        <v>22.736217559977</v>
      </c>
      <c r="K11" s="59">
        <v>46748.056600000004</v>
      </c>
      <c r="L11" s="61">
        <v>21.368904010179399</v>
      </c>
      <c r="M11" s="61">
        <v>-0.47175820994449602</v>
      </c>
      <c r="N11" s="59">
        <v>543210.56189999997</v>
      </c>
      <c r="O11" s="59">
        <v>3992553.3632</v>
      </c>
      <c r="P11" s="59">
        <v>4409</v>
      </c>
      <c r="Q11" s="59">
        <v>4057</v>
      </c>
      <c r="R11" s="61">
        <v>8.6763618437268892</v>
      </c>
      <c r="S11" s="59">
        <v>24.634173848945299</v>
      </c>
      <c r="T11" s="59">
        <v>24.184186566428401</v>
      </c>
      <c r="U11" s="62">
        <v>1.8266790080975599</v>
      </c>
    </row>
    <row r="12" spans="1:23" ht="12" customHeight="1" thickBot="1" x14ac:dyDescent="0.25">
      <c r="A12" s="86"/>
      <c r="B12" s="76" t="s">
        <v>10</v>
      </c>
      <c r="C12" s="77"/>
      <c r="D12" s="59">
        <v>503403.05239999999</v>
      </c>
      <c r="E12" s="60"/>
      <c r="F12" s="60"/>
      <c r="G12" s="59">
        <v>524436.69030000002</v>
      </c>
      <c r="H12" s="61">
        <v>-4.01071059463208</v>
      </c>
      <c r="I12" s="59">
        <v>118072.1311</v>
      </c>
      <c r="J12" s="61">
        <v>23.4547904580803</v>
      </c>
      <c r="K12" s="59">
        <v>159980.57130000001</v>
      </c>
      <c r="L12" s="61">
        <v>30.505220984535701</v>
      </c>
      <c r="M12" s="61">
        <v>-0.26195956083574801</v>
      </c>
      <c r="N12" s="59">
        <v>1398987.7442000001</v>
      </c>
      <c r="O12" s="59">
        <v>15476511.1774</v>
      </c>
      <c r="P12" s="59">
        <v>3764</v>
      </c>
      <c r="Q12" s="59">
        <v>1721</v>
      </c>
      <c r="R12" s="61">
        <v>118.71005229517699</v>
      </c>
      <c r="S12" s="59">
        <v>133.741512327311</v>
      </c>
      <c r="T12" s="59">
        <v>130.58236275421299</v>
      </c>
      <c r="U12" s="62">
        <v>2.3621308882519498</v>
      </c>
    </row>
    <row r="13" spans="1:23" ht="12" thickBot="1" x14ac:dyDescent="0.25">
      <c r="A13" s="86"/>
      <c r="B13" s="76" t="s">
        <v>11</v>
      </c>
      <c r="C13" s="77"/>
      <c r="D13" s="59">
        <v>500307.51329999999</v>
      </c>
      <c r="E13" s="60"/>
      <c r="F13" s="60"/>
      <c r="G13" s="59">
        <v>988355.47739999997</v>
      </c>
      <c r="H13" s="61">
        <v>-49.379800614235997</v>
      </c>
      <c r="I13" s="59">
        <v>152259.30790000001</v>
      </c>
      <c r="J13" s="61">
        <v>30.433144386680599</v>
      </c>
      <c r="K13" s="59">
        <v>269469.05530000001</v>
      </c>
      <c r="L13" s="61">
        <v>27.264386292356502</v>
      </c>
      <c r="M13" s="61">
        <v>-0.43496551865486099</v>
      </c>
      <c r="N13" s="59">
        <v>2152545.3385000001</v>
      </c>
      <c r="O13" s="59">
        <v>18910082.1325</v>
      </c>
      <c r="P13" s="59">
        <v>14562</v>
      </c>
      <c r="Q13" s="59">
        <v>12963</v>
      </c>
      <c r="R13" s="61">
        <v>12.335107613978201</v>
      </c>
      <c r="S13" s="59">
        <v>34.357060383189101</v>
      </c>
      <c r="T13" s="59">
        <v>32.306091622309701</v>
      </c>
      <c r="U13" s="62">
        <v>5.9695699748602697</v>
      </c>
    </row>
    <row r="14" spans="1:23" ht="12" thickBot="1" x14ac:dyDescent="0.25">
      <c r="A14" s="86"/>
      <c r="B14" s="76" t="s">
        <v>12</v>
      </c>
      <c r="C14" s="77"/>
      <c r="D14" s="59">
        <v>109123.9804</v>
      </c>
      <c r="E14" s="60"/>
      <c r="F14" s="60"/>
      <c r="G14" s="59">
        <v>448438.21309999999</v>
      </c>
      <c r="H14" s="61">
        <v>-75.665771289730401</v>
      </c>
      <c r="I14" s="59">
        <v>24116.617200000001</v>
      </c>
      <c r="J14" s="61">
        <v>22.1001993435349</v>
      </c>
      <c r="K14" s="59">
        <v>92396.189599999998</v>
      </c>
      <c r="L14" s="61">
        <v>20.603995578627501</v>
      </c>
      <c r="M14" s="61">
        <v>-0.73898688566698201</v>
      </c>
      <c r="N14" s="59">
        <v>559284.56810000003</v>
      </c>
      <c r="O14" s="59">
        <v>6419892.7736</v>
      </c>
      <c r="P14" s="59">
        <v>1792</v>
      </c>
      <c r="Q14" s="59">
        <v>2296</v>
      </c>
      <c r="R14" s="61">
        <v>-21.951219512195099</v>
      </c>
      <c r="S14" s="59">
        <v>60.895078348214298</v>
      </c>
      <c r="T14" s="59">
        <v>48.621891506968602</v>
      </c>
      <c r="U14" s="62">
        <v>20.1546449633652</v>
      </c>
    </row>
    <row r="15" spans="1:23" ht="12" thickBot="1" x14ac:dyDescent="0.25">
      <c r="A15" s="86"/>
      <c r="B15" s="76" t="s">
        <v>13</v>
      </c>
      <c r="C15" s="77"/>
      <c r="D15" s="59">
        <v>130049.9973</v>
      </c>
      <c r="E15" s="60"/>
      <c r="F15" s="60"/>
      <c r="G15" s="59">
        <v>317953.28330000001</v>
      </c>
      <c r="H15" s="61">
        <v>-59.097765574166701</v>
      </c>
      <c r="I15" s="59">
        <v>43.407699999999998</v>
      </c>
      <c r="J15" s="61">
        <v>3.3377701577238003E-2</v>
      </c>
      <c r="K15" s="59">
        <v>66724.6921</v>
      </c>
      <c r="L15" s="61">
        <v>20.985690541538698</v>
      </c>
      <c r="M15" s="61">
        <v>-0.99934945072605297</v>
      </c>
      <c r="N15" s="59">
        <v>589328.89229999995</v>
      </c>
      <c r="O15" s="59">
        <v>6586403.7697999999</v>
      </c>
      <c r="P15" s="59">
        <v>4831</v>
      </c>
      <c r="Q15" s="59">
        <v>4342</v>
      </c>
      <c r="R15" s="61">
        <v>11.262091202211</v>
      </c>
      <c r="S15" s="59">
        <v>26.919891802939301</v>
      </c>
      <c r="T15" s="59">
        <v>26.3598131045601</v>
      </c>
      <c r="U15" s="62">
        <v>2.08053844524771</v>
      </c>
    </row>
    <row r="16" spans="1:23" ht="12" thickBot="1" x14ac:dyDescent="0.25">
      <c r="A16" s="86"/>
      <c r="B16" s="76" t="s">
        <v>14</v>
      </c>
      <c r="C16" s="77"/>
      <c r="D16" s="59">
        <v>2052081.1476</v>
      </c>
      <c r="E16" s="60"/>
      <c r="F16" s="60"/>
      <c r="G16" s="59">
        <v>5004249.4733999996</v>
      </c>
      <c r="H16" s="61">
        <v>-58.993228484954599</v>
      </c>
      <c r="I16" s="59">
        <v>-209243.2715</v>
      </c>
      <c r="J16" s="61">
        <v>-10.196637289159799</v>
      </c>
      <c r="K16" s="59">
        <v>-101855.4385</v>
      </c>
      <c r="L16" s="61">
        <v>-2.03537891229066</v>
      </c>
      <c r="M16" s="61">
        <v>1.05431614238252</v>
      </c>
      <c r="N16" s="59">
        <v>10307632.5307</v>
      </c>
      <c r="O16" s="59">
        <v>90285456.474900007</v>
      </c>
      <c r="P16" s="59">
        <v>61981</v>
      </c>
      <c r="Q16" s="59">
        <v>61124</v>
      </c>
      <c r="R16" s="61">
        <v>1.4020679274916501</v>
      </c>
      <c r="S16" s="59">
        <v>33.108229096013297</v>
      </c>
      <c r="T16" s="59">
        <v>31.540543866566299</v>
      </c>
      <c r="U16" s="62">
        <v>4.7350319610895202</v>
      </c>
    </row>
    <row r="17" spans="1:21" ht="12" thickBot="1" x14ac:dyDescent="0.25">
      <c r="A17" s="86"/>
      <c r="B17" s="76" t="s">
        <v>15</v>
      </c>
      <c r="C17" s="77"/>
      <c r="D17" s="59">
        <v>1840818.8370999999</v>
      </c>
      <c r="E17" s="60"/>
      <c r="F17" s="60"/>
      <c r="G17" s="59">
        <v>8196354.9250999996</v>
      </c>
      <c r="H17" s="61">
        <v>-77.541006289725303</v>
      </c>
      <c r="I17" s="59">
        <v>256185.03750000001</v>
      </c>
      <c r="J17" s="61">
        <v>13.916906560104</v>
      </c>
      <c r="K17" s="59">
        <v>479572.62560000003</v>
      </c>
      <c r="L17" s="61">
        <v>5.8510475691015698</v>
      </c>
      <c r="M17" s="61">
        <v>-0.46580554471914798</v>
      </c>
      <c r="N17" s="59">
        <v>11539189.964400001</v>
      </c>
      <c r="O17" s="59">
        <v>130624662.56020001</v>
      </c>
      <c r="P17" s="59">
        <v>15587</v>
      </c>
      <c r="Q17" s="59">
        <v>15900</v>
      </c>
      <c r="R17" s="61">
        <v>-1.96855345911949</v>
      </c>
      <c r="S17" s="59">
        <v>118.099623859627</v>
      </c>
      <c r="T17" s="59">
        <v>127.661457471698</v>
      </c>
      <c r="U17" s="62">
        <v>-8.09641326498779</v>
      </c>
    </row>
    <row r="18" spans="1:21" ht="12" customHeight="1" thickBot="1" x14ac:dyDescent="0.25">
      <c r="A18" s="86"/>
      <c r="B18" s="76" t="s">
        <v>16</v>
      </c>
      <c r="C18" s="77"/>
      <c r="D18" s="59">
        <v>3172644.2530999999</v>
      </c>
      <c r="E18" s="60"/>
      <c r="F18" s="60"/>
      <c r="G18" s="59">
        <v>15789387.7294</v>
      </c>
      <c r="H18" s="61">
        <v>-79.906477011819106</v>
      </c>
      <c r="I18" s="59">
        <v>396141.98989999999</v>
      </c>
      <c r="J18" s="61">
        <v>12.4861774058951</v>
      </c>
      <c r="K18" s="59">
        <v>1764254.8769</v>
      </c>
      <c r="L18" s="61">
        <v>11.173675047671001</v>
      </c>
      <c r="M18" s="61">
        <v>-0.77546215397399498</v>
      </c>
      <c r="N18" s="59">
        <v>16617192.707900001</v>
      </c>
      <c r="O18" s="59">
        <v>217153395.4964</v>
      </c>
      <c r="P18" s="59">
        <v>97628</v>
      </c>
      <c r="Q18" s="59">
        <v>96109</v>
      </c>
      <c r="R18" s="61">
        <v>1.5804971438679001</v>
      </c>
      <c r="S18" s="59">
        <v>32.497277964313497</v>
      </c>
      <c r="T18" s="59">
        <v>30.708453374813999</v>
      </c>
      <c r="U18" s="62">
        <v>5.5045366921619596</v>
      </c>
    </row>
    <row r="19" spans="1:21" ht="12" customHeight="1" thickBot="1" x14ac:dyDescent="0.25">
      <c r="A19" s="86"/>
      <c r="B19" s="76" t="s">
        <v>17</v>
      </c>
      <c r="C19" s="77"/>
      <c r="D19" s="59">
        <v>1003870.2182</v>
      </c>
      <c r="E19" s="60"/>
      <c r="F19" s="60"/>
      <c r="G19" s="59">
        <v>2736624.7727999999</v>
      </c>
      <c r="H19" s="61">
        <v>-63.3172136648868</v>
      </c>
      <c r="I19" s="59">
        <v>102858.2913</v>
      </c>
      <c r="J19" s="61">
        <v>10.2461742001303</v>
      </c>
      <c r="K19" s="59">
        <v>206274.0533</v>
      </c>
      <c r="L19" s="61">
        <v>7.5375351180844898</v>
      </c>
      <c r="M19" s="61">
        <v>-0.50135128653139205</v>
      </c>
      <c r="N19" s="59">
        <v>5573909.1383999996</v>
      </c>
      <c r="O19" s="59">
        <v>45298317.943099998</v>
      </c>
      <c r="P19" s="59">
        <v>17741</v>
      </c>
      <c r="Q19" s="59">
        <v>17054</v>
      </c>
      <c r="R19" s="61">
        <v>4.0283804386067796</v>
      </c>
      <c r="S19" s="59">
        <v>56.5847594949552</v>
      </c>
      <c r="T19" s="59">
        <v>56.7306323912279</v>
      </c>
      <c r="U19" s="62">
        <v>-0.25779538090231402</v>
      </c>
    </row>
    <row r="20" spans="1:21" ht="12" thickBot="1" x14ac:dyDescent="0.25">
      <c r="A20" s="86"/>
      <c r="B20" s="76" t="s">
        <v>18</v>
      </c>
      <c r="C20" s="77"/>
      <c r="D20" s="59">
        <v>1218133.8370999999</v>
      </c>
      <c r="E20" s="60"/>
      <c r="F20" s="60"/>
      <c r="G20" s="59">
        <v>4045804.8857999998</v>
      </c>
      <c r="H20" s="61">
        <v>-69.891433930108306</v>
      </c>
      <c r="I20" s="59">
        <v>129496.5616</v>
      </c>
      <c r="J20" s="61">
        <v>10.6307334757477</v>
      </c>
      <c r="K20" s="59">
        <v>410599.10320000001</v>
      </c>
      <c r="L20" s="61">
        <v>10.148761860492201</v>
      </c>
      <c r="M20" s="61">
        <v>-0.68461557614040103</v>
      </c>
      <c r="N20" s="59">
        <v>5805090.2204999998</v>
      </c>
      <c r="O20" s="59">
        <v>84182775.314799994</v>
      </c>
      <c r="P20" s="59">
        <v>43068</v>
      </c>
      <c r="Q20" s="59">
        <v>40111</v>
      </c>
      <c r="R20" s="61">
        <v>7.3720425818354096</v>
      </c>
      <c r="S20" s="59">
        <v>28.283965754156199</v>
      </c>
      <c r="T20" s="59">
        <v>27.225628520854599</v>
      </c>
      <c r="U20" s="62">
        <v>3.7418275870528301</v>
      </c>
    </row>
    <row r="21" spans="1:21" ht="12" customHeight="1" thickBot="1" x14ac:dyDescent="0.25">
      <c r="A21" s="86"/>
      <c r="B21" s="76" t="s">
        <v>19</v>
      </c>
      <c r="C21" s="77"/>
      <c r="D21" s="59">
        <v>644844.30229999998</v>
      </c>
      <c r="E21" s="60"/>
      <c r="F21" s="60"/>
      <c r="G21" s="59">
        <v>1774625.4306000001</v>
      </c>
      <c r="H21" s="61">
        <v>-63.663075532396803</v>
      </c>
      <c r="I21" s="59">
        <v>88067.503599999996</v>
      </c>
      <c r="J21" s="61">
        <v>13.6571732565342</v>
      </c>
      <c r="K21" s="59">
        <v>240388.53599999999</v>
      </c>
      <c r="L21" s="61">
        <v>13.545874631060901</v>
      </c>
      <c r="M21" s="61">
        <v>-0.63364516018351202</v>
      </c>
      <c r="N21" s="59">
        <v>3525855.4498999999</v>
      </c>
      <c r="O21" s="59">
        <v>30329879.247900002</v>
      </c>
      <c r="P21" s="59">
        <v>37043</v>
      </c>
      <c r="Q21" s="59">
        <v>35511</v>
      </c>
      <c r="R21" s="61">
        <v>4.3141561769592496</v>
      </c>
      <c r="S21" s="59">
        <v>17.407993475150501</v>
      </c>
      <c r="T21" s="59">
        <v>18.057061493621699</v>
      </c>
      <c r="U21" s="62">
        <v>-3.7285630845262001</v>
      </c>
    </row>
    <row r="22" spans="1:21" ht="12" customHeight="1" thickBot="1" x14ac:dyDescent="0.25">
      <c r="A22" s="86"/>
      <c r="B22" s="76" t="s">
        <v>20</v>
      </c>
      <c r="C22" s="77"/>
      <c r="D22" s="59">
        <v>1979581.3226999999</v>
      </c>
      <c r="E22" s="60"/>
      <c r="F22" s="60"/>
      <c r="G22" s="59">
        <v>4466881.0237999996</v>
      </c>
      <c r="H22" s="61">
        <v>-55.683141947309799</v>
      </c>
      <c r="I22" s="59">
        <v>148442.30979999999</v>
      </c>
      <c r="J22" s="61">
        <v>7.4986719715831596</v>
      </c>
      <c r="K22" s="59">
        <v>162028.36499999999</v>
      </c>
      <c r="L22" s="61">
        <v>3.6273266320883901</v>
      </c>
      <c r="M22" s="61">
        <v>-8.3849856782791998E-2</v>
      </c>
      <c r="N22" s="59">
        <v>10161722.1351</v>
      </c>
      <c r="O22" s="59">
        <v>76960256.863600001</v>
      </c>
      <c r="P22" s="59">
        <v>94148</v>
      </c>
      <c r="Q22" s="59">
        <v>86381</v>
      </c>
      <c r="R22" s="61">
        <v>8.9915606441231208</v>
      </c>
      <c r="S22" s="59">
        <v>21.026270581424999</v>
      </c>
      <c r="T22" s="59">
        <v>22.0077163033537</v>
      </c>
      <c r="U22" s="62">
        <v>-4.6677118423263604</v>
      </c>
    </row>
    <row r="23" spans="1:21" ht="12" thickBot="1" x14ac:dyDescent="0.25">
      <c r="A23" s="86"/>
      <c r="B23" s="76" t="s">
        <v>21</v>
      </c>
      <c r="C23" s="77"/>
      <c r="D23" s="59">
        <v>3451437.9748999998</v>
      </c>
      <c r="E23" s="60"/>
      <c r="F23" s="60"/>
      <c r="G23" s="59">
        <v>6271688.3098999998</v>
      </c>
      <c r="H23" s="61">
        <v>-44.9679607092108</v>
      </c>
      <c r="I23" s="59">
        <v>418543.0392</v>
      </c>
      <c r="J23" s="61">
        <v>12.126627864785201</v>
      </c>
      <c r="K23" s="59">
        <v>572419.75260000001</v>
      </c>
      <c r="L23" s="61">
        <v>9.1270440161450992</v>
      </c>
      <c r="M23" s="61">
        <v>-0.26881796566431099</v>
      </c>
      <c r="N23" s="59">
        <v>13795530.890000001</v>
      </c>
      <c r="O23" s="59">
        <v>146579365.458</v>
      </c>
      <c r="P23" s="59">
        <v>89655</v>
      </c>
      <c r="Q23" s="59">
        <v>81105</v>
      </c>
      <c r="R23" s="61">
        <v>10.541890142408</v>
      </c>
      <c r="S23" s="59">
        <v>38.496882214042699</v>
      </c>
      <c r="T23" s="59">
        <v>36.4243311608409</v>
      </c>
      <c r="U23" s="62">
        <v>5.3836854675099204</v>
      </c>
    </row>
    <row r="24" spans="1:21" ht="12" thickBot="1" x14ac:dyDescent="0.25">
      <c r="A24" s="86"/>
      <c r="B24" s="76" t="s">
        <v>22</v>
      </c>
      <c r="C24" s="77"/>
      <c r="D24" s="59">
        <v>373827.85649999999</v>
      </c>
      <c r="E24" s="60"/>
      <c r="F24" s="60"/>
      <c r="G24" s="59">
        <v>1481213.1623</v>
      </c>
      <c r="H24" s="61">
        <v>-74.762048703406904</v>
      </c>
      <c r="I24" s="59">
        <v>57779.037400000001</v>
      </c>
      <c r="J24" s="61">
        <v>15.4560545436506</v>
      </c>
      <c r="K24" s="59">
        <v>223995.299</v>
      </c>
      <c r="L24" s="61">
        <v>15.122421586652999</v>
      </c>
      <c r="M24" s="61">
        <v>-0.742052455306216</v>
      </c>
      <c r="N24" s="59">
        <v>2170203.7839000002</v>
      </c>
      <c r="O24" s="59">
        <v>21301443.091600001</v>
      </c>
      <c r="P24" s="59">
        <v>26881</v>
      </c>
      <c r="Q24" s="59">
        <v>25608</v>
      </c>
      <c r="R24" s="61">
        <v>4.9711027803811296</v>
      </c>
      <c r="S24" s="59">
        <v>13.906768963208201</v>
      </c>
      <c r="T24" s="59">
        <v>14.883487347703801</v>
      </c>
      <c r="U24" s="62">
        <v>-7.0233307756793604</v>
      </c>
    </row>
    <row r="25" spans="1:21" ht="12" thickBot="1" x14ac:dyDescent="0.25">
      <c r="A25" s="86"/>
      <c r="B25" s="76" t="s">
        <v>23</v>
      </c>
      <c r="C25" s="77"/>
      <c r="D25" s="59">
        <v>455034.64600000001</v>
      </c>
      <c r="E25" s="60"/>
      <c r="F25" s="60"/>
      <c r="G25" s="59">
        <v>1514186.2901999999</v>
      </c>
      <c r="H25" s="61">
        <v>-69.948569146013298</v>
      </c>
      <c r="I25" s="59">
        <v>43535.037900000003</v>
      </c>
      <c r="J25" s="61">
        <v>9.5674116867136298</v>
      </c>
      <c r="K25" s="59">
        <v>144801.3645</v>
      </c>
      <c r="L25" s="61">
        <v>9.5629821401218802</v>
      </c>
      <c r="M25" s="61">
        <v>-0.69934649407257499</v>
      </c>
      <c r="N25" s="59">
        <v>2877413.8884999999</v>
      </c>
      <c r="O25" s="59">
        <v>30936165.351599999</v>
      </c>
      <c r="P25" s="59">
        <v>19614</v>
      </c>
      <c r="Q25" s="59">
        <v>19372</v>
      </c>
      <c r="R25" s="61">
        <v>1.2492256865579201</v>
      </c>
      <c r="S25" s="59">
        <v>23.199482308555101</v>
      </c>
      <c r="T25" s="59">
        <v>32.779071701424698</v>
      </c>
      <c r="U25" s="62">
        <v>-41.2922549971601</v>
      </c>
    </row>
    <row r="26" spans="1:21" ht="12" thickBot="1" x14ac:dyDescent="0.25">
      <c r="A26" s="86"/>
      <c r="B26" s="76" t="s">
        <v>24</v>
      </c>
      <c r="C26" s="77"/>
      <c r="D26" s="59">
        <v>635419.39370000002</v>
      </c>
      <c r="E26" s="60"/>
      <c r="F26" s="60"/>
      <c r="G26" s="59">
        <v>2916027.7492999998</v>
      </c>
      <c r="H26" s="61">
        <v>-78.209418828317595</v>
      </c>
      <c r="I26" s="59">
        <v>138641.90919999999</v>
      </c>
      <c r="J26" s="61">
        <v>21.818960921651801</v>
      </c>
      <c r="K26" s="59">
        <v>513031.01169999997</v>
      </c>
      <c r="L26" s="61">
        <v>17.5934886704406</v>
      </c>
      <c r="M26" s="61">
        <v>-0.72975920356044199</v>
      </c>
      <c r="N26" s="59">
        <v>3042348.0397999999</v>
      </c>
      <c r="O26" s="59">
        <v>51756322.694499999</v>
      </c>
      <c r="P26" s="59">
        <v>40167</v>
      </c>
      <c r="Q26" s="59">
        <v>36202</v>
      </c>
      <c r="R26" s="61">
        <v>10.952433567206199</v>
      </c>
      <c r="S26" s="59">
        <v>15.819438685986</v>
      </c>
      <c r="T26" s="59">
        <v>15.9829436799072</v>
      </c>
      <c r="U26" s="62">
        <v>-1.0335701358735301</v>
      </c>
    </row>
    <row r="27" spans="1:21" ht="12" thickBot="1" x14ac:dyDescent="0.25">
      <c r="A27" s="86"/>
      <c r="B27" s="76" t="s">
        <v>25</v>
      </c>
      <c r="C27" s="77"/>
      <c r="D27" s="59">
        <v>301567.28129999997</v>
      </c>
      <c r="E27" s="60"/>
      <c r="F27" s="60"/>
      <c r="G27" s="59">
        <v>710860.38829999999</v>
      </c>
      <c r="H27" s="61">
        <v>-57.577143660910899</v>
      </c>
      <c r="I27" s="59">
        <v>77931.834600000002</v>
      </c>
      <c r="J27" s="61">
        <v>25.842271172141199</v>
      </c>
      <c r="K27" s="59">
        <v>162836.23199999999</v>
      </c>
      <c r="L27" s="61">
        <v>22.906921623445299</v>
      </c>
      <c r="M27" s="61">
        <v>-0.52140974006325602</v>
      </c>
      <c r="N27" s="59">
        <v>1585351.2618</v>
      </c>
      <c r="O27" s="59">
        <v>13155140.5912</v>
      </c>
      <c r="P27" s="59">
        <v>31209</v>
      </c>
      <c r="Q27" s="59">
        <v>29222</v>
      </c>
      <c r="R27" s="61">
        <v>6.7996714803914902</v>
      </c>
      <c r="S27" s="59">
        <v>9.6628306353936395</v>
      </c>
      <c r="T27" s="59">
        <v>12.2775036034495</v>
      </c>
      <c r="U27" s="62">
        <v>-27.059078925368201</v>
      </c>
    </row>
    <row r="28" spans="1:21" ht="12" thickBot="1" x14ac:dyDescent="0.25">
      <c r="A28" s="86"/>
      <c r="B28" s="76" t="s">
        <v>26</v>
      </c>
      <c r="C28" s="77"/>
      <c r="D28" s="59">
        <v>809865.93770000001</v>
      </c>
      <c r="E28" s="60"/>
      <c r="F28" s="60"/>
      <c r="G28" s="59">
        <v>2938266.1453</v>
      </c>
      <c r="H28" s="61">
        <v>-72.437284519122002</v>
      </c>
      <c r="I28" s="59">
        <v>27460.422699999999</v>
      </c>
      <c r="J28" s="61">
        <v>3.39073683948074</v>
      </c>
      <c r="K28" s="59">
        <v>170505.23730000001</v>
      </c>
      <c r="L28" s="61">
        <v>5.8029201191572497</v>
      </c>
      <c r="M28" s="61">
        <v>-0.83894674946738401</v>
      </c>
      <c r="N28" s="59">
        <v>4423820.3208999997</v>
      </c>
      <c r="O28" s="59">
        <v>60083391.831799999</v>
      </c>
      <c r="P28" s="59">
        <v>31836</v>
      </c>
      <c r="Q28" s="59">
        <v>30454</v>
      </c>
      <c r="R28" s="61">
        <v>4.5379917252249298</v>
      </c>
      <c r="S28" s="59">
        <v>25.438683807639201</v>
      </c>
      <c r="T28" s="59">
        <v>26.398997888618901</v>
      </c>
      <c r="U28" s="62">
        <v>-3.7750148091049098</v>
      </c>
    </row>
    <row r="29" spans="1:21" ht="12" thickBot="1" x14ac:dyDescent="0.25">
      <c r="A29" s="86"/>
      <c r="B29" s="76" t="s">
        <v>27</v>
      </c>
      <c r="C29" s="77"/>
      <c r="D29" s="59">
        <v>871866.54379999998</v>
      </c>
      <c r="E29" s="60"/>
      <c r="F29" s="60"/>
      <c r="G29" s="59">
        <v>1738324.7437</v>
      </c>
      <c r="H29" s="61">
        <v>-49.844438045319201</v>
      </c>
      <c r="I29" s="59">
        <v>156593.26699999999</v>
      </c>
      <c r="J29" s="61">
        <v>17.960692277225601</v>
      </c>
      <c r="K29" s="59">
        <v>395021.87780000002</v>
      </c>
      <c r="L29" s="61">
        <v>22.7242855071603</v>
      </c>
      <c r="M29" s="61">
        <v>-0.60358330563330598</v>
      </c>
      <c r="N29" s="59">
        <v>4666064.1858000001</v>
      </c>
      <c r="O29" s="59">
        <v>35205933.605899997</v>
      </c>
      <c r="P29" s="59">
        <v>94130</v>
      </c>
      <c r="Q29" s="59">
        <v>92405</v>
      </c>
      <c r="R29" s="61">
        <v>1.8667821005356799</v>
      </c>
      <c r="S29" s="59">
        <v>9.2623663422925695</v>
      </c>
      <c r="T29" s="59">
        <v>10.854862788810101</v>
      </c>
      <c r="U29" s="62">
        <v>-17.1931921894097</v>
      </c>
    </row>
    <row r="30" spans="1:21" ht="12" thickBot="1" x14ac:dyDescent="0.25">
      <c r="A30" s="86"/>
      <c r="B30" s="76" t="s">
        <v>28</v>
      </c>
      <c r="C30" s="77"/>
      <c r="D30" s="59">
        <v>1250232.0626000001</v>
      </c>
      <c r="E30" s="60"/>
      <c r="F30" s="60"/>
      <c r="G30" s="59">
        <v>3954782.3925999999</v>
      </c>
      <c r="H30" s="61">
        <v>-68.386830462799296</v>
      </c>
      <c r="I30" s="59">
        <v>151312.1532</v>
      </c>
      <c r="J30" s="61">
        <v>12.1027253840642</v>
      </c>
      <c r="K30" s="59">
        <v>578710.11419999995</v>
      </c>
      <c r="L30" s="61">
        <v>14.6331721129045</v>
      </c>
      <c r="M30" s="61">
        <v>-0.73853549560098597</v>
      </c>
      <c r="N30" s="59">
        <v>6603334.6048999997</v>
      </c>
      <c r="O30" s="59">
        <v>67799665.622899994</v>
      </c>
      <c r="P30" s="59">
        <v>67907</v>
      </c>
      <c r="Q30" s="59">
        <v>64242</v>
      </c>
      <c r="R30" s="61">
        <v>5.7049905046542699</v>
      </c>
      <c r="S30" s="59">
        <v>18.410945301662601</v>
      </c>
      <c r="T30" s="59">
        <v>20.170780768033399</v>
      </c>
      <c r="U30" s="62">
        <v>-9.5586371994266397</v>
      </c>
    </row>
    <row r="31" spans="1:21" ht="12" thickBot="1" x14ac:dyDescent="0.25">
      <c r="A31" s="86"/>
      <c r="B31" s="76" t="s">
        <v>29</v>
      </c>
      <c r="C31" s="77"/>
      <c r="D31" s="59">
        <v>572386.28729999997</v>
      </c>
      <c r="E31" s="60"/>
      <c r="F31" s="60"/>
      <c r="G31" s="59">
        <v>2467629.9764999999</v>
      </c>
      <c r="H31" s="61">
        <v>-76.804209190558893</v>
      </c>
      <c r="I31" s="59">
        <v>34296.757299999997</v>
      </c>
      <c r="J31" s="61">
        <v>5.99189010305978</v>
      </c>
      <c r="K31" s="59">
        <v>78241.878400000001</v>
      </c>
      <c r="L31" s="61">
        <v>3.1707297749306602</v>
      </c>
      <c r="M31" s="61">
        <v>-0.56165728633631595</v>
      </c>
      <c r="N31" s="59">
        <v>2360405.1154</v>
      </c>
      <c r="O31" s="59">
        <v>70870211.486200005</v>
      </c>
      <c r="P31" s="59">
        <v>22365</v>
      </c>
      <c r="Q31" s="59">
        <v>19862</v>
      </c>
      <c r="R31" s="61">
        <v>12.6019534790051</v>
      </c>
      <c r="S31" s="59">
        <v>25.592948236083199</v>
      </c>
      <c r="T31" s="59">
        <v>26.519857793777099</v>
      </c>
      <c r="U31" s="62">
        <v>-3.62173810200991</v>
      </c>
    </row>
    <row r="32" spans="1:21" ht="12" thickBot="1" x14ac:dyDescent="0.25">
      <c r="A32" s="86"/>
      <c r="B32" s="76" t="s">
        <v>30</v>
      </c>
      <c r="C32" s="77"/>
      <c r="D32" s="59">
        <v>207417.6441</v>
      </c>
      <c r="E32" s="60"/>
      <c r="F32" s="60"/>
      <c r="G32" s="59">
        <v>319595.63709999999</v>
      </c>
      <c r="H32" s="61">
        <v>-35.099976338193898</v>
      </c>
      <c r="I32" s="59">
        <v>53817.832300000002</v>
      </c>
      <c r="J32" s="61">
        <v>25.946602823264801</v>
      </c>
      <c r="K32" s="59">
        <v>74151.403000000006</v>
      </c>
      <c r="L32" s="61">
        <v>23.2016318097604</v>
      </c>
      <c r="M32" s="61">
        <v>-0.27421693828234101</v>
      </c>
      <c r="N32" s="59">
        <v>1005725.8819</v>
      </c>
      <c r="O32" s="59">
        <v>7004724.7575000003</v>
      </c>
      <c r="P32" s="59">
        <v>29655</v>
      </c>
      <c r="Q32" s="59">
        <v>27250</v>
      </c>
      <c r="R32" s="61">
        <v>8.8256880733945007</v>
      </c>
      <c r="S32" s="59">
        <v>6.9943565705614601</v>
      </c>
      <c r="T32" s="59">
        <v>7.1668676220183496</v>
      </c>
      <c r="U32" s="62">
        <v>-2.4664320401246602</v>
      </c>
    </row>
    <row r="33" spans="1:21" ht="12" thickBot="1" x14ac:dyDescent="0.25">
      <c r="A33" s="86"/>
      <c r="B33" s="76" t="s">
        <v>75</v>
      </c>
      <c r="C33" s="77"/>
      <c r="D33" s="60"/>
      <c r="E33" s="60"/>
      <c r="F33" s="60"/>
      <c r="G33" s="59">
        <v>17.600000000000001</v>
      </c>
      <c r="H33" s="60"/>
      <c r="I33" s="60"/>
      <c r="J33" s="60"/>
      <c r="K33" s="59">
        <v>10.9</v>
      </c>
      <c r="L33" s="61">
        <v>61.931818181818201</v>
      </c>
      <c r="M33" s="60"/>
      <c r="N33" s="60"/>
      <c r="O33" s="59">
        <v>27.777799999999999</v>
      </c>
      <c r="P33" s="60"/>
      <c r="Q33" s="60"/>
      <c r="R33" s="60"/>
      <c r="S33" s="60"/>
      <c r="T33" s="60"/>
      <c r="U33" s="63"/>
    </row>
    <row r="34" spans="1:21" ht="12" customHeight="1" thickBot="1" x14ac:dyDescent="0.25">
      <c r="A34" s="86"/>
      <c r="B34" s="76" t="s">
        <v>31</v>
      </c>
      <c r="C34" s="77"/>
      <c r="D34" s="59">
        <v>218856.2654</v>
      </c>
      <c r="E34" s="60"/>
      <c r="F34" s="60"/>
      <c r="G34" s="59">
        <v>881791.32180000003</v>
      </c>
      <c r="H34" s="61">
        <v>-75.180492256008094</v>
      </c>
      <c r="I34" s="59">
        <v>34168.909500000002</v>
      </c>
      <c r="J34" s="61">
        <v>15.6124886064148</v>
      </c>
      <c r="K34" s="59">
        <v>116492.6208</v>
      </c>
      <c r="L34" s="61">
        <v>13.2109057914296</v>
      </c>
      <c r="M34" s="61">
        <v>-0.70668606075347196</v>
      </c>
      <c r="N34" s="59">
        <v>1271991.9554000001</v>
      </c>
      <c r="O34" s="59">
        <v>16323102.574200001</v>
      </c>
      <c r="P34" s="59">
        <v>9729</v>
      </c>
      <c r="Q34" s="59">
        <v>9569</v>
      </c>
      <c r="R34" s="61">
        <v>1.67206604660883</v>
      </c>
      <c r="S34" s="59">
        <v>22.4952477541371</v>
      </c>
      <c r="T34" s="59">
        <v>23.7238983906364</v>
      </c>
      <c r="U34" s="62">
        <v>-5.4618230922722599</v>
      </c>
    </row>
    <row r="35" spans="1:21" ht="12" customHeight="1" thickBot="1" x14ac:dyDescent="0.25">
      <c r="A35" s="86"/>
      <c r="B35" s="76" t="s">
        <v>61</v>
      </c>
      <c r="C35" s="77"/>
      <c r="D35" s="59">
        <v>304657.05</v>
      </c>
      <c r="E35" s="60"/>
      <c r="F35" s="60"/>
      <c r="G35" s="59">
        <v>268783.87</v>
      </c>
      <c r="H35" s="61">
        <v>13.346477971315799</v>
      </c>
      <c r="I35" s="59">
        <v>33883.050000000003</v>
      </c>
      <c r="J35" s="61">
        <v>11.1217022550438</v>
      </c>
      <c r="K35" s="59">
        <v>10259.25</v>
      </c>
      <c r="L35" s="61">
        <v>3.81691431111547</v>
      </c>
      <c r="M35" s="61">
        <v>2.3026829446597001</v>
      </c>
      <c r="N35" s="59">
        <v>1364496.49</v>
      </c>
      <c r="O35" s="59">
        <v>24539723.510000002</v>
      </c>
      <c r="P35" s="59">
        <v>207</v>
      </c>
      <c r="Q35" s="59">
        <v>203</v>
      </c>
      <c r="R35" s="61">
        <v>1.97044334975369</v>
      </c>
      <c r="S35" s="59">
        <v>1471.7731884058001</v>
      </c>
      <c r="T35" s="59">
        <v>1577.85354679803</v>
      </c>
      <c r="U35" s="62">
        <v>-7.2076566707358696</v>
      </c>
    </row>
    <row r="36" spans="1:21" ht="12" customHeight="1" thickBot="1" x14ac:dyDescent="0.25">
      <c r="A36" s="86"/>
      <c r="B36" s="76" t="s">
        <v>35</v>
      </c>
      <c r="C36" s="77"/>
      <c r="D36" s="59">
        <v>273099.94</v>
      </c>
      <c r="E36" s="60"/>
      <c r="F36" s="60"/>
      <c r="G36" s="59">
        <v>1035115.8</v>
      </c>
      <c r="H36" s="61">
        <v>-73.616484261954099</v>
      </c>
      <c r="I36" s="59">
        <v>-26807.67</v>
      </c>
      <c r="J36" s="61">
        <v>-9.8160658695128191</v>
      </c>
      <c r="K36" s="59">
        <v>-98738.18</v>
      </c>
      <c r="L36" s="61">
        <v>-9.5388535273058306</v>
      </c>
      <c r="M36" s="61">
        <v>-0.72849742622357405</v>
      </c>
      <c r="N36" s="59">
        <v>938410.83</v>
      </c>
      <c r="O36" s="59">
        <v>23822623.550000001</v>
      </c>
      <c r="P36" s="59">
        <v>104</v>
      </c>
      <c r="Q36" s="59">
        <v>83</v>
      </c>
      <c r="R36" s="61">
        <v>25.3012048192771</v>
      </c>
      <c r="S36" s="59">
        <v>2625.9609615384602</v>
      </c>
      <c r="T36" s="59">
        <v>2392.0338554216901</v>
      </c>
      <c r="U36" s="62">
        <v>8.9082476679213407</v>
      </c>
    </row>
    <row r="37" spans="1:21" ht="12" customHeight="1" thickBot="1" x14ac:dyDescent="0.25">
      <c r="A37" s="86"/>
      <c r="B37" s="76" t="s">
        <v>36</v>
      </c>
      <c r="C37" s="77"/>
      <c r="D37" s="59">
        <v>70612.850000000006</v>
      </c>
      <c r="E37" s="60"/>
      <c r="F37" s="60"/>
      <c r="G37" s="59">
        <v>37182.04</v>
      </c>
      <c r="H37" s="61">
        <v>89.911177547009302</v>
      </c>
      <c r="I37" s="59">
        <v>-118.83</v>
      </c>
      <c r="J37" s="61">
        <v>-0.168283818030288</v>
      </c>
      <c r="K37" s="59">
        <v>-402.59</v>
      </c>
      <c r="L37" s="61">
        <v>-1.0827539317369399</v>
      </c>
      <c r="M37" s="61">
        <v>-0.70483618569760798</v>
      </c>
      <c r="N37" s="59">
        <v>164014.56</v>
      </c>
      <c r="O37" s="59">
        <v>6265441.3399999999</v>
      </c>
      <c r="P37" s="59">
        <v>23</v>
      </c>
      <c r="Q37" s="59">
        <v>19</v>
      </c>
      <c r="R37" s="61">
        <v>21.052631578947398</v>
      </c>
      <c r="S37" s="59">
        <v>3070.1239130434801</v>
      </c>
      <c r="T37" s="59">
        <v>3038.8210526315802</v>
      </c>
      <c r="U37" s="62">
        <v>1.01959599346817</v>
      </c>
    </row>
    <row r="38" spans="1:21" ht="12" customHeight="1" thickBot="1" x14ac:dyDescent="0.25">
      <c r="A38" s="86"/>
      <c r="B38" s="76" t="s">
        <v>37</v>
      </c>
      <c r="C38" s="77"/>
      <c r="D38" s="59">
        <v>251844.99</v>
      </c>
      <c r="E38" s="60"/>
      <c r="F38" s="60"/>
      <c r="G38" s="59">
        <v>657991.74</v>
      </c>
      <c r="H38" s="61">
        <v>-61.725204939502703</v>
      </c>
      <c r="I38" s="59">
        <v>-24604.19</v>
      </c>
      <c r="J38" s="61">
        <v>-9.7695769131639292</v>
      </c>
      <c r="K38" s="59">
        <v>-82287.460000000006</v>
      </c>
      <c r="L38" s="61">
        <v>-12.5058499974483</v>
      </c>
      <c r="M38" s="61">
        <v>-0.70099708995757104</v>
      </c>
      <c r="N38" s="59">
        <v>736213.73</v>
      </c>
      <c r="O38" s="59">
        <v>14372047.369999999</v>
      </c>
      <c r="P38" s="59">
        <v>133</v>
      </c>
      <c r="Q38" s="59">
        <v>115</v>
      </c>
      <c r="R38" s="61">
        <v>15.6521739130435</v>
      </c>
      <c r="S38" s="59">
        <v>1893.5713533834601</v>
      </c>
      <c r="T38" s="59">
        <v>1535.7223478260901</v>
      </c>
      <c r="U38" s="62">
        <v>18.8980998745023</v>
      </c>
    </row>
    <row r="39" spans="1:21" ht="12" customHeight="1" thickBot="1" x14ac:dyDescent="0.25">
      <c r="A39" s="86"/>
      <c r="B39" s="76" t="s">
        <v>74</v>
      </c>
      <c r="C39" s="77"/>
      <c r="D39" s="60"/>
      <c r="E39" s="60"/>
      <c r="F39" s="60"/>
      <c r="G39" s="59">
        <v>35.17</v>
      </c>
      <c r="H39" s="60"/>
      <c r="I39" s="60"/>
      <c r="J39" s="60"/>
      <c r="K39" s="59">
        <v>-4046.03</v>
      </c>
      <c r="L39" s="61">
        <v>-11504.2081319306</v>
      </c>
      <c r="M39" s="60"/>
      <c r="N39" s="60"/>
      <c r="O39" s="59">
        <v>6.16</v>
      </c>
      <c r="P39" s="60"/>
      <c r="Q39" s="60"/>
      <c r="R39" s="60"/>
      <c r="S39" s="60"/>
      <c r="T39" s="60"/>
      <c r="U39" s="63"/>
    </row>
    <row r="40" spans="1:21" ht="12" customHeight="1" thickBot="1" x14ac:dyDescent="0.25">
      <c r="A40" s="86"/>
      <c r="B40" s="76" t="s">
        <v>32</v>
      </c>
      <c r="C40" s="77"/>
      <c r="D40" s="59">
        <v>34137.5213</v>
      </c>
      <c r="E40" s="60"/>
      <c r="F40" s="60"/>
      <c r="G40" s="59">
        <v>196611.96539999999</v>
      </c>
      <c r="H40" s="61">
        <v>-82.637108972209106</v>
      </c>
      <c r="I40" s="59">
        <v>3368.5084999999999</v>
      </c>
      <c r="J40" s="61">
        <v>9.8674665638363201</v>
      </c>
      <c r="K40" s="59">
        <v>14213.6456</v>
      </c>
      <c r="L40" s="61">
        <v>7.22928819265036</v>
      </c>
      <c r="M40" s="61">
        <v>-0.76300883004990605</v>
      </c>
      <c r="N40" s="59">
        <v>182107.4339</v>
      </c>
      <c r="O40" s="59">
        <v>1238769.3043</v>
      </c>
      <c r="P40" s="59">
        <v>79</v>
      </c>
      <c r="Q40" s="59">
        <v>71</v>
      </c>
      <c r="R40" s="61">
        <v>11.2676056338028</v>
      </c>
      <c r="S40" s="59">
        <v>432.12052278481002</v>
      </c>
      <c r="T40" s="59">
        <v>390.17695633802799</v>
      </c>
      <c r="U40" s="62">
        <v>9.7064509170903897</v>
      </c>
    </row>
    <row r="41" spans="1:21" ht="12" thickBot="1" x14ac:dyDescent="0.25">
      <c r="A41" s="86"/>
      <c r="B41" s="76" t="s">
        <v>33</v>
      </c>
      <c r="C41" s="77"/>
      <c r="D41" s="59">
        <v>644850.2304</v>
      </c>
      <c r="E41" s="60"/>
      <c r="F41" s="60"/>
      <c r="G41" s="59">
        <v>1786621.8877999999</v>
      </c>
      <c r="H41" s="61">
        <v>-63.9067317598996</v>
      </c>
      <c r="I41" s="59">
        <v>38303.805699999997</v>
      </c>
      <c r="J41" s="61">
        <v>5.9399537899273396</v>
      </c>
      <c r="K41" s="59">
        <v>65228.329700000002</v>
      </c>
      <c r="L41" s="61">
        <v>3.6509308514248899</v>
      </c>
      <c r="M41" s="61">
        <v>-0.41277347011386101</v>
      </c>
      <c r="N41" s="59">
        <v>2903994.3531999998</v>
      </c>
      <c r="O41" s="59">
        <v>30367076.649900001</v>
      </c>
      <c r="P41" s="59">
        <v>3165</v>
      </c>
      <c r="Q41" s="59">
        <v>2822</v>
      </c>
      <c r="R41" s="61">
        <v>12.1545003543586</v>
      </c>
      <c r="S41" s="59">
        <v>203.744148625592</v>
      </c>
      <c r="T41" s="59">
        <v>194.494438447909</v>
      </c>
      <c r="U41" s="62">
        <v>4.5398654342121798</v>
      </c>
    </row>
    <row r="42" spans="1:21" ht="12" customHeight="1" thickBot="1" x14ac:dyDescent="0.25">
      <c r="A42" s="86"/>
      <c r="B42" s="76" t="s">
        <v>38</v>
      </c>
      <c r="C42" s="77"/>
      <c r="D42" s="59">
        <v>186743.44</v>
      </c>
      <c r="E42" s="60"/>
      <c r="F42" s="60"/>
      <c r="G42" s="59">
        <v>419456.49</v>
      </c>
      <c r="H42" s="61">
        <v>-55.479663695273899</v>
      </c>
      <c r="I42" s="59">
        <v>-9567.74</v>
      </c>
      <c r="J42" s="61">
        <v>-5.1234677908900004</v>
      </c>
      <c r="K42" s="59">
        <v>-44261.67</v>
      </c>
      <c r="L42" s="61">
        <v>-10.5521480904968</v>
      </c>
      <c r="M42" s="61">
        <v>-0.78383689544474899</v>
      </c>
      <c r="N42" s="59">
        <v>667413.81000000006</v>
      </c>
      <c r="O42" s="59">
        <v>10016008.960000001</v>
      </c>
      <c r="P42" s="59">
        <v>126</v>
      </c>
      <c r="Q42" s="59">
        <v>127</v>
      </c>
      <c r="R42" s="61">
        <v>-0.78740157480314799</v>
      </c>
      <c r="S42" s="59">
        <v>1482.0907936507899</v>
      </c>
      <c r="T42" s="59">
        <v>1408.7562992126</v>
      </c>
      <c r="U42" s="62">
        <v>4.9480433150490297</v>
      </c>
    </row>
    <row r="43" spans="1:21" ht="12" thickBot="1" x14ac:dyDescent="0.25">
      <c r="A43" s="86"/>
      <c r="B43" s="76" t="s">
        <v>39</v>
      </c>
      <c r="C43" s="77"/>
      <c r="D43" s="59">
        <v>87558.36</v>
      </c>
      <c r="E43" s="60"/>
      <c r="F43" s="60"/>
      <c r="G43" s="59">
        <v>91440.18</v>
      </c>
      <c r="H43" s="61">
        <v>-4.2452016170571802</v>
      </c>
      <c r="I43" s="59">
        <v>10781.58</v>
      </c>
      <c r="J43" s="61">
        <v>12.3135928996386</v>
      </c>
      <c r="K43" s="59">
        <v>10891.23</v>
      </c>
      <c r="L43" s="61">
        <v>11.9107705168559</v>
      </c>
      <c r="M43" s="61">
        <v>-1.0067733396502999E-2</v>
      </c>
      <c r="N43" s="59">
        <v>321202.21999999997</v>
      </c>
      <c r="O43" s="59">
        <v>4462141.3600000003</v>
      </c>
      <c r="P43" s="59">
        <v>72</v>
      </c>
      <c r="Q43" s="59">
        <v>82</v>
      </c>
      <c r="R43" s="61">
        <v>-12.1951219512195</v>
      </c>
      <c r="S43" s="59">
        <v>1216.08833333333</v>
      </c>
      <c r="T43" s="59">
        <v>1131.5619512195101</v>
      </c>
      <c r="U43" s="62">
        <v>6.9506778247047203</v>
      </c>
    </row>
    <row r="44" spans="1:21" ht="12" thickBot="1" x14ac:dyDescent="0.25">
      <c r="A44" s="87"/>
      <c r="B44" s="76" t="s">
        <v>34</v>
      </c>
      <c r="C44" s="77"/>
      <c r="D44" s="64">
        <v>7425.3195999999998</v>
      </c>
      <c r="E44" s="65"/>
      <c r="F44" s="65"/>
      <c r="G44" s="64">
        <v>149198.3965</v>
      </c>
      <c r="H44" s="66">
        <v>-95.023190748568098</v>
      </c>
      <c r="I44" s="64">
        <v>1286.2156</v>
      </c>
      <c r="J44" s="66">
        <v>17.322023418358999</v>
      </c>
      <c r="K44" s="64">
        <v>12981.5332</v>
      </c>
      <c r="L44" s="66">
        <v>8.7008530282696395</v>
      </c>
      <c r="M44" s="66">
        <v>-0.90091959245615205</v>
      </c>
      <c r="N44" s="64">
        <v>58111.099699999999</v>
      </c>
      <c r="O44" s="64">
        <v>1044146.6337</v>
      </c>
      <c r="P44" s="64">
        <v>15</v>
      </c>
      <c r="Q44" s="64">
        <v>5</v>
      </c>
      <c r="R44" s="66">
        <v>200</v>
      </c>
      <c r="S44" s="64">
        <v>495.02130666666699</v>
      </c>
      <c r="T44" s="64">
        <v>495.8974</v>
      </c>
      <c r="U44" s="67">
        <v>-0.17698093426174399</v>
      </c>
    </row>
  </sheetData>
  <mergeCells count="42">
    <mergeCell ref="B44:C44"/>
    <mergeCell ref="B43:C43"/>
    <mergeCell ref="B14:C14"/>
    <mergeCell ref="B29:C29"/>
    <mergeCell ref="B30:C30"/>
    <mergeCell ref="B41:C41"/>
    <mergeCell ref="B42:C42"/>
    <mergeCell ref="B31:C31"/>
    <mergeCell ref="B32:C32"/>
    <mergeCell ref="B21:C21"/>
    <mergeCell ref="B22:C22"/>
    <mergeCell ref="B15:C15"/>
    <mergeCell ref="B23:C23"/>
    <mergeCell ref="B24:C24"/>
    <mergeCell ref="B17:C17"/>
    <mergeCell ref="B20:C20"/>
    <mergeCell ref="A1:U4"/>
    <mergeCell ref="W1:W4"/>
    <mergeCell ref="B6:C6"/>
    <mergeCell ref="A7:C7"/>
    <mergeCell ref="B8:C8"/>
    <mergeCell ref="A8:A44"/>
    <mergeCell ref="B39:C39"/>
    <mergeCell ref="B40:C40"/>
    <mergeCell ref="B9:C9"/>
    <mergeCell ref="B10:C10"/>
    <mergeCell ref="B11:C11"/>
    <mergeCell ref="B18:C18"/>
    <mergeCell ref="B12:C12"/>
    <mergeCell ref="B13:C13"/>
    <mergeCell ref="B19:C19"/>
    <mergeCell ref="B16:C16"/>
    <mergeCell ref="B35:C35"/>
    <mergeCell ref="B37:C37"/>
    <mergeCell ref="B38:C38"/>
    <mergeCell ref="B25:C25"/>
    <mergeCell ref="B26:C26"/>
    <mergeCell ref="B28:C28"/>
    <mergeCell ref="B36:C36"/>
    <mergeCell ref="B27:C27"/>
    <mergeCell ref="B33:C33"/>
    <mergeCell ref="B34:C34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workbookViewId="0">
      <selection sqref="A1:F36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42771</v>
      </c>
      <c r="C2" s="43">
        <v>12</v>
      </c>
      <c r="D2" s="43">
        <v>86992</v>
      </c>
      <c r="E2" s="43">
        <v>1337020.5800829099</v>
      </c>
      <c r="F2" s="43">
        <v>972370.17977265001</v>
      </c>
      <c r="G2" s="37"/>
      <c r="H2" s="37"/>
    </row>
    <row r="3" spans="1:8" x14ac:dyDescent="0.2">
      <c r="A3" s="43">
        <v>2</v>
      </c>
      <c r="B3" s="44">
        <v>42771</v>
      </c>
      <c r="C3" s="43">
        <v>13</v>
      </c>
      <c r="D3" s="43">
        <v>25011</v>
      </c>
      <c r="E3" s="43">
        <v>237966.84323760701</v>
      </c>
      <c r="F3" s="43">
        <v>177485.70675299101</v>
      </c>
      <c r="G3" s="37"/>
      <c r="H3" s="37"/>
    </row>
    <row r="4" spans="1:8" x14ac:dyDescent="0.2">
      <c r="A4" s="43">
        <v>3</v>
      </c>
      <c r="B4" s="44">
        <v>42771</v>
      </c>
      <c r="C4" s="43">
        <v>14</v>
      </c>
      <c r="D4" s="43">
        <v>148352</v>
      </c>
      <c r="E4" s="43">
        <v>383426.50272777397</v>
      </c>
      <c r="F4" s="43">
        <v>290762.89043681702</v>
      </c>
      <c r="G4" s="37"/>
      <c r="H4" s="37"/>
    </row>
    <row r="5" spans="1:8" x14ac:dyDescent="0.2">
      <c r="A5" s="43">
        <v>4</v>
      </c>
      <c r="B5" s="44">
        <v>42771</v>
      </c>
      <c r="C5" s="43">
        <v>15</v>
      </c>
      <c r="D5" s="43">
        <v>5694</v>
      </c>
      <c r="E5" s="43">
        <v>108612.13351072501</v>
      </c>
      <c r="F5" s="43">
        <v>83917.796696437494</v>
      </c>
      <c r="G5" s="37"/>
      <c r="H5" s="37"/>
    </row>
    <row r="6" spans="1:8" x14ac:dyDescent="0.2">
      <c r="A6" s="43">
        <v>5</v>
      </c>
      <c r="B6" s="44">
        <v>42771</v>
      </c>
      <c r="C6" s="43">
        <v>16</v>
      </c>
      <c r="D6" s="43">
        <v>8569</v>
      </c>
      <c r="E6" s="43">
        <v>503403.05726495699</v>
      </c>
      <c r="F6" s="43">
        <v>385330.91748632502</v>
      </c>
      <c r="G6" s="37"/>
      <c r="H6" s="37"/>
    </row>
    <row r="7" spans="1:8" x14ac:dyDescent="0.2">
      <c r="A7" s="43">
        <v>6</v>
      </c>
      <c r="B7" s="44">
        <v>42771</v>
      </c>
      <c r="C7" s="43">
        <v>17</v>
      </c>
      <c r="D7" s="43">
        <v>25722</v>
      </c>
      <c r="E7" s="43">
        <v>500307.88506837602</v>
      </c>
      <c r="F7" s="43">
        <v>348048.20789316198</v>
      </c>
      <c r="G7" s="37"/>
      <c r="H7" s="37"/>
    </row>
    <row r="8" spans="1:8" x14ac:dyDescent="0.2">
      <c r="A8" s="43">
        <v>7</v>
      </c>
      <c r="B8" s="44">
        <v>42771</v>
      </c>
      <c r="C8" s="43">
        <v>18</v>
      </c>
      <c r="D8" s="43">
        <v>47099</v>
      </c>
      <c r="E8" s="43">
        <v>109123.98767948701</v>
      </c>
      <c r="F8" s="43">
        <v>85007.359442735004</v>
      </c>
      <c r="G8" s="37"/>
      <c r="H8" s="37"/>
    </row>
    <row r="9" spans="1:8" x14ac:dyDescent="0.2">
      <c r="A9" s="43">
        <v>8</v>
      </c>
      <c r="B9" s="44">
        <v>42771</v>
      </c>
      <c r="C9" s="43">
        <v>19</v>
      </c>
      <c r="D9" s="43">
        <v>15911</v>
      </c>
      <c r="E9" s="43">
        <v>130050.22387179499</v>
      </c>
      <c r="F9" s="43">
        <v>130006.589405128</v>
      </c>
      <c r="G9" s="37"/>
      <c r="H9" s="37"/>
    </row>
    <row r="10" spans="1:8" x14ac:dyDescent="0.2">
      <c r="A10" s="43">
        <v>9</v>
      </c>
      <c r="B10" s="44">
        <v>42771</v>
      </c>
      <c r="C10" s="43">
        <v>21</v>
      </c>
      <c r="D10" s="43">
        <v>428732</v>
      </c>
      <c r="E10" s="43">
        <v>2052080.90595556</v>
      </c>
      <c r="F10" s="43">
        <v>2261324.41898889</v>
      </c>
      <c r="G10" s="37"/>
      <c r="H10" s="37"/>
    </row>
    <row r="11" spans="1:8" x14ac:dyDescent="0.2">
      <c r="A11" s="43">
        <v>10</v>
      </c>
      <c r="B11" s="44">
        <v>42771</v>
      </c>
      <c r="C11" s="43">
        <v>22</v>
      </c>
      <c r="D11" s="43">
        <v>70928</v>
      </c>
      <c r="E11" s="43">
        <v>1840818.83817009</v>
      </c>
      <c r="F11" s="43">
        <v>1584633.8040162399</v>
      </c>
      <c r="G11" s="37"/>
      <c r="H11" s="37"/>
    </row>
    <row r="12" spans="1:8" x14ac:dyDescent="0.2">
      <c r="A12" s="43">
        <v>11</v>
      </c>
      <c r="B12" s="44">
        <v>42771</v>
      </c>
      <c r="C12" s="43">
        <v>23</v>
      </c>
      <c r="D12" s="43">
        <v>250840.011</v>
      </c>
      <c r="E12" s="43">
        <v>3172645.2305632499</v>
      </c>
      <c r="F12" s="43">
        <v>2776502.2707820502</v>
      </c>
      <c r="G12" s="37"/>
      <c r="H12" s="37"/>
    </row>
    <row r="13" spans="1:8" x14ac:dyDescent="0.2">
      <c r="A13" s="43">
        <v>12</v>
      </c>
      <c r="B13" s="44">
        <v>42771</v>
      </c>
      <c r="C13" s="43">
        <v>24</v>
      </c>
      <c r="D13" s="43">
        <v>32248.6</v>
      </c>
      <c r="E13" s="43">
        <v>1003870.11262735</v>
      </c>
      <c r="F13" s="43">
        <v>901011.92937008501</v>
      </c>
      <c r="G13" s="37"/>
      <c r="H13" s="37"/>
    </row>
    <row r="14" spans="1:8" x14ac:dyDescent="0.2">
      <c r="A14" s="43">
        <v>13</v>
      </c>
      <c r="B14" s="44">
        <v>42771</v>
      </c>
      <c r="C14" s="43">
        <v>25</v>
      </c>
      <c r="D14" s="43">
        <v>89386</v>
      </c>
      <c r="E14" s="43">
        <v>1218134.2352</v>
      </c>
      <c r="F14" s="43">
        <v>1088637.2755</v>
      </c>
      <c r="G14" s="37"/>
      <c r="H14" s="37"/>
    </row>
    <row r="15" spans="1:8" x14ac:dyDescent="0.2">
      <c r="A15" s="43">
        <v>14</v>
      </c>
      <c r="B15" s="44">
        <v>42771</v>
      </c>
      <c r="C15" s="43">
        <v>26</v>
      </c>
      <c r="D15" s="43">
        <v>87142</v>
      </c>
      <c r="E15" s="43">
        <v>644843.77468696004</v>
      </c>
      <c r="F15" s="43">
        <v>556776.79799022002</v>
      </c>
      <c r="G15" s="37"/>
      <c r="H15" s="37"/>
    </row>
    <row r="16" spans="1:8" x14ac:dyDescent="0.2">
      <c r="A16" s="43">
        <v>15</v>
      </c>
      <c r="B16" s="44">
        <v>42771</v>
      </c>
      <c r="C16" s="43">
        <v>27</v>
      </c>
      <c r="D16" s="43">
        <v>208147.163</v>
      </c>
      <c r="E16" s="43">
        <v>1979583.6547338299</v>
      </c>
      <c r="F16" s="43">
        <v>1831139.0151351299</v>
      </c>
      <c r="G16" s="37"/>
      <c r="H16" s="37"/>
    </row>
    <row r="17" spans="1:9" x14ac:dyDescent="0.2">
      <c r="A17" s="43">
        <v>16</v>
      </c>
      <c r="B17" s="44">
        <v>42771</v>
      </c>
      <c r="C17" s="43">
        <v>29</v>
      </c>
      <c r="D17" s="43">
        <v>465409</v>
      </c>
      <c r="E17" s="43">
        <v>3451439.9497128199</v>
      </c>
      <c r="F17" s="43">
        <v>3032894.9730752101</v>
      </c>
      <c r="G17" s="37"/>
      <c r="H17" s="37"/>
    </row>
    <row r="18" spans="1:9" x14ac:dyDescent="0.2">
      <c r="A18" s="43">
        <v>17</v>
      </c>
      <c r="B18" s="44">
        <v>42771</v>
      </c>
      <c r="C18" s="43">
        <v>31</v>
      </c>
      <c r="D18" s="43">
        <v>32138.859</v>
      </c>
      <c r="E18" s="43">
        <v>373827.86113665398</v>
      </c>
      <c r="F18" s="43">
        <v>316048.82970281201</v>
      </c>
      <c r="G18" s="37"/>
      <c r="H18" s="37"/>
    </row>
    <row r="19" spans="1:9" x14ac:dyDescent="0.2">
      <c r="A19" s="43">
        <v>18</v>
      </c>
      <c r="B19" s="44">
        <v>42771</v>
      </c>
      <c r="C19" s="43">
        <v>32</v>
      </c>
      <c r="D19" s="43">
        <v>22176.839</v>
      </c>
      <c r="E19" s="43">
        <v>455034.630662476</v>
      </c>
      <c r="F19" s="43">
        <v>411499.60564807203</v>
      </c>
      <c r="G19" s="37"/>
      <c r="H19" s="37"/>
    </row>
    <row r="20" spans="1:9" x14ac:dyDescent="0.2">
      <c r="A20" s="43">
        <v>19</v>
      </c>
      <c r="B20" s="44">
        <v>42771</v>
      </c>
      <c r="C20" s="43">
        <v>33</v>
      </c>
      <c r="D20" s="43">
        <v>34155.116000000002</v>
      </c>
      <c r="E20" s="43">
        <v>635419.38504754601</v>
      </c>
      <c r="F20" s="43">
        <v>496777.47402653098</v>
      </c>
      <c r="G20" s="37"/>
      <c r="H20" s="37"/>
    </row>
    <row r="21" spans="1:9" x14ac:dyDescent="0.2">
      <c r="A21" s="43">
        <v>20</v>
      </c>
      <c r="B21" s="44">
        <v>42771</v>
      </c>
      <c r="C21" s="43">
        <v>34</v>
      </c>
      <c r="D21" s="43">
        <v>42017.98</v>
      </c>
      <c r="E21" s="43">
        <v>301567.24054676603</v>
      </c>
      <c r="F21" s="43">
        <v>223635.454750465</v>
      </c>
      <c r="G21" s="37"/>
      <c r="H21" s="37"/>
    </row>
    <row r="22" spans="1:9" x14ac:dyDescent="0.2">
      <c r="A22" s="43">
        <v>21</v>
      </c>
      <c r="B22" s="44">
        <v>42771</v>
      </c>
      <c r="C22" s="43">
        <v>35</v>
      </c>
      <c r="D22" s="43">
        <v>25421.487000000001</v>
      </c>
      <c r="E22" s="43">
        <v>809866.36609999998</v>
      </c>
      <c r="F22" s="43">
        <v>782405.51320000004</v>
      </c>
      <c r="G22" s="37"/>
      <c r="H22" s="37"/>
    </row>
    <row r="23" spans="1:9" x14ac:dyDescent="0.2">
      <c r="A23" s="43">
        <v>22</v>
      </c>
      <c r="B23" s="44">
        <v>42771</v>
      </c>
      <c r="C23" s="43">
        <v>36</v>
      </c>
      <c r="D23" s="43">
        <v>142887.065</v>
      </c>
      <c r="E23" s="43">
        <v>871866.70257256599</v>
      </c>
      <c r="F23" s="43">
        <v>715273.286805638</v>
      </c>
      <c r="G23" s="37"/>
      <c r="H23" s="37"/>
    </row>
    <row r="24" spans="1:9" x14ac:dyDescent="0.2">
      <c r="A24" s="43">
        <v>23</v>
      </c>
      <c r="B24" s="44">
        <v>42771</v>
      </c>
      <c r="C24" s="43">
        <v>37</v>
      </c>
      <c r="D24" s="43">
        <v>122987.588</v>
      </c>
      <c r="E24" s="43">
        <v>1250232.06240442</v>
      </c>
      <c r="F24" s="43">
        <v>1098919.9091026599</v>
      </c>
      <c r="G24" s="37"/>
      <c r="H24" s="37"/>
    </row>
    <row r="25" spans="1:9" x14ac:dyDescent="0.2">
      <c r="A25" s="43">
        <v>24</v>
      </c>
      <c r="B25" s="44">
        <v>42771</v>
      </c>
      <c r="C25" s="43">
        <v>38</v>
      </c>
      <c r="D25" s="43">
        <v>103112.107</v>
      </c>
      <c r="E25" s="43">
        <v>572386.25010884902</v>
      </c>
      <c r="F25" s="43">
        <v>538089.54859734501</v>
      </c>
      <c r="G25" s="37"/>
      <c r="H25" s="37"/>
    </row>
    <row r="26" spans="1:9" x14ac:dyDescent="0.2">
      <c r="A26" s="43">
        <v>25</v>
      </c>
      <c r="B26" s="44">
        <v>42771</v>
      </c>
      <c r="C26" s="43">
        <v>39</v>
      </c>
      <c r="D26" s="43">
        <v>96106.525999999998</v>
      </c>
      <c r="E26" s="43">
        <v>207417.572896347</v>
      </c>
      <c r="F26" s="43">
        <v>153599.81550938601</v>
      </c>
      <c r="G26" s="37"/>
      <c r="H26" s="37"/>
    </row>
    <row r="27" spans="1:9" x14ac:dyDescent="0.2">
      <c r="A27" s="43">
        <v>26</v>
      </c>
      <c r="B27" s="44">
        <v>42771</v>
      </c>
      <c r="C27" s="43">
        <v>42</v>
      </c>
      <c r="D27" s="43">
        <v>8139.7790000000005</v>
      </c>
      <c r="E27" s="43">
        <v>218856.2654</v>
      </c>
      <c r="F27" s="43">
        <v>184687.3622</v>
      </c>
      <c r="G27" s="37"/>
      <c r="H27" s="37"/>
    </row>
    <row r="28" spans="1:9" x14ac:dyDescent="0.2">
      <c r="A28" s="43">
        <v>27</v>
      </c>
      <c r="B28" s="44">
        <v>42771</v>
      </c>
      <c r="C28" s="43">
        <v>70</v>
      </c>
      <c r="D28" s="43">
        <v>197</v>
      </c>
      <c r="E28" s="43">
        <v>304657.05</v>
      </c>
      <c r="F28" s="43">
        <v>270774</v>
      </c>
      <c r="G28" s="37"/>
      <c r="H28" s="37"/>
    </row>
    <row r="29" spans="1:9" x14ac:dyDescent="0.2">
      <c r="A29" s="43">
        <v>28</v>
      </c>
      <c r="B29" s="44">
        <v>42771</v>
      </c>
      <c r="C29" s="43">
        <v>71</v>
      </c>
      <c r="D29" s="43">
        <v>100</v>
      </c>
      <c r="E29" s="43">
        <v>273099.94</v>
      </c>
      <c r="F29" s="43">
        <v>299907.61</v>
      </c>
      <c r="G29" s="37"/>
      <c r="H29" s="37"/>
    </row>
    <row r="30" spans="1:9" x14ac:dyDescent="0.2">
      <c r="A30" s="43">
        <v>29</v>
      </c>
      <c r="B30" s="44">
        <v>42771</v>
      </c>
      <c r="C30" s="43">
        <v>72</v>
      </c>
      <c r="D30" s="43">
        <v>23</v>
      </c>
      <c r="E30" s="43">
        <v>70612.850000000006</v>
      </c>
      <c r="F30" s="43">
        <v>70731.679999999993</v>
      </c>
      <c r="G30" s="37"/>
      <c r="H30" s="37"/>
    </row>
    <row r="31" spans="1:9" x14ac:dyDescent="0.2">
      <c r="A31" s="39">
        <v>30</v>
      </c>
      <c r="B31" s="44">
        <v>42771</v>
      </c>
      <c r="C31" s="39">
        <v>73</v>
      </c>
      <c r="D31" s="39">
        <v>123</v>
      </c>
      <c r="E31" s="39">
        <v>251844.99</v>
      </c>
      <c r="F31" s="39">
        <v>276449.18</v>
      </c>
      <c r="G31" s="39"/>
      <c r="H31" s="39"/>
      <c r="I31" s="39"/>
    </row>
    <row r="32" spans="1:9" x14ac:dyDescent="0.2">
      <c r="A32" s="39">
        <v>31</v>
      </c>
      <c r="B32" s="44">
        <v>42771</v>
      </c>
      <c r="C32" s="39">
        <v>75</v>
      </c>
      <c r="D32" s="39">
        <v>84</v>
      </c>
      <c r="E32" s="39">
        <v>34137.521367521404</v>
      </c>
      <c r="F32" s="39">
        <v>30769.014529914501</v>
      </c>
      <c r="G32" s="39"/>
      <c r="H32" s="39"/>
    </row>
    <row r="33" spans="1:8" x14ac:dyDescent="0.2">
      <c r="A33" s="39">
        <v>32</v>
      </c>
      <c r="B33" s="44">
        <v>42771</v>
      </c>
      <c r="C33" s="39">
        <v>76</v>
      </c>
      <c r="D33" s="39">
        <v>3280</v>
      </c>
      <c r="E33" s="39">
        <v>644850.22380854702</v>
      </c>
      <c r="F33" s="39">
        <v>606546.421828205</v>
      </c>
      <c r="G33" s="39"/>
      <c r="H33" s="39"/>
    </row>
    <row r="34" spans="1:8" x14ac:dyDescent="0.2">
      <c r="A34" s="39">
        <v>33</v>
      </c>
      <c r="B34" s="44">
        <v>42771</v>
      </c>
      <c r="C34" s="39">
        <v>77</v>
      </c>
      <c r="D34" s="39">
        <v>120</v>
      </c>
      <c r="E34" s="39">
        <v>186743.44</v>
      </c>
      <c r="F34" s="39">
        <v>196311.18</v>
      </c>
      <c r="G34" s="30"/>
      <c r="H34" s="30"/>
    </row>
    <row r="35" spans="1:8" x14ac:dyDescent="0.2">
      <c r="A35" s="39">
        <v>34</v>
      </c>
      <c r="B35" s="44">
        <v>42771</v>
      </c>
      <c r="C35" s="39">
        <v>78</v>
      </c>
      <c r="D35" s="39">
        <v>70</v>
      </c>
      <c r="E35" s="39">
        <v>87558.36</v>
      </c>
      <c r="F35" s="39">
        <v>76776.78</v>
      </c>
      <c r="G35" s="30"/>
      <c r="H35" s="30"/>
    </row>
    <row r="36" spans="1:8" x14ac:dyDescent="0.2">
      <c r="A36" s="39">
        <v>35</v>
      </c>
      <c r="B36" s="44">
        <v>42771</v>
      </c>
      <c r="C36" s="39">
        <v>99</v>
      </c>
      <c r="D36" s="39">
        <v>15</v>
      </c>
      <c r="E36" s="39">
        <v>7425.3195673549699</v>
      </c>
      <c r="F36" s="39">
        <v>6139.1039255729502</v>
      </c>
      <c r="G36" s="30"/>
      <c r="H36" s="30"/>
    </row>
    <row r="37" spans="1:8" x14ac:dyDescent="0.2">
      <c r="A37" s="39"/>
      <c r="B37" s="44"/>
      <c r="C37" s="39"/>
      <c r="D37" s="39"/>
      <c r="E37" s="39"/>
      <c r="F37" s="39"/>
      <c r="G37" s="30"/>
      <c r="H37" s="30"/>
    </row>
    <row r="38" spans="1:8" x14ac:dyDescent="0.2">
      <c r="A38" s="30"/>
      <c r="B38" s="33"/>
      <c r="C38" s="34"/>
      <c r="D38" s="34"/>
      <c r="E38" s="34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2017-02-06T01:43:39Z</dcterms:modified>
</cp:coreProperties>
</file>