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<sst xmlns="http://schemas.openxmlformats.org/spreadsheetml/2006/main" count="116" uniqueCount="76">
  <si>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</si>
  <si>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</si>
  <si>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</si>
  <si>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</si>
  <si>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</si>
  <si>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</si>
  <si>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</si>
  <si>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</si>
  <si>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</si>
  <si>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</si>
  <si>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</si>
  <si>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</si>
  <si>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</si>
  <si>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</si>
  <si>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</si>
  <si>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</si>
  <si>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</si>
  <si>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</si>
  <si>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</si>
  <si>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</si>
  <si>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</si>
  <si>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</si>
  <si>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</si>
  <si>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</si>
  <si>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</si>
  <si>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</si>
  <si>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</si>
  <si>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</si>
  <si>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</si>
  <si>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</si>
  <si>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</si>
  <si>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</si>
  <si>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</si>
  <si>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</si>
  <si>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</si>
  <si>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</si>
  <si>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</si>
  <si>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</si>
  <si>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</si>
  <si>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</si>
  <si>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8" type="noConversion"/>
  </si>
  <si>
    <t>COST</t>
    <phoneticPr fontId="48" type="noConversion"/>
  </si>
  <si>
    <t>成本</t>
    <phoneticPr fontId="48" type="noConversion"/>
  </si>
  <si>
    <t>销售金额差异</t>
    <phoneticPr fontId="48" type="noConversion"/>
  </si>
  <si>
    <t>销售成本差异</t>
    <phoneticPr fontId="4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</si>
  <si>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</si>
  <si>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</si>
  <si>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</si>
  <si>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</si>
  <si>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</si>
  <si>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</si>
  <si>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</si>
  <si>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</si>
  <si>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</si>
  <si>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</si>
  <si>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</si>
  <si>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</si>
  <si>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</si>
  <si>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</si>
  <si>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</si>
  <si>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</si>
  <si>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</si>
  <si>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8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</si>
  <si>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8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</si>
  <si>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8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</si>
  <si>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8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</si>
  <si>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</si>
  <si>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</si>
  <si>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</si>
  <si>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</si>
  <si>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8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</si>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</sst>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Arial"/>
      <family val="2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1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1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56" fillId="0" borderId="0" applyNumberFormat="0" applyFill="0" applyBorder="0" applyAlignment="0" applyProtection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90">
    <xf numFmtId="0" fontId="0" fillId="0" borderId="0" xfId="0"/>
    <xf numFmtId="0" fontId="45" fillId="0" borderId="0" xfId="0" applyFont="1"/>
    <xf numFmtId="177" fontId="45" fillId="0" borderId="0" xfId="0" applyNumberFormat="1" applyFont="1"/>
    <xf numFmtId="0" fontId="0" fillId="0" borderId="0" xfId="0" applyAlignment="1"/>
    <xf numFmtId="0" fontId="45" fillId="0" borderId="0" xfId="0" applyNumberFormat="1" applyFont="1"/>
    <xf numFmtId="0" fontId="46" fillId="0" borderId="18" xfId="0" applyFont="1" applyBorder="1" applyAlignment="1">
      <alignment wrapText="1"/>
    </xf>
    <xf numFmtId="0" fontId="46" fillId="0" borderId="18" xfId="0" applyNumberFormat="1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45" fillId="0" borderId="18" xfId="0" applyFont="1" applyBorder="1" applyAlignment="1">
      <alignment horizontal="right" vertical="center" wrapText="1"/>
    </xf>
    <xf numFmtId="49" fontId="46" fillId="36" borderId="18" xfId="0" applyNumberFormat="1" applyFont="1" applyFill="1" applyBorder="1" applyAlignment="1">
      <alignment vertical="center" wrapText="1"/>
    </xf>
    <xf numFmtId="49" fontId="49" fillId="37" borderId="18" xfId="0" applyNumberFormat="1" applyFont="1" applyFill="1" applyBorder="1" applyAlignment="1">
      <alignment horizontal="center" vertical="center" wrapText="1"/>
    </xf>
    <xf numFmtId="0" fontId="46" fillId="33" borderId="18" xfId="0" applyFont="1" applyFill="1" applyBorder="1" applyAlignment="1">
      <alignment vertical="center" wrapText="1"/>
    </xf>
    <xf numFmtId="0" fontId="46" fillId="33" borderId="18" xfId="0" applyNumberFormat="1" applyFont="1" applyFill="1" applyBorder="1" applyAlignment="1">
      <alignment vertical="center" wrapText="1"/>
    </xf>
    <xf numFmtId="0" fontId="46" fillId="36" borderId="18" xfId="0" applyFont="1" applyFill="1" applyBorder="1" applyAlignment="1">
      <alignment vertical="center" wrapText="1"/>
    </xf>
    <xf numFmtId="0" fontId="46" fillId="37" borderId="18" xfId="0" applyFont="1" applyFill="1" applyBorder="1" applyAlignment="1">
      <alignment vertical="center" wrapText="1"/>
    </xf>
    <xf numFmtId="4" fontId="46" fillId="36" borderId="18" xfId="0" applyNumberFormat="1" applyFont="1" applyFill="1" applyBorder="1" applyAlignment="1">
      <alignment horizontal="right" vertical="top" wrapText="1"/>
    </xf>
    <xf numFmtId="4" fontId="46" fillId="37" borderId="18" xfId="0" applyNumberFormat="1" applyFont="1" applyFill="1" applyBorder="1" applyAlignment="1">
      <alignment horizontal="right" vertical="top" wrapText="1"/>
    </xf>
    <xf numFmtId="177" fontId="45" fillId="36" borderId="18" xfId="0" applyNumberFormat="1" applyFont="1" applyFill="1" applyBorder="1" applyAlignment="1">
      <alignment horizontal="center" vertical="center"/>
    </xf>
    <xf numFmtId="177" fontId="45" fillId="37" borderId="18" xfId="0" applyNumberFormat="1" applyFont="1" applyFill="1" applyBorder="1" applyAlignment="1">
      <alignment horizontal="center" vertical="center"/>
    </xf>
    <xf numFmtId="177" fontId="50" fillId="0" borderId="18" xfId="0" applyNumberFormat="1" applyFont="1" applyBorder="1"/>
    <xf numFmtId="177" fontId="45" fillId="36" borderId="18" xfId="0" applyNumberFormat="1" applyFont="1" applyFill="1" applyBorder="1"/>
    <xf numFmtId="177" fontId="45" fillId="37" borderId="18" xfId="0" applyNumberFormat="1" applyFont="1" applyFill="1" applyBorder="1"/>
    <xf numFmtId="177" fontId="45" fillId="0" borderId="18" xfId="0" applyNumberFormat="1" applyFont="1" applyBorder="1"/>
    <xf numFmtId="49" fontId="46" fillId="0" borderId="18" xfId="0" applyNumberFormat="1" applyFont="1" applyFill="1" applyBorder="1" applyAlignment="1">
      <alignment vertical="center" wrapText="1"/>
    </xf>
    <xf numFmtId="0" fontId="46" fillId="0" borderId="18" xfId="0" applyFont="1" applyFill="1" applyBorder="1" applyAlignment="1">
      <alignment vertical="center" wrapText="1"/>
    </xf>
    <xf numFmtId="4" fontId="46" fillId="0" borderId="18" xfId="0" applyNumberFormat="1" applyFont="1" applyFill="1" applyBorder="1" applyAlignment="1">
      <alignment horizontal="right" vertical="top" wrapText="1"/>
    </xf>
    <xf numFmtId="0" fontId="45" fillId="0" borderId="0" xfId="0" applyFont="1" applyFill="1"/>
    <xf numFmtId="176" fontId="4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5" fillId="0" borderId="0" xfId="0" applyNumberFormat="1" applyFont="1" applyAlignment="1"/>
    <xf numFmtId="1" fontId="55" fillId="0" borderId="0" xfId="0" applyNumberFormat="1" applyFont="1" applyAlignment="1"/>
    <xf numFmtId="0" fontId="45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5" fillId="0" borderId="0" xfId="0" applyFont="1"/>
    <xf numFmtId="0" fontId="45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49" fontId="46" fillId="33" borderId="0" xfId="0" applyNumberFormat="1" applyFont="1" applyFill="1" applyBorder="1" applyAlignment="1">
      <alignment horizontal="left" vertical="top" wrapText="1"/>
    </xf>
    <xf numFmtId="49" fontId="46" fillId="33" borderId="0" xfId="0" applyNumberFormat="1" applyFont="1" applyFill="1" applyBorder="1" applyAlignment="1">
      <alignment horizontal="left" vertical="top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103" fillId="0" borderId="0" xfId="0" applyNumberFormat="1" applyFont="1" applyFill="1" applyBorder="1" applyAlignment="1" applyProtection="1">
      <alignment vertical="center"/>
    </xf>
    <xf numFmtId="49" fontId="46" fillId="33" borderId="18" xfId="0" applyNumberFormat="1" applyFont="1" applyFill="1" applyBorder="1" applyAlignment="1">
      <alignment horizontal="left" vertical="top" wrapText="1"/>
    </xf>
    <xf numFmtId="49" fontId="46" fillId="33" borderId="22" xfId="0" applyNumberFormat="1" applyFont="1" applyFill="1" applyBorder="1" applyAlignment="1">
      <alignment horizontal="left" vertical="top" wrapText="1"/>
    </xf>
    <xf numFmtId="49" fontId="46" fillId="33" borderId="23" xfId="0" applyNumberFormat="1" applyFont="1" applyFill="1" applyBorder="1" applyAlignment="1">
      <alignment horizontal="left" vertical="top" wrapText="1"/>
    </xf>
    <xf numFmtId="0" fontId="46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14" fontId="46" fillId="33" borderId="18" xfId="0" applyNumberFormat="1" applyFont="1" applyFill="1" applyBorder="1" applyAlignment="1">
      <alignment vertical="center" wrapText="1"/>
    </xf>
    <xf numFmtId="49" fontId="46" fillId="33" borderId="13" xfId="0" applyNumberFormat="1" applyFont="1" applyFill="1" applyBorder="1" applyAlignment="1">
      <alignment horizontal="left" vertical="top" wrapText="1"/>
    </xf>
    <xf numFmtId="49" fontId="46" fillId="33" borderId="15" xfId="0" applyNumberFormat="1" applyFont="1" applyFill="1" applyBorder="1" applyAlignment="1">
      <alignment horizontal="left" vertical="top" wrapText="1"/>
    </xf>
    <xf numFmtId="0" fontId="45" fillId="0" borderId="19" xfId="537" applyFont="1" applyBorder="1" applyAlignment="1">
      <alignment wrapText="1"/>
    </xf>
    <xf numFmtId="49" fontId="46" fillId="33" borderId="15" xfId="537" applyNumberFormat="1" applyFont="1" applyFill="1" applyBorder="1" applyAlignment="1">
      <alignment horizontal="left" vertical="top" wrapText="1"/>
    </xf>
    <xf numFmtId="0" fontId="45" fillId="0" borderId="0" xfId="537" applyFont="1" applyAlignment="1">
      <alignment wrapText="1"/>
    </xf>
    <xf numFmtId="14" fontId="46" fillId="33" borderId="12" xfId="537" applyNumberFormat="1" applyFont="1" applyFill="1" applyBorder="1" applyAlignment="1">
      <alignment vertical="center" wrapText="1"/>
    </xf>
    <xf numFmtId="14" fontId="46" fillId="33" borderId="16" xfId="537" applyNumberFormat="1" applyFont="1" applyFill="1" applyBorder="1" applyAlignment="1">
      <alignment vertical="center" wrapText="1"/>
    </xf>
    <xf numFmtId="14" fontId="46" fillId="33" borderId="17" xfId="537" applyNumberFormat="1" applyFont="1" applyFill="1" applyBorder="1" applyAlignment="1">
      <alignment vertical="center" wrapText="1"/>
    </xf>
    <xf numFmtId="49" fontId="47" fillId="33" borderId="15" xfId="537" applyNumberFormat="1" applyFont="1" applyFill="1" applyBorder="1" applyAlignment="1">
      <alignment horizontal="left" vertical="top" wrapText="1"/>
    </xf>
    <xf numFmtId="49" fontId="47" fillId="33" borderId="14" xfId="537" applyNumberFormat="1" applyFont="1" applyFill="1" applyBorder="1" applyAlignment="1">
      <alignment horizontal="left" vertical="top" wrapText="1"/>
    </xf>
    <xf numFmtId="49" fontId="47" fillId="33" borderId="13" xfId="537" applyNumberFormat="1" applyFont="1" applyFill="1" applyBorder="1" applyAlignment="1">
      <alignment horizontal="left" vertical="top" wrapText="1"/>
    </xf>
    <xf numFmtId="0" fontId="46" fillId="33" borderId="15" xfId="537" applyFont="1" applyFill="1" applyBorder="1" applyAlignment="1">
      <alignment vertical="center" wrapText="1"/>
    </xf>
    <xf numFmtId="0" fontId="46" fillId="33" borderId="13" xfId="537" applyFont="1" applyFill="1" applyBorder="1" applyAlignment="1">
      <alignment vertical="center" wrapText="1"/>
    </xf>
    <xf numFmtId="0" fontId="45" fillId="0" borderId="0" xfId="537" applyFont="1" applyAlignment="1">
      <alignment horizontal="right" vertical="center" wrapText="1"/>
    </xf>
    <xf numFmtId="49" fontId="46" fillId="33" borderId="13" xfId="537" applyNumberFormat="1" applyFont="1" applyFill="1" applyBorder="1" applyAlignment="1">
      <alignment horizontal="left" vertical="top" wrapText="1"/>
    </xf>
    <xf numFmtId="0" fontId="1" fillId="0" borderId="0" xfId="537">
      <alignment vertical="center"/>
    </xf>
    <xf numFmtId="0" fontId="104" fillId="0" borderId="0" xfId="537" applyFont="1" applyAlignment="1">
      <alignment horizontal="left" wrapText="1"/>
    </xf>
    <xf numFmtId="0" fontId="105" fillId="0" borderId="19" xfId="537" applyFont="1" applyBorder="1" applyAlignment="1">
      <alignment horizontal="left" vertical="center" wrapText="1"/>
    </xf>
    <xf numFmtId="0" fontId="46" fillId="0" borderId="10" xfId="537" applyFont="1" applyBorder="1" applyAlignment="1">
      <alignment wrapText="1"/>
    </xf>
    <xf numFmtId="0" fontId="45" fillId="0" borderId="11" xfId="537" applyFont="1" applyBorder="1" applyAlignment="1">
      <alignment wrapText="1"/>
    </xf>
    <xf numFmtId="0" fontId="45" fillId="0" borderId="11" xfId="537" applyFont="1" applyBorder="1" applyAlignment="1">
      <alignment horizontal="right" vertical="center" wrapText="1"/>
    </xf>
    <xf numFmtId="49" fontId="46" fillId="33" borderId="10" xfId="537" applyNumberFormat="1" applyFont="1" applyFill="1" applyBorder="1" applyAlignment="1">
      <alignment vertical="center" wrapText="1"/>
    </xf>
    <xf numFmtId="49" fontId="46" fillId="33" borderId="12" xfId="537" applyNumberFormat="1" applyFont="1" applyFill="1" applyBorder="1" applyAlignment="1">
      <alignment vertical="center" wrapText="1"/>
    </xf>
    <xf numFmtId="0" fontId="46" fillId="33" borderId="10" xfId="537" applyFont="1" applyFill="1" applyBorder="1" applyAlignment="1">
      <alignment vertical="center" wrapText="1"/>
    </xf>
    <xf numFmtId="0" fontId="46" fillId="33" borderId="12" xfId="537" applyFont="1" applyFill="1" applyBorder="1" applyAlignment="1">
      <alignment vertical="center" wrapText="1"/>
    </xf>
    <xf numFmtId="4" fontId="47" fillId="34" borderId="10" xfId="537" applyNumberFormat="1" applyFont="1" applyFill="1" applyBorder="1" applyAlignment="1">
      <alignment horizontal="right" vertical="top" wrapText="1"/>
    </xf>
    <xf numFmtId="0" fontId="47" fillId="34" borderId="10" xfId="537" applyFont="1" applyFill="1" applyBorder="1" applyAlignment="1">
      <alignment horizontal="right" vertical="top" wrapText="1"/>
    </xf>
    <xf numFmtId="176" fontId="47" fillId="34" borderId="10" xfId="537" applyNumberFormat="1" applyFont="1" applyFill="1" applyBorder="1" applyAlignment="1">
      <alignment horizontal="right" vertical="top" wrapText="1"/>
    </xf>
    <xf numFmtId="176" fontId="47" fillId="34" borderId="12" xfId="537" applyNumberFormat="1" applyFont="1" applyFill="1" applyBorder="1" applyAlignment="1">
      <alignment horizontal="right" vertical="top" wrapText="1"/>
    </xf>
    <xf numFmtId="4" fontId="46" fillId="35" borderId="10" xfId="537" applyNumberFormat="1" applyFont="1" applyFill="1" applyBorder="1" applyAlignment="1">
      <alignment horizontal="right" vertical="top" wrapText="1"/>
    </xf>
    <xf numFmtId="0" fontId="46" fillId="35" borderId="10" xfId="537" applyFont="1" applyFill="1" applyBorder="1" applyAlignment="1">
      <alignment horizontal="right" vertical="top" wrapText="1"/>
    </xf>
    <xf numFmtId="176" fontId="46" fillId="35" borderId="10" xfId="537" applyNumberFormat="1" applyFont="1" applyFill="1" applyBorder="1" applyAlignment="1">
      <alignment horizontal="right" vertical="top" wrapText="1"/>
    </xf>
    <xf numFmtId="176" fontId="46" fillId="35" borderId="12" xfId="537" applyNumberFormat="1" applyFont="1" applyFill="1" applyBorder="1" applyAlignment="1">
      <alignment horizontal="right" vertical="top" wrapText="1"/>
    </xf>
    <xf numFmtId="0" fontId="46" fillId="35" borderId="12" xfId="537" applyFont="1" applyFill="1" applyBorder="1" applyAlignment="1">
      <alignment horizontal="right" vertical="top" wrapText="1"/>
    </xf>
    <xf numFmtId="4" fontId="46" fillId="35" borderId="13" xfId="537" applyNumberFormat="1" applyFont="1" applyFill="1" applyBorder="1" applyAlignment="1">
      <alignment horizontal="right" vertical="top" wrapText="1"/>
    </xf>
    <xf numFmtId="0" fontId="46" fillId="35" borderId="13" xfId="537" applyFont="1" applyFill="1" applyBorder="1" applyAlignment="1">
      <alignment horizontal="right" vertical="top" wrapText="1"/>
    </xf>
    <xf numFmtId="176" fontId="46" fillId="35" borderId="13" xfId="537" applyNumberFormat="1" applyFont="1" applyFill="1" applyBorder="1" applyAlignment="1">
      <alignment horizontal="right" vertical="top" wrapText="1"/>
    </xf>
    <xf numFmtId="176" fontId="46" fillId="35" borderId="20" xfId="537" applyNumberFormat="1" applyFont="1" applyFill="1" applyBorder="1" applyAlignment="1">
      <alignment horizontal="right" vertical="top" wrapText="1"/>
    </xf>
  </cellXfs>
  <cellStyles count="551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9" t="s">
        <v>4</v>
      </c>
      <c r="D2" s="4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50" t="s">
        <v>5</v>
      </c>
      <c r="B3" s="50"/>
      <c r="C3" s="50"/>
      <c r="D3" s="50"/>
      <c r="E3" s="15">
        <f>SUM(E4:E42)</f>
        <v>18803255.271600008</v>
      </c>
      <c r="F3" s="25">
        <f>RA!I7</f>
        <v>2109527.2749999999</v>
      </c>
      <c r="G3" s="16">
        <f>SUM(G4:G42)</f>
        <v>16693727.996600002</v>
      </c>
      <c r="H3" s="27">
        <f>RA!J7</f>
        <v>11.218947169143499</v>
      </c>
      <c r="I3" s="20">
        <f>SUM(I4:I42)</f>
        <v>18803263.782223109</v>
      </c>
      <c r="J3" s="21">
        <f>SUM(J4:J42)</f>
        <v>16693728.011848936</v>
      </c>
      <c r="K3" s="22">
        <f>E3-I3</f>
        <v>-8.5106231011450291</v>
      </c>
      <c r="L3" s="22">
        <f>G3-J3</f>
        <v>-1.5248933807015419E-2</v>
      </c>
    </row>
    <row r="4" spans="1:13" x14ac:dyDescent="0.2">
      <c r="A4" s="51">
        <f>RA!A8</f>
        <v>42773</v>
      </c>
      <c r="B4" s="12">
        <v>12</v>
      </c>
      <c r="C4" s="46" t="s">
        <v>6</v>
      </c>
      <c r="D4" s="46"/>
      <c r="E4" s="15">
        <f>IFERROR(VLOOKUP(C4,RA!B:D,3,0),0)</f>
        <v>859489.99540000001</v>
      </c>
      <c r="F4" s="25">
        <f>IFERROR(VLOOKUP(C4,RA!B:I,8,0),0)</f>
        <v>216387.15950000001</v>
      </c>
      <c r="G4" s="16">
        <f t="shared" ref="G4:G42" si="0">E4-F4</f>
        <v>643102.83590000006</v>
      </c>
      <c r="H4" s="27">
        <f>RA!J8</f>
        <v>25.176227839545099</v>
      </c>
      <c r="I4" s="20">
        <f>IFERROR(VLOOKUP(B4,RMS!C:E,3,FALSE),0)</f>
        <v>859490.88040000002</v>
      </c>
      <c r="J4" s="21">
        <f>IFERROR(VLOOKUP(B4,RMS!C:F,4,FALSE),0)</f>
        <v>643102.83398632496</v>
      </c>
      <c r="K4" s="22">
        <f t="shared" ref="K4:K42" si="1">E4-I4</f>
        <v>-0.88500000000931323</v>
      </c>
      <c r="L4" s="22">
        <f t="shared" ref="L4:L42" si="2">G4-J4</f>
        <v>1.9136751070618629E-3</v>
      </c>
    </row>
    <row r="5" spans="1:13" x14ac:dyDescent="0.2">
      <c r="A5" s="51"/>
      <c r="B5" s="12">
        <v>13</v>
      </c>
      <c r="C5" s="46" t="s">
        <v>7</v>
      </c>
      <c r="D5" s="46"/>
      <c r="E5" s="15">
        <f>IFERROR(VLOOKUP(C5,RA!B:D,3,0),0)</f>
        <v>193455.57209999999</v>
      </c>
      <c r="F5" s="25">
        <f>IFERROR(VLOOKUP(C5,RA!B:I,8,0),0)</f>
        <v>37449.739200000004</v>
      </c>
      <c r="G5" s="16">
        <f t="shared" si="0"/>
        <v>156005.83289999998</v>
      </c>
      <c r="H5" s="27">
        <f>RA!J9</f>
        <v>19.358315086753699</v>
      </c>
      <c r="I5" s="20">
        <f>IFERROR(VLOOKUP(B5,RMS!C:E,3,FALSE),0)</f>
        <v>193455.770148718</v>
      </c>
      <c r="J5" s="21">
        <f>IFERROR(VLOOKUP(B5,RMS!C:F,4,FALSE),0)</f>
        <v>156005.88371025599</v>
      </c>
      <c r="K5" s="22">
        <f t="shared" si="1"/>
        <v>-0.1980487180117052</v>
      </c>
      <c r="L5" s="22">
        <f t="shared" si="2"/>
        <v>-5.0810256012482569E-2</v>
      </c>
      <c r="M5" s="32"/>
    </row>
    <row r="6" spans="1:13" x14ac:dyDescent="0.2">
      <c r="A6" s="51"/>
      <c r="B6" s="12">
        <v>14</v>
      </c>
      <c r="C6" s="46" t="s">
        <v>8</v>
      </c>
      <c r="D6" s="46"/>
      <c r="E6" s="15">
        <f>IFERROR(VLOOKUP(C6,RA!B:D,3,0),0)</f>
        <v>204673.36689999999</v>
      </c>
      <c r="F6" s="25">
        <f>IFERROR(VLOOKUP(C6,RA!B:I,8,0),0)</f>
        <v>55460.9378</v>
      </c>
      <c r="G6" s="16">
        <f t="shared" si="0"/>
        <v>149212.42910000001</v>
      </c>
      <c r="H6" s="27">
        <f>RA!J10</f>
        <v>27.097290986128801</v>
      </c>
      <c r="I6" s="20">
        <f>IFERROR(VLOOKUP(B6,RMS!C:E,3,FALSE),0)</f>
        <v>204675.33193232701</v>
      </c>
      <c r="J6" s="21">
        <f>IFERROR(VLOOKUP(B6,RMS!C:F,4,FALSE),0)</f>
        <v>149212.42980520599</v>
      </c>
      <c r="K6" s="22">
        <f>E6-I6</f>
        <v>-1.9650323270179797</v>
      </c>
      <c r="L6" s="22">
        <f t="shared" si="2"/>
        <v>-7.0520598092116416E-4</v>
      </c>
      <c r="M6" s="32"/>
    </row>
    <row r="7" spans="1:13" x14ac:dyDescent="0.2">
      <c r="A7" s="51"/>
      <c r="B7" s="12">
        <v>15</v>
      </c>
      <c r="C7" s="46" t="s">
        <v>9</v>
      </c>
      <c r="D7" s="46"/>
      <c r="E7" s="15">
        <f>IFERROR(VLOOKUP(C7,RA!B:D,3,0),0)</f>
        <v>75571.818199999994</v>
      </c>
      <c r="F7" s="25">
        <f>IFERROR(VLOOKUP(C7,RA!B:I,8,0),0)</f>
        <v>17723.018400000001</v>
      </c>
      <c r="G7" s="16">
        <f t="shared" si="0"/>
        <v>57848.799799999993</v>
      </c>
      <c r="H7" s="27">
        <f>RA!J11</f>
        <v>23.451888312513798</v>
      </c>
      <c r="I7" s="20">
        <f>IFERROR(VLOOKUP(B7,RMS!C:E,3,FALSE),0)</f>
        <v>75571.865809159703</v>
      </c>
      <c r="J7" s="21">
        <f>IFERROR(VLOOKUP(B7,RMS!C:F,4,FALSE),0)</f>
        <v>57848.800729037102</v>
      </c>
      <c r="K7" s="22">
        <f t="shared" si="1"/>
        <v>-4.7609159708372317E-2</v>
      </c>
      <c r="L7" s="22">
        <f t="shared" si="2"/>
        <v>-9.2903710901737213E-4</v>
      </c>
      <c r="M7" s="32"/>
    </row>
    <row r="8" spans="1:13" x14ac:dyDescent="0.2">
      <c r="A8" s="51"/>
      <c r="B8" s="12">
        <v>16</v>
      </c>
      <c r="C8" s="46" t="s">
        <v>10</v>
      </c>
      <c r="D8" s="46"/>
      <c r="E8" s="15">
        <f>IFERROR(VLOOKUP(C8,RA!B:D,3,0),0)</f>
        <v>170421.2874</v>
      </c>
      <c r="F8" s="25">
        <f>IFERROR(VLOOKUP(C8,RA!B:I,8,0),0)</f>
        <v>34555.824399999998</v>
      </c>
      <c r="G8" s="16">
        <f t="shared" si="0"/>
        <v>135865.46299999999</v>
      </c>
      <c r="H8" s="27">
        <f>RA!J12</f>
        <v>20.276706582372601</v>
      </c>
      <c r="I8" s="20">
        <f>IFERROR(VLOOKUP(B8,RMS!C:E,3,FALSE),0)</f>
        <v>170421.285564102</v>
      </c>
      <c r="J8" s="21">
        <f>IFERROR(VLOOKUP(B8,RMS!C:F,4,FALSE),0)</f>
        <v>135865.45827094</v>
      </c>
      <c r="K8" s="22">
        <f t="shared" si="1"/>
        <v>1.8358980014454573E-3</v>
      </c>
      <c r="L8" s="22">
        <f t="shared" si="2"/>
        <v>4.7290599904954433E-3</v>
      </c>
      <c r="M8" s="32"/>
    </row>
    <row r="9" spans="1:13" x14ac:dyDescent="0.2">
      <c r="A9" s="51"/>
      <c r="B9" s="12">
        <v>17</v>
      </c>
      <c r="C9" s="46" t="s">
        <v>11</v>
      </c>
      <c r="D9" s="46"/>
      <c r="E9" s="15">
        <f>IFERROR(VLOOKUP(C9,RA!B:D,3,0),0)</f>
        <v>296998.22989999998</v>
      </c>
      <c r="F9" s="25">
        <f>IFERROR(VLOOKUP(C9,RA!B:I,8,0),0)</f>
        <v>97138.130699999994</v>
      </c>
      <c r="G9" s="16">
        <f t="shared" si="0"/>
        <v>199860.0992</v>
      </c>
      <c r="H9" s="27">
        <f>RA!J13</f>
        <v>32.706636242480897</v>
      </c>
      <c r="I9" s="20">
        <f>IFERROR(VLOOKUP(B9,RMS!C:E,3,FALSE),0)</f>
        <v>296998.48600427399</v>
      </c>
      <c r="J9" s="21">
        <f>IFERROR(VLOOKUP(B9,RMS!C:F,4,FALSE),0)</f>
        <v>199860.09852051301</v>
      </c>
      <c r="K9" s="22">
        <f t="shared" si="1"/>
        <v>-0.25610427401261404</v>
      </c>
      <c r="L9" s="22">
        <f t="shared" si="2"/>
        <v>6.7948698415420949E-4</v>
      </c>
      <c r="M9" s="32"/>
    </row>
    <row r="10" spans="1:13" x14ac:dyDescent="0.2">
      <c r="A10" s="51"/>
      <c r="B10" s="12">
        <v>18</v>
      </c>
      <c r="C10" s="46" t="s">
        <v>12</v>
      </c>
      <c r="D10" s="46"/>
      <c r="E10" s="15">
        <f>IFERROR(VLOOKUP(C10,RA!B:D,3,0),0)</f>
        <v>104704.8245</v>
      </c>
      <c r="F10" s="25">
        <f>IFERROR(VLOOKUP(C10,RA!B:I,8,0),0)</f>
        <v>25246.579900000001</v>
      </c>
      <c r="G10" s="16">
        <f t="shared" si="0"/>
        <v>79458.244600000005</v>
      </c>
      <c r="H10" s="27">
        <f>RA!J14</f>
        <v>24.112145758861399</v>
      </c>
      <c r="I10" s="20">
        <f>IFERROR(VLOOKUP(B10,RMS!C:E,3,FALSE),0)</f>
        <v>104704.837194017</v>
      </c>
      <c r="J10" s="21">
        <f>IFERROR(VLOOKUP(B10,RMS!C:F,4,FALSE),0)</f>
        <v>79458.242023931598</v>
      </c>
      <c r="K10" s="22">
        <f t="shared" si="1"/>
        <v>-1.2694017001194879E-2</v>
      </c>
      <c r="L10" s="22">
        <f t="shared" si="2"/>
        <v>2.576068407506682E-3</v>
      </c>
      <c r="M10" s="32"/>
    </row>
    <row r="11" spans="1:13" x14ac:dyDescent="0.2">
      <c r="A11" s="51"/>
      <c r="B11" s="12">
        <v>19</v>
      </c>
      <c r="C11" s="46" t="s">
        <v>13</v>
      </c>
      <c r="D11" s="46"/>
      <c r="E11" s="15">
        <f>IFERROR(VLOOKUP(C11,RA!B:D,3,0),0)</f>
        <v>132701.33110000001</v>
      </c>
      <c r="F11" s="25">
        <f>IFERROR(VLOOKUP(C11,RA!B:I,8,0),0)</f>
        <v>-38205.689599999998</v>
      </c>
      <c r="G11" s="16">
        <f t="shared" si="0"/>
        <v>170907.02069999999</v>
      </c>
      <c r="H11" s="27">
        <f>RA!J15</f>
        <v>-28.790735769793599</v>
      </c>
      <c r="I11" s="20">
        <f>IFERROR(VLOOKUP(B11,RMS!C:E,3,FALSE),0)</f>
        <v>132701.40436837601</v>
      </c>
      <c r="J11" s="21">
        <f>IFERROR(VLOOKUP(B11,RMS!C:F,4,FALSE),0)</f>
        <v>170907.02118461501</v>
      </c>
      <c r="K11" s="22">
        <f t="shared" si="1"/>
        <v>-7.3268375999759883E-2</v>
      </c>
      <c r="L11" s="22">
        <f t="shared" si="2"/>
        <v>-4.846150113735348E-4</v>
      </c>
      <c r="M11" s="32"/>
    </row>
    <row r="12" spans="1:13" x14ac:dyDescent="0.2">
      <c r="A12" s="51"/>
      <c r="B12" s="12">
        <v>21</v>
      </c>
      <c r="C12" s="46" t="s">
        <v>14</v>
      </c>
      <c r="D12" s="46"/>
      <c r="E12" s="15">
        <f>IFERROR(VLOOKUP(C12,RA!B:D,3,0),0)</f>
        <v>1214657.7921</v>
      </c>
      <c r="F12" s="25">
        <f>IFERROR(VLOOKUP(C12,RA!B:I,8,0),0)</f>
        <v>-96121.419800000003</v>
      </c>
      <c r="G12" s="16">
        <f t="shared" si="0"/>
        <v>1310779.2119</v>
      </c>
      <c r="H12" s="27">
        <f>RA!J16</f>
        <v>-7.91345681270586</v>
      </c>
      <c r="I12" s="20">
        <f>IFERROR(VLOOKUP(B12,RMS!C:E,3,FALSE),0)</f>
        <v>1214657.5655683801</v>
      </c>
      <c r="J12" s="21">
        <f>IFERROR(VLOOKUP(B12,RMS!C:F,4,FALSE),0)</f>
        <v>1310779.2123940201</v>
      </c>
      <c r="K12" s="22">
        <f t="shared" si="1"/>
        <v>0.22653161990456283</v>
      </c>
      <c r="L12" s="22">
        <f t="shared" si="2"/>
        <v>-4.9402005970478058E-4</v>
      </c>
      <c r="M12" s="32"/>
    </row>
    <row r="13" spans="1:13" x14ac:dyDescent="0.2">
      <c r="A13" s="51"/>
      <c r="B13" s="12">
        <v>22</v>
      </c>
      <c r="C13" s="46" t="s">
        <v>15</v>
      </c>
      <c r="D13" s="46"/>
      <c r="E13" s="15">
        <f>IFERROR(VLOOKUP(C13,RA!B:D,3,0),0)</f>
        <v>1170202.9657000001</v>
      </c>
      <c r="F13" s="25">
        <f>IFERROR(VLOOKUP(C13,RA!B:I,8,0),0)</f>
        <v>179637.85209999999</v>
      </c>
      <c r="G13" s="16">
        <f t="shared" si="0"/>
        <v>990565.11360000004</v>
      </c>
      <c r="H13" s="27">
        <f>RA!J17</f>
        <v>15.3509995586572</v>
      </c>
      <c r="I13" s="20">
        <f>IFERROR(VLOOKUP(B13,RMS!C:E,3,FALSE),0)</f>
        <v>1170202.9606367501</v>
      </c>
      <c r="J13" s="21">
        <f>IFERROR(VLOOKUP(B13,RMS!C:F,4,FALSE),0)</f>
        <v>990565.11085384595</v>
      </c>
      <c r="K13" s="22">
        <f t="shared" si="1"/>
        <v>5.0632499624043703E-3</v>
      </c>
      <c r="L13" s="22">
        <f t="shared" si="2"/>
        <v>2.7461540885269642E-3</v>
      </c>
      <c r="M13" s="32"/>
    </row>
    <row r="14" spans="1:13" x14ac:dyDescent="0.2">
      <c r="A14" s="51"/>
      <c r="B14" s="12">
        <v>23</v>
      </c>
      <c r="C14" s="46" t="s">
        <v>16</v>
      </c>
      <c r="D14" s="46"/>
      <c r="E14" s="15">
        <f>IFERROR(VLOOKUP(C14,RA!B:D,3,0),0)</f>
        <v>2078999.0264000001</v>
      </c>
      <c r="F14" s="25">
        <f>IFERROR(VLOOKUP(C14,RA!B:I,8,0),0)</f>
        <v>328779.60139999999</v>
      </c>
      <c r="G14" s="16">
        <f t="shared" si="0"/>
        <v>1750219.425</v>
      </c>
      <c r="H14" s="27">
        <f>RA!J18</f>
        <v>15.8143220475344</v>
      </c>
      <c r="I14" s="20">
        <f>IFERROR(VLOOKUP(B14,RMS!C:E,3,FALSE),0)</f>
        <v>2078999.8775102601</v>
      </c>
      <c r="J14" s="21">
        <f>IFERROR(VLOOKUP(B14,RMS!C:F,4,FALSE),0)</f>
        <v>1750219.3671700901</v>
      </c>
      <c r="K14" s="22">
        <f t="shared" si="1"/>
        <v>-0.85111026000231504</v>
      </c>
      <c r="L14" s="22">
        <f t="shared" si="2"/>
        <v>5.7829909957945347E-2</v>
      </c>
      <c r="M14" s="32"/>
    </row>
    <row r="15" spans="1:13" x14ac:dyDescent="0.2">
      <c r="A15" s="51"/>
      <c r="B15" s="12">
        <v>24</v>
      </c>
      <c r="C15" s="46" t="s">
        <v>17</v>
      </c>
      <c r="D15" s="46"/>
      <c r="E15" s="15">
        <f>IFERROR(VLOOKUP(C15,RA!B:D,3,0),0)</f>
        <v>731533.03260000004</v>
      </c>
      <c r="F15" s="25">
        <f>IFERROR(VLOOKUP(C15,RA!B:I,8,0),0)</f>
        <v>69229.9231</v>
      </c>
      <c r="G15" s="16">
        <f t="shared" si="0"/>
        <v>662303.10950000002</v>
      </c>
      <c r="H15" s="27">
        <f>RA!J19</f>
        <v>9.4636769653373491</v>
      </c>
      <c r="I15" s="20">
        <f>IFERROR(VLOOKUP(B15,RMS!C:E,3,FALSE),0)</f>
        <v>731532.98895982897</v>
      </c>
      <c r="J15" s="21">
        <f>IFERROR(VLOOKUP(B15,RMS!C:F,4,FALSE),0)</f>
        <v>662303.11162906</v>
      </c>
      <c r="K15" s="22">
        <f t="shared" si="1"/>
        <v>4.3640171061269939E-2</v>
      </c>
      <c r="L15" s="22">
        <f t="shared" si="2"/>
        <v>-2.1290599834173918E-3</v>
      </c>
      <c r="M15" s="32"/>
    </row>
    <row r="16" spans="1:13" x14ac:dyDescent="0.2">
      <c r="A16" s="51"/>
      <c r="B16" s="12">
        <v>25</v>
      </c>
      <c r="C16" s="46" t="s">
        <v>18</v>
      </c>
      <c r="D16" s="46"/>
      <c r="E16" s="15">
        <f>IFERROR(VLOOKUP(C16,RA!B:D,3,0),0)</f>
        <v>855523.0429</v>
      </c>
      <c r="F16" s="25">
        <f>IFERROR(VLOOKUP(C16,RA!B:I,8,0),0)</f>
        <v>113031.2418</v>
      </c>
      <c r="G16" s="16">
        <f t="shared" si="0"/>
        <v>742491.80110000004</v>
      </c>
      <c r="H16" s="27">
        <f>RA!J20</f>
        <v>13.2119459245485</v>
      </c>
      <c r="I16" s="20">
        <f>IFERROR(VLOOKUP(B16,RMS!C:E,3,FALSE),0)</f>
        <v>855523.28670000006</v>
      </c>
      <c r="J16" s="21">
        <f>IFERROR(VLOOKUP(B16,RMS!C:F,4,FALSE),0)</f>
        <v>742491.80110000004</v>
      </c>
      <c r="K16" s="22">
        <f t="shared" si="1"/>
        <v>-0.24380000005476177</v>
      </c>
      <c r="L16" s="22">
        <f t="shared" si="2"/>
        <v>0</v>
      </c>
      <c r="M16" s="32"/>
    </row>
    <row r="17" spans="1:13" x14ac:dyDescent="0.2">
      <c r="A17" s="51"/>
      <c r="B17" s="12">
        <v>26</v>
      </c>
      <c r="C17" s="46" t="s">
        <v>19</v>
      </c>
      <c r="D17" s="46"/>
      <c r="E17" s="15">
        <f>IFERROR(VLOOKUP(C17,RA!B:D,3,0),0)</f>
        <v>485432.05959999998</v>
      </c>
      <c r="F17" s="25">
        <f>IFERROR(VLOOKUP(C17,RA!B:I,8,0),0)</f>
        <v>55365.2817</v>
      </c>
      <c r="G17" s="16">
        <f t="shared" si="0"/>
        <v>430066.77789999999</v>
      </c>
      <c r="H17" s="27">
        <f>RA!J21</f>
        <v>11.405361595940199</v>
      </c>
      <c r="I17" s="20">
        <f>IFERROR(VLOOKUP(B17,RMS!C:E,3,FALSE),0)</f>
        <v>485431.83875839203</v>
      </c>
      <c r="J17" s="21">
        <f>IFERROR(VLOOKUP(B17,RMS!C:F,4,FALSE),0)</f>
        <v>430066.777343794</v>
      </c>
      <c r="K17" s="22">
        <f t="shared" si="1"/>
        <v>0.22084160795202479</v>
      </c>
      <c r="L17" s="22">
        <f t="shared" si="2"/>
        <v>5.5620598141103983E-4</v>
      </c>
      <c r="M17" s="32"/>
    </row>
    <row r="18" spans="1:13" x14ac:dyDescent="0.2">
      <c r="A18" s="51"/>
      <c r="B18" s="12">
        <v>27</v>
      </c>
      <c r="C18" s="46" t="s">
        <v>20</v>
      </c>
      <c r="D18" s="46"/>
      <c r="E18" s="15">
        <f>IFERROR(VLOOKUP(C18,RA!B:D,3,0),0)</f>
        <v>1633120.7174</v>
      </c>
      <c r="F18" s="25">
        <f>IFERROR(VLOOKUP(C18,RA!B:I,8,0),0)</f>
        <v>90731.419099999999</v>
      </c>
      <c r="G18" s="16">
        <f t="shared" si="0"/>
        <v>1542389.2982999999</v>
      </c>
      <c r="H18" s="27">
        <f>RA!J22</f>
        <v>5.5557080461540203</v>
      </c>
      <c r="I18" s="20">
        <f>IFERROR(VLOOKUP(B18,RMS!C:E,3,FALSE),0)</f>
        <v>1633123.28730717</v>
      </c>
      <c r="J18" s="21">
        <f>IFERROR(VLOOKUP(B18,RMS!C:F,4,FALSE),0)</f>
        <v>1542389.3001106</v>
      </c>
      <c r="K18" s="22">
        <f t="shared" si="1"/>
        <v>-2.5699071700219065</v>
      </c>
      <c r="L18" s="22">
        <f t="shared" si="2"/>
        <v>-1.8106000497937202E-3</v>
      </c>
      <c r="M18" s="32"/>
    </row>
    <row r="19" spans="1:13" x14ac:dyDescent="0.2">
      <c r="A19" s="51"/>
      <c r="B19" s="12">
        <v>29</v>
      </c>
      <c r="C19" s="46" t="s">
        <v>21</v>
      </c>
      <c r="D19" s="46"/>
      <c r="E19" s="15">
        <f>IFERROR(VLOOKUP(C19,RA!B:D,3,0),0)</f>
        <v>2478659.8089000001</v>
      </c>
      <c r="F19" s="25">
        <f>IFERROR(VLOOKUP(C19,RA!B:I,8,0),0)</f>
        <v>302282.82189999998</v>
      </c>
      <c r="G19" s="16">
        <f t="shared" si="0"/>
        <v>2176376.9870000002</v>
      </c>
      <c r="H19" s="27">
        <f>RA!J23</f>
        <v>12.1954138609344</v>
      </c>
      <c r="I19" s="20">
        <f>IFERROR(VLOOKUP(B19,RMS!C:E,3,FALSE),0)</f>
        <v>2478661.7596008498</v>
      </c>
      <c r="J19" s="21">
        <f>IFERROR(VLOOKUP(B19,RMS!C:F,4,FALSE),0)</f>
        <v>2176377.0173487202</v>
      </c>
      <c r="K19" s="22">
        <f t="shared" si="1"/>
        <v>-1.9507008497603238</v>
      </c>
      <c r="L19" s="22">
        <f t="shared" si="2"/>
        <v>-3.0348720028996468E-2</v>
      </c>
      <c r="M19" s="32"/>
    </row>
    <row r="20" spans="1:13" x14ac:dyDescent="0.2">
      <c r="A20" s="51"/>
      <c r="B20" s="12">
        <v>31</v>
      </c>
      <c r="C20" s="46" t="s">
        <v>22</v>
      </c>
      <c r="D20" s="46"/>
      <c r="E20" s="15">
        <f>IFERROR(VLOOKUP(C20,RA!B:D,3,0),0)</f>
        <v>330025.41190000001</v>
      </c>
      <c r="F20" s="25">
        <f>IFERROR(VLOOKUP(C20,RA!B:I,8,0),0)</f>
        <v>39533.415300000001</v>
      </c>
      <c r="G20" s="16">
        <f t="shared" si="0"/>
        <v>290491.99660000001</v>
      </c>
      <c r="H20" s="27">
        <f>RA!J24</f>
        <v>11.978900373883601</v>
      </c>
      <c r="I20" s="20">
        <f>IFERROR(VLOOKUP(B20,RMS!C:E,3,FALSE),0)</f>
        <v>330025.41474449</v>
      </c>
      <c r="J20" s="21">
        <f>IFERROR(VLOOKUP(B20,RMS!C:F,4,FALSE),0)</f>
        <v>290492.00685866602</v>
      </c>
      <c r="K20" s="22">
        <f t="shared" si="1"/>
        <v>-2.8444899944588542E-3</v>
      </c>
      <c r="L20" s="22">
        <f t="shared" si="2"/>
        <v>-1.0258666006848216E-2</v>
      </c>
      <c r="M20" s="32"/>
    </row>
    <row r="21" spans="1:13" x14ac:dyDescent="0.2">
      <c r="A21" s="51"/>
      <c r="B21" s="12">
        <v>32</v>
      </c>
      <c r="C21" s="46" t="s">
        <v>23</v>
      </c>
      <c r="D21" s="46"/>
      <c r="E21" s="15">
        <f>IFERROR(VLOOKUP(C21,RA!B:D,3,0),0)</f>
        <v>359035.7279</v>
      </c>
      <c r="F21" s="25">
        <f>IFERROR(VLOOKUP(C21,RA!B:I,8,0),0)</f>
        <v>30342.583999999999</v>
      </c>
      <c r="G21" s="16">
        <f t="shared" si="0"/>
        <v>328693.14390000002</v>
      </c>
      <c r="H21" s="27">
        <f>RA!J25</f>
        <v>8.4511321971976905</v>
      </c>
      <c r="I21" s="20">
        <f>IFERROR(VLOOKUP(B21,RMS!C:E,3,FALSE),0)</f>
        <v>359035.70880359999</v>
      </c>
      <c r="J21" s="21">
        <f>IFERROR(VLOOKUP(B21,RMS!C:F,4,FALSE),0)</f>
        <v>328693.14084249799</v>
      </c>
      <c r="K21" s="22">
        <f t="shared" si="1"/>
        <v>1.909640000667423E-2</v>
      </c>
      <c r="L21" s="22">
        <f t="shared" si="2"/>
        <v>3.0575020355172455E-3</v>
      </c>
      <c r="M21" s="32"/>
    </row>
    <row r="22" spans="1:13" x14ac:dyDescent="0.2">
      <c r="A22" s="51"/>
      <c r="B22" s="12">
        <v>33</v>
      </c>
      <c r="C22" s="46" t="s">
        <v>24</v>
      </c>
      <c r="D22" s="46"/>
      <c r="E22" s="15">
        <f>IFERROR(VLOOKUP(C22,RA!B:D,3,0),0)</f>
        <v>531462.07380000001</v>
      </c>
      <c r="F22" s="25">
        <f>IFERROR(VLOOKUP(C22,RA!B:I,8,0),0)</f>
        <v>105656.6131</v>
      </c>
      <c r="G22" s="16">
        <f t="shared" si="0"/>
        <v>425805.4607</v>
      </c>
      <c r="H22" s="27">
        <f>RA!J26</f>
        <v>19.880367444575299</v>
      </c>
      <c r="I22" s="20">
        <f>IFERROR(VLOOKUP(B22,RMS!C:E,3,FALSE),0)</f>
        <v>531462.10707084904</v>
      </c>
      <c r="J22" s="21">
        <f>IFERROR(VLOOKUP(B22,RMS!C:F,4,FALSE),0)</f>
        <v>425805.43160812499</v>
      </c>
      <c r="K22" s="22">
        <f t="shared" si="1"/>
        <v>-3.327084903139621E-2</v>
      </c>
      <c r="L22" s="22">
        <f t="shared" si="2"/>
        <v>2.9091875010635704E-2</v>
      </c>
      <c r="M22" s="32"/>
    </row>
    <row r="23" spans="1:13" x14ac:dyDescent="0.2">
      <c r="A23" s="51"/>
      <c r="B23" s="12">
        <v>34</v>
      </c>
      <c r="C23" s="46" t="s">
        <v>25</v>
      </c>
      <c r="D23" s="46"/>
      <c r="E23" s="15">
        <f>IFERROR(VLOOKUP(C23,RA!B:D,3,0),0)</f>
        <v>242596.97279999999</v>
      </c>
      <c r="F23" s="25">
        <f>IFERROR(VLOOKUP(C23,RA!B:I,8,0),0)</f>
        <v>62499.907599999999</v>
      </c>
      <c r="G23" s="16">
        <f t="shared" si="0"/>
        <v>180097.06519999998</v>
      </c>
      <c r="H23" s="27">
        <f>RA!J27</f>
        <v>25.762855520677</v>
      </c>
      <c r="I23" s="20">
        <f>IFERROR(VLOOKUP(B23,RMS!C:E,3,FALSE),0)</f>
        <v>242596.949281265</v>
      </c>
      <c r="J23" s="21">
        <f>IFERROR(VLOOKUP(B23,RMS!C:F,4,FALSE),0)</f>
        <v>180097.066828818</v>
      </c>
      <c r="K23" s="22">
        <f t="shared" si="1"/>
        <v>2.3518734989920631E-2</v>
      </c>
      <c r="L23" s="22">
        <f t="shared" si="2"/>
        <v>-1.6288180195260793E-3</v>
      </c>
      <c r="M23" s="32"/>
    </row>
    <row r="24" spans="1:13" x14ac:dyDescent="0.2">
      <c r="A24" s="51"/>
      <c r="B24" s="12">
        <v>35</v>
      </c>
      <c r="C24" s="46" t="s">
        <v>26</v>
      </c>
      <c r="D24" s="46"/>
      <c r="E24" s="15">
        <f>IFERROR(VLOOKUP(C24,RA!B:D,3,0),0)</f>
        <v>703130.62650000001</v>
      </c>
      <c r="F24" s="25">
        <f>IFERROR(VLOOKUP(C24,RA!B:I,8,0),0)</f>
        <v>22144.872100000001</v>
      </c>
      <c r="G24" s="16">
        <f t="shared" si="0"/>
        <v>680985.75439999998</v>
      </c>
      <c r="H24" s="27">
        <f>RA!J28</f>
        <v>3.14946771842828</v>
      </c>
      <c r="I24" s="20">
        <f>IFERROR(VLOOKUP(B24,RMS!C:E,3,FALSE),0)</f>
        <v>703130.62650000001</v>
      </c>
      <c r="J24" s="21">
        <f>IFERROR(VLOOKUP(B24,RMS!C:F,4,FALSE),0)</f>
        <v>680985.75340000005</v>
      </c>
      <c r="K24" s="22">
        <f t="shared" si="1"/>
        <v>0</v>
      </c>
      <c r="L24" s="22">
        <f t="shared" si="2"/>
        <v>9.9999993108212948E-4</v>
      </c>
      <c r="M24" s="32"/>
    </row>
    <row r="25" spans="1:13" x14ac:dyDescent="0.2">
      <c r="A25" s="51"/>
      <c r="B25" s="12">
        <v>36</v>
      </c>
      <c r="C25" s="46" t="s">
        <v>27</v>
      </c>
      <c r="D25" s="46"/>
      <c r="E25" s="15">
        <f>IFERROR(VLOOKUP(C25,RA!B:D,3,0),0)</f>
        <v>753818.06530000002</v>
      </c>
      <c r="F25" s="25">
        <f>IFERROR(VLOOKUP(C25,RA!B:I,8,0),0)</f>
        <v>115239.07610000001</v>
      </c>
      <c r="G25" s="16">
        <f t="shared" si="0"/>
        <v>638578.98919999995</v>
      </c>
      <c r="H25" s="27">
        <f>RA!J29</f>
        <v>15.287385830178801</v>
      </c>
      <c r="I25" s="20">
        <f>IFERROR(VLOOKUP(B25,RMS!C:E,3,FALSE),0)</f>
        <v>753818.12680176995</v>
      </c>
      <c r="J25" s="21">
        <f>IFERROR(VLOOKUP(B25,RMS!C:F,4,FALSE),0)</f>
        <v>638579.00758002396</v>
      </c>
      <c r="K25" s="22">
        <f t="shared" si="1"/>
        <v>-6.1501769931055605E-2</v>
      </c>
      <c r="L25" s="22">
        <f t="shared" si="2"/>
        <v>-1.8380024004727602E-2</v>
      </c>
      <c r="M25" s="32"/>
    </row>
    <row r="26" spans="1:13" x14ac:dyDescent="0.2">
      <c r="A26" s="51"/>
      <c r="B26" s="12">
        <v>37</v>
      </c>
      <c r="C26" s="46" t="s">
        <v>63</v>
      </c>
      <c r="D26" s="46"/>
      <c r="E26" s="15">
        <f>IFERROR(VLOOKUP(C26,RA!B:D,3,0),0)</f>
        <v>970260.45310000004</v>
      </c>
      <c r="F26" s="25">
        <f>IFERROR(VLOOKUP(C26,RA!B:I,8,0),0)</f>
        <v>117414.73149999999</v>
      </c>
      <c r="G26" s="16">
        <f t="shared" si="0"/>
        <v>852845.72160000005</v>
      </c>
      <c r="H26" s="27">
        <f>RA!J30</f>
        <v>12.1013621780479</v>
      </c>
      <c r="I26" s="20">
        <f>IFERROR(VLOOKUP(B26,RMS!C:E,3,FALSE),0)</f>
        <v>970260.460373451</v>
      </c>
      <c r="J26" s="21">
        <f>IFERROR(VLOOKUP(B26,RMS!C:F,4,FALSE),0)</f>
        <v>852845.71509275201</v>
      </c>
      <c r="K26" s="22">
        <f t="shared" si="1"/>
        <v>-7.2734509594738483E-3</v>
      </c>
      <c r="L26" s="22">
        <f t="shared" si="2"/>
        <v>6.5072480356320739E-3</v>
      </c>
      <c r="M26" s="32"/>
    </row>
    <row r="27" spans="1:13" x14ac:dyDescent="0.2">
      <c r="A27" s="51"/>
      <c r="B27" s="12">
        <v>38</v>
      </c>
      <c r="C27" s="46" t="s">
        <v>29</v>
      </c>
      <c r="D27" s="46"/>
      <c r="E27" s="15">
        <f>IFERROR(VLOOKUP(C27,RA!B:D,3,0),0)</f>
        <v>542936.04539999994</v>
      </c>
      <c r="F27" s="25">
        <f>IFERROR(VLOOKUP(C27,RA!B:I,8,0),0)</f>
        <v>22558.734400000001</v>
      </c>
      <c r="G27" s="16">
        <f t="shared" si="0"/>
        <v>520377.31099999993</v>
      </c>
      <c r="H27" s="27">
        <f>RA!J31</f>
        <v>4.1549524278463004</v>
      </c>
      <c r="I27" s="20">
        <f>IFERROR(VLOOKUP(B27,RMS!C:E,3,FALSE),0)</f>
        <v>542936.03269469005</v>
      </c>
      <c r="J27" s="21">
        <f>IFERROR(VLOOKUP(B27,RMS!C:F,4,FALSE),0)</f>
        <v>520377.29365486698</v>
      </c>
      <c r="K27" s="22">
        <f t="shared" si="1"/>
        <v>1.2705309898592532E-2</v>
      </c>
      <c r="L27" s="22">
        <f t="shared" si="2"/>
        <v>1.7345132946502417E-2</v>
      </c>
      <c r="M27" s="32"/>
    </row>
    <row r="28" spans="1:13" x14ac:dyDescent="0.2">
      <c r="A28" s="51"/>
      <c r="B28" s="12">
        <v>39</v>
      </c>
      <c r="C28" s="46" t="s">
        <v>30</v>
      </c>
      <c r="D28" s="46"/>
      <c r="E28" s="15">
        <f>IFERROR(VLOOKUP(C28,RA!B:D,3,0),0)</f>
        <v>191239.1257</v>
      </c>
      <c r="F28" s="25">
        <f>IFERROR(VLOOKUP(C28,RA!B:I,8,0),0)</f>
        <v>49054.867400000003</v>
      </c>
      <c r="G28" s="16">
        <f t="shared" si="0"/>
        <v>142184.25829999999</v>
      </c>
      <c r="H28" s="27">
        <f>RA!J32</f>
        <v>25.651062365215601</v>
      </c>
      <c r="I28" s="20">
        <f>IFERROR(VLOOKUP(B28,RMS!C:E,3,FALSE),0)</f>
        <v>191239.03723835599</v>
      </c>
      <c r="J28" s="21">
        <f>IFERROR(VLOOKUP(B28,RMS!C:F,4,FALSE),0)</f>
        <v>142184.268426289</v>
      </c>
      <c r="K28" s="22">
        <f t="shared" si="1"/>
        <v>8.8461644016206264E-2</v>
      </c>
      <c r="L28" s="22">
        <f t="shared" si="2"/>
        <v>-1.0126289009349421E-2</v>
      </c>
      <c r="M28" s="32"/>
    </row>
    <row r="29" spans="1:13" x14ac:dyDescent="0.2">
      <c r="A29" s="51"/>
      <c r="B29" s="12">
        <v>40</v>
      </c>
      <c r="C29" s="46" t="s">
        <v>64</v>
      </c>
      <c r="D29" s="46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1"/>
      <c r="B30" s="12">
        <v>42</v>
      </c>
      <c r="C30" s="46" t="s">
        <v>31</v>
      </c>
      <c r="D30" s="46"/>
      <c r="E30" s="15">
        <f>IFERROR(VLOOKUP(C30,RA!B:D,3,0),0)</f>
        <v>185476.35639999999</v>
      </c>
      <c r="F30" s="25">
        <f>IFERROR(VLOOKUP(C30,RA!B:I,8,0),0)</f>
        <v>23132.6381</v>
      </c>
      <c r="G30" s="16">
        <f t="shared" si="0"/>
        <v>162343.71829999998</v>
      </c>
      <c r="H30" s="27">
        <f>RA!J34</f>
        <v>12.4720145192587</v>
      </c>
      <c r="I30" s="20">
        <f>IFERROR(VLOOKUP(B30,RMS!C:E,3,FALSE),0)</f>
        <v>185476.3561</v>
      </c>
      <c r="J30" s="21">
        <f>IFERROR(VLOOKUP(B30,RMS!C:F,4,FALSE),0)</f>
        <v>162343.73069999999</v>
      </c>
      <c r="K30" s="22">
        <f t="shared" si="1"/>
        <v>2.9999998514540493E-4</v>
      </c>
      <c r="L30" s="22">
        <f t="shared" si="2"/>
        <v>-1.2400000006891787E-2</v>
      </c>
      <c r="M30" s="32"/>
    </row>
    <row r="31" spans="1:13" s="36" customFormat="1" ht="12" thickBot="1" x14ac:dyDescent="0.25">
      <c r="A31" s="5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9.1317409166694805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1"/>
      <c r="B32" s="12">
        <v>70</v>
      </c>
      <c r="C32" s="52" t="s">
        <v>61</v>
      </c>
      <c r="D32" s="53"/>
      <c r="E32" s="15">
        <f>IFERROR(VLOOKUP(C32,RA!B:D,3,0),0)</f>
        <v>260543.2</v>
      </c>
      <c r="F32" s="25">
        <f>IFERROR(VLOOKUP(C32,RA!B:I,8,0),0)</f>
        <v>23792.13</v>
      </c>
      <c r="G32" s="16">
        <f t="shared" si="0"/>
        <v>236751.07</v>
      </c>
      <c r="H32" s="27">
        <f>RA!J34</f>
        <v>12.4720145192587</v>
      </c>
      <c r="I32" s="20">
        <f>IFERROR(VLOOKUP(B32,RMS!C:E,3,FALSE),0)</f>
        <v>260543.2</v>
      </c>
      <c r="J32" s="21">
        <f>IFERROR(VLOOKUP(B32,RMS!C:F,4,FALSE),0)</f>
        <v>236751.07</v>
      </c>
      <c r="K32" s="22">
        <f t="shared" si="1"/>
        <v>0</v>
      </c>
      <c r="L32" s="22">
        <f t="shared" si="2"/>
        <v>0</v>
      </c>
    </row>
    <row r="33" spans="1:13" x14ac:dyDescent="0.2">
      <c r="A33" s="51"/>
      <c r="B33" s="12">
        <v>71</v>
      </c>
      <c r="C33" s="46" t="s">
        <v>35</v>
      </c>
      <c r="D33" s="46"/>
      <c r="E33" s="15">
        <f>IFERROR(VLOOKUP(C33,RA!B:D,3,0),0)</f>
        <v>148020.32</v>
      </c>
      <c r="F33" s="25">
        <f>IFERROR(VLOOKUP(C33,RA!B:I,8,0),0)</f>
        <v>-15313.59</v>
      </c>
      <c r="G33" s="16">
        <f t="shared" si="0"/>
        <v>163333.91</v>
      </c>
      <c r="H33" s="27">
        <f>RA!J34</f>
        <v>12.4720145192587</v>
      </c>
      <c r="I33" s="20">
        <f>IFERROR(VLOOKUP(B33,RMS!C:E,3,FALSE),0)</f>
        <v>148020.32</v>
      </c>
      <c r="J33" s="21">
        <f>IFERROR(VLOOKUP(B33,RMS!C:F,4,FALSE),0)</f>
        <v>163333.91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1"/>
      <c r="B34" s="12">
        <v>72</v>
      </c>
      <c r="C34" s="46" t="s">
        <v>36</v>
      </c>
      <c r="D34" s="46"/>
      <c r="E34" s="15">
        <f>IFERROR(VLOOKUP(C34,RA!B:D,3,0),0)</f>
        <v>59441.88</v>
      </c>
      <c r="F34" s="25">
        <f>IFERROR(VLOOKUP(C34,RA!B:I,8,0),0)</f>
        <v>819.67</v>
      </c>
      <c r="G34" s="16">
        <f t="shared" si="0"/>
        <v>58622.21</v>
      </c>
      <c r="H34" s="27">
        <f>RA!J35</f>
        <v>9.1317409166694805</v>
      </c>
      <c r="I34" s="20">
        <f>IFERROR(VLOOKUP(B34,RMS!C:E,3,FALSE),0)</f>
        <v>59441.88</v>
      </c>
      <c r="J34" s="21">
        <f>IFERROR(VLOOKUP(B34,RMS!C:F,4,FALSE),0)</f>
        <v>58622.21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1"/>
      <c r="B35" s="12">
        <v>73</v>
      </c>
      <c r="C35" s="46" t="s">
        <v>37</v>
      </c>
      <c r="D35" s="46"/>
      <c r="E35" s="15">
        <f>IFERROR(VLOOKUP(C35,RA!B:D,3,0),0)</f>
        <v>135348.19</v>
      </c>
      <c r="F35" s="25">
        <f>IFERROR(VLOOKUP(C35,RA!B:I,8,0),0)</f>
        <v>-10163.620000000001</v>
      </c>
      <c r="G35" s="16">
        <f t="shared" si="0"/>
        <v>145511.81</v>
      </c>
      <c r="H35" s="27">
        <f>RA!J34</f>
        <v>12.4720145192587</v>
      </c>
      <c r="I35" s="20">
        <f>IFERROR(VLOOKUP(B35,RMS!C:E,3,FALSE),0)</f>
        <v>135348.19</v>
      </c>
      <c r="J35" s="21">
        <f>IFERROR(VLOOKUP(B35,RMS!C:F,4,FALSE),0)</f>
        <v>145511.81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1"/>
      <c r="B36" s="12">
        <v>74</v>
      </c>
      <c r="C36" s="46" t="s">
        <v>62</v>
      </c>
      <c r="D36" s="46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9.1317409166694805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1"/>
      <c r="B37" s="12">
        <v>75</v>
      </c>
      <c r="C37" s="46" t="s">
        <v>32</v>
      </c>
      <c r="D37" s="46"/>
      <c r="E37" s="15">
        <f>IFERROR(VLOOKUP(C37,RA!B:D,3,0),0)</f>
        <v>34035.042099999999</v>
      </c>
      <c r="F37" s="25">
        <f>IFERROR(VLOOKUP(C37,RA!B:I,8,0),0)</f>
        <v>3428.8155000000002</v>
      </c>
      <c r="G37" s="16">
        <f t="shared" si="0"/>
        <v>30606.226599999998</v>
      </c>
      <c r="H37" s="27">
        <f>RA!J35</f>
        <v>9.1317409166694805</v>
      </c>
      <c r="I37" s="20">
        <f>IFERROR(VLOOKUP(B37,RMS!C:E,3,FALSE),0)</f>
        <v>34035.042735042698</v>
      </c>
      <c r="J37" s="21">
        <f>IFERROR(VLOOKUP(B37,RMS!C:F,4,FALSE),0)</f>
        <v>30606.2264957265</v>
      </c>
      <c r="K37" s="22">
        <f t="shared" si="1"/>
        <v>-6.350426992867142E-4</v>
      </c>
      <c r="L37" s="22">
        <f t="shared" si="2"/>
        <v>1.0427349843666889E-4</v>
      </c>
      <c r="M37" s="32"/>
    </row>
    <row r="38" spans="1:13" x14ac:dyDescent="0.2">
      <c r="A38" s="51"/>
      <c r="B38" s="12">
        <v>76</v>
      </c>
      <c r="C38" s="46" t="s">
        <v>33</v>
      </c>
      <c r="D38" s="46"/>
      <c r="E38" s="15">
        <f>IFERROR(VLOOKUP(C38,RA!B:D,3,0),0)</f>
        <v>455413.0515</v>
      </c>
      <c r="F38" s="25">
        <f>IFERROR(VLOOKUP(C38,RA!B:I,8,0),0)</f>
        <v>28708.6034</v>
      </c>
      <c r="G38" s="16">
        <f t="shared" si="0"/>
        <v>426704.44809999998</v>
      </c>
      <c r="H38" s="27">
        <f>RA!J36</f>
        <v>-10.3455998473723</v>
      </c>
      <c r="I38" s="20">
        <f>IFERROR(VLOOKUP(B38,RMS!C:E,3,FALSE),0)</f>
        <v>455413.045316239</v>
      </c>
      <c r="J38" s="21">
        <f>IFERROR(VLOOKUP(B38,RMS!C:F,4,FALSE),0)</f>
        <v>426704.45107606798</v>
      </c>
      <c r="K38" s="22">
        <f t="shared" si="1"/>
        <v>6.1837609973736107E-3</v>
      </c>
      <c r="L38" s="22">
        <f t="shared" si="2"/>
        <v>-2.9760680045001209E-3</v>
      </c>
      <c r="M38" s="32"/>
    </row>
    <row r="39" spans="1:13" x14ac:dyDescent="0.2">
      <c r="A39" s="51"/>
      <c r="B39" s="12">
        <v>77</v>
      </c>
      <c r="C39" s="46" t="s">
        <v>38</v>
      </c>
      <c r="D39" s="46"/>
      <c r="E39" s="15">
        <f>IFERROR(VLOOKUP(C39,RA!B:D,3,0),0)</f>
        <v>143168.1</v>
      </c>
      <c r="F39" s="25">
        <f>IFERROR(VLOOKUP(C39,RA!B:I,8,0),0)</f>
        <v>-7533.74</v>
      </c>
      <c r="G39" s="16">
        <f t="shared" si="0"/>
        <v>150701.84</v>
      </c>
      <c r="H39" s="27">
        <f>RA!J37</f>
        <v>1.3789436000341799</v>
      </c>
      <c r="I39" s="20">
        <f>IFERROR(VLOOKUP(B39,RMS!C:E,3,FALSE),0)</f>
        <v>143168.1</v>
      </c>
      <c r="J39" s="21">
        <f>IFERROR(VLOOKUP(B39,RMS!C:F,4,FALSE),0)</f>
        <v>150701.84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1"/>
      <c r="B40" s="12">
        <v>78</v>
      </c>
      <c r="C40" s="46" t="s">
        <v>39</v>
      </c>
      <c r="D40" s="46"/>
      <c r="E40" s="15">
        <f>IFERROR(VLOOKUP(C40,RA!B:D,3,0),0)</f>
        <v>68244.850000000006</v>
      </c>
      <c r="F40" s="25">
        <f>IFERROR(VLOOKUP(C40,RA!B:I,8,0),0)</f>
        <v>9006</v>
      </c>
      <c r="G40" s="16">
        <f t="shared" si="0"/>
        <v>59238.850000000006</v>
      </c>
      <c r="H40" s="27">
        <f>RA!J38</f>
        <v>-7.5092396876530101</v>
      </c>
      <c r="I40" s="20">
        <f>IFERROR(VLOOKUP(B40,RMS!C:E,3,FALSE),0)</f>
        <v>68244.850000000006</v>
      </c>
      <c r="J40" s="21">
        <f>IFERROR(VLOOKUP(B40,RMS!C:F,4,FALSE),0)</f>
        <v>59238.85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1"/>
      <c r="B41" s="12">
        <v>9101</v>
      </c>
      <c r="C41" s="47" t="s">
        <v>65</v>
      </c>
      <c r="D41" s="48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1"/>
      <c r="B42" s="12">
        <v>99</v>
      </c>
      <c r="C42" s="46" t="s">
        <v>34</v>
      </c>
      <c r="D42" s="46"/>
      <c r="E42" s="15">
        <f>IFERROR(VLOOKUP(C42,RA!B:D,3,0),0)</f>
        <v>2914.9081000000001</v>
      </c>
      <c r="F42" s="25">
        <f>IFERROR(VLOOKUP(C42,RA!B:I,8,0),0)</f>
        <v>513.14490000000001</v>
      </c>
      <c r="G42" s="16">
        <f t="shared" si="0"/>
        <v>2401.7632000000003</v>
      </c>
      <c r="H42" s="27">
        <f>RA!J39</f>
        <v>0</v>
      </c>
      <c r="I42" s="20">
        <f>VLOOKUP(B42,RMS!C:E,3,FALSE)</f>
        <v>2914.9081007488098</v>
      </c>
      <c r="J42" s="21">
        <f>IFERROR(VLOOKUP(B42,RMS!C:F,4,FALSE),0)</f>
        <v>2401.7631041524801</v>
      </c>
      <c r="K42" s="22">
        <f t="shared" si="1"/>
        <v>-7.4880972533719614E-7</v>
      </c>
      <c r="L42" s="22">
        <f t="shared" si="2"/>
        <v>9.5847520242386963E-5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68" t="s">
        <v>45</v>
      </c>
      <c r="W1" s="65"/>
    </row>
    <row r="2" spans="1:23" ht="12.75" x14ac:dyDescent="0.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68"/>
      <c r="W2" s="65"/>
    </row>
    <row r="3" spans="1:23" ht="23.25" thickBo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69" t="s">
        <v>46</v>
      </c>
      <c r="W3" s="65"/>
    </row>
    <row r="4" spans="1:23" ht="1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67"/>
      <c r="W4" s="65"/>
    </row>
    <row r="5" spans="1:23" ht="22.5" thickTop="1" thickBot="1" x14ac:dyDescent="0.25">
      <c r="A5" s="70"/>
      <c r="B5" s="71"/>
      <c r="C5" s="72"/>
      <c r="D5" s="73" t="s">
        <v>0</v>
      </c>
      <c r="E5" s="73" t="s">
        <v>66</v>
      </c>
      <c r="F5" s="73" t="s">
        <v>67</v>
      </c>
      <c r="G5" s="73" t="s">
        <v>47</v>
      </c>
      <c r="H5" s="73" t="s">
        <v>48</v>
      </c>
      <c r="I5" s="73" t="s">
        <v>1</v>
      </c>
      <c r="J5" s="73" t="s">
        <v>2</v>
      </c>
      <c r="K5" s="73" t="s">
        <v>49</v>
      </c>
      <c r="L5" s="73" t="s">
        <v>50</v>
      </c>
      <c r="M5" s="73" t="s">
        <v>51</v>
      </c>
      <c r="N5" s="73" t="s">
        <v>52</v>
      </c>
      <c r="O5" s="73" t="s">
        <v>53</v>
      </c>
      <c r="P5" s="73" t="s">
        <v>68</v>
      </c>
      <c r="Q5" s="73" t="s">
        <v>69</v>
      </c>
      <c r="R5" s="73" t="s">
        <v>54</v>
      </c>
      <c r="S5" s="73" t="s">
        <v>55</v>
      </c>
      <c r="T5" s="73" t="s">
        <v>56</v>
      </c>
      <c r="U5" s="74" t="s">
        <v>57</v>
      </c>
      <c r="V5" s="67"/>
      <c r="W5" s="67"/>
    </row>
    <row r="6" spans="1:23" ht="14.25" thickBot="1" x14ac:dyDescent="0.25">
      <c r="A6" s="75" t="s">
        <v>3</v>
      </c>
      <c r="B6" s="64" t="s">
        <v>4</v>
      </c>
      <c r="C6" s="63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6"/>
      <c r="V6" s="67"/>
      <c r="W6" s="67"/>
    </row>
    <row r="7" spans="1:23" ht="14.25" thickBot="1" x14ac:dyDescent="0.25">
      <c r="A7" s="62" t="s">
        <v>5</v>
      </c>
      <c r="B7" s="61"/>
      <c r="C7" s="60"/>
      <c r="D7" s="77">
        <v>18803255.271600001</v>
      </c>
      <c r="E7" s="78"/>
      <c r="F7" s="78"/>
      <c r="G7" s="77">
        <v>38978573.008199997</v>
      </c>
      <c r="H7" s="79">
        <v>-51.760021415754998</v>
      </c>
      <c r="I7" s="77">
        <v>2109527.2749999999</v>
      </c>
      <c r="J7" s="79">
        <v>11.218947169143499</v>
      </c>
      <c r="K7" s="77">
        <v>4092987.1198</v>
      </c>
      <c r="L7" s="79">
        <v>10.5006079081934</v>
      </c>
      <c r="M7" s="79">
        <v>-0.48459958136807402</v>
      </c>
      <c r="N7" s="77">
        <v>167590787.01089999</v>
      </c>
      <c r="O7" s="77">
        <v>1481943714.7902999</v>
      </c>
      <c r="P7" s="77">
        <v>854430</v>
      </c>
      <c r="Q7" s="77">
        <v>897943</v>
      </c>
      <c r="R7" s="79">
        <v>-4.8458532445823401</v>
      </c>
      <c r="S7" s="77">
        <v>22.006782617183401</v>
      </c>
      <c r="T7" s="77">
        <v>22.0403048896199</v>
      </c>
      <c r="U7" s="80">
        <v>-0.15232700308665001</v>
      </c>
      <c r="V7" s="67"/>
      <c r="W7" s="67"/>
    </row>
    <row r="8" spans="1:23" ht="12" customHeight="1" thickBot="1" x14ac:dyDescent="0.25">
      <c r="A8" s="57">
        <v>42773</v>
      </c>
      <c r="B8" s="66" t="s">
        <v>6</v>
      </c>
      <c r="C8" s="55"/>
      <c r="D8" s="81">
        <v>859489.99540000001</v>
      </c>
      <c r="E8" s="82"/>
      <c r="F8" s="82"/>
      <c r="G8" s="81">
        <v>1592019.2461999999</v>
      </c>
      <c r="H8" s="83">
        <v>-46.012587633502399</v>
      </c>
      <c r="I8" s="81">
        <v>216387.15950000001</v>
      </c>
      <c r="J8" s="83">
        <v>25.176227839545099</v>
      </c>
      <c r="K8" s="81">
        <v>378044.1936</v>
      </c>
      <c r="L8" s="83">
        <v>23.7462074973249</v>
      </c>
      <c r="M8" s="83">
        <v>-0.42761411717658998</v>
      </c>
      <c r="N8" s="81">
        <v>7669373.0401999997</v>
      </c>
      <c r="O8" s="81">
        <v>60824589.285599999</v>
      </c>
      <c r="P8" s="81">
        <v>27344</v>
      </c>
      <c r="Q8" s="81">
        <v>28795</v>
      </c>
      <c r="R8" s="83">
        <v>-5.0390692828616102</v>
      </c>
      <c r="S8" s="81">
        <v>31.432489591866599</v>
      </c>
      <c r="T8" s="81">
        <v>31.524390779649199</v>
      </c>
      <c r="U8" s="84">
        <v>-0.29237641999071401</v>
      </c>
      <c r="V8" s="67"/>
      <c r="W8" s="67"/>
    </row>
    <row r="9" spans="1:23" ht="12" customHeight="1" thickBot="1" x14ac:dyDescent="0.25">
      <c r="A9" s="58"/>
      <c r="B9" s="66" t="s">
        <v>7</v>
      </c>
      <c r="C9" s="55"/>
      <c r="D9" s="81">
        <v>193455.57209999999</v>
      </c>
      <c r="E9" s="82"/>
      <c r="F9" s="82"/>
      <c r="G9" s="81">
        <v>222872.2622</v>
      </c>
      <c r="H9" s="83">
        <v>-13.198901383969501</v>
      </c>
      <c r="I9" s="81">
        <v>37449.739200000004</v>
      </c>
      <c r="J9" s="83">
        <v>19.358315086753699</v>
      </c>
      <c r="K9" s="81">
        <v>15935.8869</v>
      </c>
      <c r="L9" s="83">
        <v>7.1502333860189102</v>
      </c>
      <c r="M9" s="83">
        <v>1.3500254133957199</v>
      </c>
      <c r="N9" s="81">
        <v>1471155.8463999999</v>
      </c>
      <c r="O9" s="81">
        <v>7961802.1152999997</v>
      </c>
      <c r="P9" s="81">
        <v>9719</v>
      </c>
      <c r="Q9" s="81">
        <v>10486</v>
      </c>
      <c r="R9" s="83">
        <v>-7.3145145908830802</v>
      </c>
      <c r="S9" s="81">
        <v>19.904884463422199</v>
      </c>
      <c r="T9" s="81">
        <v>19.858700400534001</v>
      </c>
      <c r="U9" s="84">
        <v>0.23202376769875499</v>
      </c>
      <c r="V9" s="67"/>
      <c r="W9" s="67"/>
    </row>
    <row r="10" spans="1:23" ht="12" customHeight="1" thickBot="1" x14ac:dyDescent="0.25">
      <c r="A10" s="58"/>
      <c r="B10" s="66" t="s">
        <v>8</v>
      </c>
      <c r="C10" s="55"/>
      <c r="D10" s="81">
        <v>204673.36689999999</v>
      </c>
      <c r="E10" s="82"/>
      <c r="F10" s="82"/>
      <c r="G10" s="81">
        <v>522276.03379999998</v>
      </c>
      <c r="H10" s="83">
        <v>-60.811265757146103</v>
      </c>
      <c r="I10" s="81">
        <v>55460.9378</v>
      </c>
      <c r="J10" s="83">
        <v>27.097290986128801</v>
      </c>
      <c r="K10" s="81">
        <v>120300.22689999999</v>
      </c>
      <c r="L10" s="83">
        <v>23.0338401754172</v>
      </c>
      <c r="M10" s="83">
        <v>-0.53897894269058899</v>
      </c>
      <c r="N10" s="81">
        <v>2567671.4547999999</v>
      </c>
      <c r="O10" s="81">
        <v>13823173.6284</v>
      </c>
      <c r="P10" s="81">
        <v>103421</v>
      </c>
      <c r="Q10" s="81">
        <v>110432</v>
      </c>
      <c r="R10" s="83">
        <v>-6.3487032744132099</v>
      </c>
      <c r="S10" s="81">
        <v>1.9790310178783801</v>
      </c>
      <c r="T10" s="81">
        <v>2.2648118597870202</v>
      </c>
      <c r="U10" s="84">
        <v>-14.4404427887648</v>
      </c>
      <c r="V10" s="67"/>
      <c r="W10" s="67"/>
    </row>
    <row r="11" spans="1:23" ht="14.25" thickBot="1" x14ac:dyDescent="0.25">
      <c r="A11" s="58"/>
      <c r="B11" s="66" t="s">
        <v>9</v>
      </c>
      <c r="C11" s="55"/>
      <c r="D11" s="81">
        <v>75571.818199999994</v>
      </c>
      <c r="E11" s="82"/>
      <c r="F11" s="82"/>
      <c r="G11" s="81">
        <v>138654.71909999999</v>
      </c>
      <c r="H11" s="83">
        <v>-45.496396595418901</v>
      </c>
      <c r="I11" s="81">
        <v>17723.018400000001</v>
      </c>
      <c r="J11" s="83">
        <v>23.451888312513798</v>
      </c>
      <c r="K11" s="81">
        <v>29348.2084</v>
      </c>
      <c r="L11" s="83">
        <v>21.166397069279402</v>
      </c>
      <c r="M11" s="83">
        <v>-0.39611242504329502</v>
      </c>
      <c r="N11" s="81">
        <v>699090.80989999999</v>
      </c>
      <c r="O11" s="81">
        <v>4148433.6112000002</v>
      </c>
      <c r="P11" s="81">
        <v>3246</v>
      </c>
      <c r="Q11" s="81">
        <v>3437</v>
      </c>
      <c r="R11" s="83">
        <v>-5.5571719522839702</v>
      </c>
      <c r="S11" s="81">
        <v>23.281521318545899</v>
      </c>
      <c r="T11" s="81">
        <v>23.365850974687199</v>
      </c>
      <c r="U11" s="84">
        <v>-0.36221712055453997</v>
      </c>
      <c r="V11" s="67"/>
      <c r="W11" s="67"/>
    </row>
    <row r="12" spans="1:23" ht="12" customHeight="1" thickBot="1" x14ac:dyDescent="0.25">
      <c r="A12" s="58"/>
      <c r="B12" s="66" t="s">
        <v>10</v>
      </c>
      <c r="C12" s="55"/>
      <c r="D12" s="81">
        <v>170421.2874</v>
      </c>
      <c r="E12" s="82"/>
      <c r="F12" s="82"/>
      <c r="G12" s="81">
        <v>139051.8878</v>
      </c>
      <c r="H12" s="83">
        <v>22.559492068974301</v>
      </c>
      <c r="I12" s="81">
        <v>34555.824399999998</v>
      </c>
      <c r="J12" s="83">
        <v>20.276706582372601</v>
      </c>
      <c r="K12" s="81">
        <v>38890.145799999998</v>
      </c>
      <c r="L12" s="83">
        <v>27.968081854405401</v>
      </c>
      <c r="M12" s="83">
        <v>-0.111450376717281</v>
      </c>
      <c r="N12" s="81">
        <v>1757873.1078000001</v>
      </c>
      <c r="O12" s="81">
        <v>15835396.540999999</v>
      </c>
      <c r="P12" s="81">
        <v>1377</v>
      </c>
      <c r="Q12" s="81">
        <v>1269</v>
      </c>
      <c r="R12" s="83">
        <v>8.5106382978723296</v>
      </c>
      <c r="S12" s="81">
        <v>123.762735947712</v>
      </c>
      <c r="T12" s="81">
        <v>148.51385043341199</v>
      </c>
      <c r="U12" s="84">
        <v>-19.998842378659599</v>
      </c>
      <c r="V12" s="67"/>
      <c r="W12" s="67"/>
    </row>
    <row r="13" spans="1:23" ht="14.25" thickBot="1" x14ac:dyDescent="0.25">
      <c r="A13" s="58"/>
      <c r="B13" s="66" t="s">
        <v>11</v>
      </c>
      <c r="C13" s="55"/>
      <c r="D13" s="81">
        <v>296998.22989999998</v>
      </c>
      <c r="E13" s="82"/>
      <c r="F13" s="82"/>
      <c r="G13" s="81">
        <v>499473.43440000003</v>
      </c>
      <c r="H13" s="83">
        <v>-40.537732450821203</v>
      </c>
      <c r="I13" s="81">
        <v>97138.130699999994</v>
      </c>
      <c r="J13" s="83">
        <v>32.706636242480897</v>
      </c>
      <c r="K13" s="81">
        <v>148631.4117</v>
      </c>
      <c r="L13" s="83">
        <v>29.757621019133001</v>
      </c>
      <c r="M13" s="83">
        <v>-0.34644951838266103</v>
      </c>
      <c r="N13" s="81">
        <v>2765128.3174000001</v>
      </c>
      <c r="O13" s="81">
        <v>19522665.111400001</v>
      </c>
      <c r="P13" s="81">
        <v>10248</v>
      </c>
      <c r="Q13" s="81">
        <v>11164</v>
      </c>
      <c r="R13" s="83">
        <v>-8.2049444643496905</v>
      </c>
      <c r="S13" s="81">
        <v>28.981091910616701</v>
      </c>
      <c r="T13" s="81">
        <v>28.268071390182701</v>
      </c>
      <c r="U13" s="84">
        <v>2.4602955700671001</v>
      </c>
      <c r="V13" s="67"/>
      <c r="W13" s="67"/>
    </row>
    <row r="14" spans="1:23" ht="14.25" thickBot="1" x14ac:dyDescent="0.25">
      <c r="A14" s="58"/>
      <c r="B14" s="66" t="s">
        <v>12</v>
      </c>
      <c r="C14" s="55"/>
      <c r="D14" s="81">
        <v>104704.8245</v>
      </c>
      <c r="E14" s="82"/>
      <c r="F14" s="82"/>
      <c r="G14" s="81">
        <v>201652.5429</v>
      </c>
      <c r="H14" s="83">
        <v>-48.076615849112599</v>
      </c>
      <c r="I14" s="81">
        <v>25246.579900000001</v>
      </c>
      <c r="J14" s="83">
        <v>24.112145758861399</v>
      </c>
      <c r="K14" s="81">
        <v>43330.749499999998</v>
      </c>
      <c r="L14" s="83">
        <v>21.487826970517201</v>
      </c>
      <c r="M14" s="83">
        <v>-0.41735187617744801</v>
      </c>
      <c r="N14" s="81">
        <v>742661.97649999999</v>
      </c>
      <c r="O14" s="81">
        <v>6603270.182</v>
      </c>
      <c r="P14" s="81">
        <v>2739</v>
      </c>
      <c r="Q14" s="81">
        <v>1513</v>
      </c>
      <c r="R14" s="83">
        <v>81.031064111037693</v>
      </c>
      <c r="S14" s="81">
        <v>38.227391201168302</v>
      </c>
      <c r="T14" s="81">
        <v>51.9977421678784</v>
      </c>
      <c r="U14" s="84">
        <v>-36.0222095571335</v>
      </c>
      <c r="V14" s="67"/>
      <c r="W14" s="67"/>
    </row>
    <row r="15" spans="1:23" ht="14.25" thickBot="1" x14ac:dyDescent="0.25">
      <c r="A15" s="58"/>
      <c r="B15" s="66" t="s">
        <v>13</v>
      </c>
      <c r="C15" s="55"/>
      <c r="D15" s="81">
        <v>132701.33110000001</v>
      </c>
      <c r="E15" s="82"/>
      <c r="F15" s="82"/>
      <c r="G15" s="81">
        <v>156473.69940000001</v>
      </c>
      <c r="H15" s="83">
        <v>-15.1925648790534</v>
      </c>
      <c r="I15" s="81">
        <v>-38205.689599999998</v>
      </c>
      <c r="J15" s="83">
        <v>-28.790735769793599</v>
      </c>
      <c r="K15" s="81">
        <v>33025.367100000003</v>
      </c>
      <c r="L15" s="83">
        <v>21.106017961252402</v>
      </c>
      <c r="M15" s="83">
        <v>-2.15685889226648</v>
      </c>
      <c r="N15" s="81">
        <v>811785.69429999997</v>
      </c>
      <c r="O15" s="81">
        <v>6808860.5718</v>
      </c>
      <c r="P15" s="81">
        <v>5930</v>
      </c>
      <c r="Q15" s="81">
        <v>3532</v>
      </c>
      <c r="R15" s="83">
        <v>67.893544733861802</v>
      </c>
      <c r="S15" s="81">
        <v>22.377964772344001</v>
      </c>
      <c r="T15" s="81">
        <v>25.412081228765601</v>
      </c>
      <c r="U15" s="84">
        <v>-13.5585004592164</v>
      </c>
      <c r="V15" s="67"/>
      <c r="W15" s="67"/>
    </row>
    <row r="16" spans="1:23" ht="14.25" thickBot="1" x14ac:dyDescent="0.25">
      <c r="A16" s="58"/>
      <c r="B16" s="66" t="s">
        <v>14</v>
      </c>
      <c r="C16" s="55"/>
      <c r="D16" s="81">
        <v>1214657.7921</v>
      </c>
      <c r="E16" s="82"/>
      <c r="F16" s="82"/>
      <c r="G16" s="81">
        <v>3689331.2168000001</v>
      </c>
      <c r="H16" s="83">
        <v>-67.076477531514399</v>
      </c>
      <c r="I16" s="81">
        <v>-96121.419800000003</v>
      </c>
      <c r="J16" s="83">
        <v>-7.91345681270586</v>
      </c>
      <c r="K16" s="81">
        <v>-18671.2484</v>
      </c>
      <c r="L16" s="83">
        <v>-0.506087615960781</v>
      </c>
      <c r="M16" s="83">
        <v>4.1480981743031196</v>
      </c>
      <c r="N16" s="81">
        <v>12595110.882300001</v>
      </c>
      <c r="O16" s="81">
        <v>92572934.826499999</v>
      </c>
      <c r="P16" s="81">
        <v>42932</v>
      </c>
      <c r="Q16" s="81">
        <v>46522</v>
      </c>
      <c r="R16" s="83">
        <v>-7.7167791582477099</v>
      </c>
      <c r="S16" s="81">
        <v>28.292597412186701</v>
      </c>
      <c r="T16" s="81">
        <v>23.060499537853101</v>
      </c>
      <c r="U16" s="84">
        <v>18.492815622788999</v>
      </c>
      <c r="V16" s="67"/>
      <c r="W16" s="67"/>
    </row>
    <row r="17" spans="1:21" ht="12" thickBot="1" x14ac:dyDescent="0.25">
      <c r="A17" s="58"/>
      <c r="B17" s="66" t="s">
        <v>15</v>
      </c>
      <c r="C17" s="55"/>
      <c r="D17" s="81">
        <v>1170202.9657000001</v>
      </c>
      <c r="E17" s="82"/>
      <c r="F17" s="82"/>
      <c r="G17" s="81">
        <v>4853191.7328000003</v>
      </c>
      <c r="H17" s="83">
        <v>-75.887971666331396</v>
      </c>
      <c r="I17" s="81">
        <v>179637.85209999999</v>
      </c>
      <c r="J17" s="83">
        <v>15.3509995586572</v>
      </c>
      <c r="K17" s="81">
        <v>510154.46799999999</v>
      </c>
      <c r="L17" s="83">
        <v>10.5117311675974</v>
      </c>
      <c r="M17" s="83">
        <v>-0.64787556834648796</v>
      </c>
      <c r="N17" s="81">
        <v>13996575.3192</v>
      </c>
      <c r="O17" s="81">
        <v>133082047.91500001</v>
      </c>
      <c r="P17" s="81">
        <v>11819</v>
      </c>
      <c r="Q17" s="81">
        <v>12875</v>
      </c>
      <c r="R17" s="83">
        <v>-8.2019417475728194</v>
      </c>
      <c r="S17" s="81">
        <v>99.010319460191198</v>
      </c>
      <c r="T17" s="81">
        <v>99.975331192233</v>
      </c>
      <c r="U17" s="84">
        <v>-0.974657729924579</v>
      </c>
    </row>
    <row r="18" spans="1:21" ht="12" customHeight="1" thickBot="1" x14ac:dyDescent="0.25">
      <c r="A18" s="58"/>
      <c r="B18" s="66" t="s">
        <v>16</v>
      </c>
      <c r="C18" s="55"/>
      <c r="D18" s="81">
        <v>2078999.0264000001</v>
      </c>
      <c r="E18" s="82"/>
      <c r="F18" s="82"/>
      <c r="G18" s="81">
        <v>6038372.5839</v>
      </c>
      <c r="H18" s="83">
        <v>-65.570209563696096</v>
      </c>
      <c r="I18" s="81">
        <v>328779.60139999999</v>
      </c>
      <c r="J18" s="83">
        <v>15.8143220475344</v>
      </c>
      <c r="K18" s="81">
        <v>713499.17440000002</v>
      </c>
      <c r="L18" s="83">
        <v>11.816083961138601</v>
      </c>
      <c r="M18" s="83">
        <v>-0.53920114669161401</v>
      </c>
      <c r="N18" s="81">
        <v>21011673.854899999</v>
      </c>
      <c r="O18" s="81">
        <v>221547876.64340001</v>
      </c>
      <c r="P18" s="81">
        <v>73607</v>
      </c>
      <c r="Q18" s="81">
        <v>83112</v>
      </c>
      <c r="R18" s="83">
        <v>-11.436375012032</v>
      </c>
      <c r="S18" s="81">
        <v>28.2445830749793</v>
      </c>
      <c r="T18" s="81">
        <v>27.859781025604001</v>
      </c>
      <c r="U18" s="84">
        <v>1.3623923863693199</v>
      </c>
    </row>
    <row r="19" spans="1:21" ht="12" customHeight="1" thickBot="1" x14ac:dyDescent="0.25">
      <c r="A19" s="58"/>
      <c r="B19" s="66" t="s">
        <v>17</v>
      </c>
      <c r="C19" s="55"/>
      <c r="D19" s="81">
        <v>731533.03260000004</v>
      </c>
      <c r="E19" s="82"/>
      <c r="F19" s="82"/>
      <c r="G19" s="81">
        <v>2028830.5334999999</v>
      </c>
      <c r="H19" s="83">
        <v>-63.943117943024603</v>
      </c>
      <c r="I19" s="81">
        <v>69229.9231</v>
      </c>
      <c r="J19" s="83">
        <v>9.4636769653373491</v>
      </c>
      <c r="K19" s="81">
        <v>165790.37770000001</v>
      </c>
      <c r="L19" s="83">
        <v>8.1717213420477197</v>
      </c>
      <c r="M19" s="83">
        <v>-0.58242496301400304</v>
      </c>
      <c r="N19" s="81">
        <v>7029946.8705000002</v>
      </c>
      <c r="O19" s="81">
        <v>46754355.6752</v>
      </c>
      <c r="P19" s="81">
        <v>12765</v>
      </c>
      <c r="Q19" s="81">
        <v>13967</v>
      </c>
      <c r="R19" s="83">
        <v>-8.6059998568053206</v>
      </c>
      <c r="S19" s="81">
        <v>57.307718965922497</v>
      </c>
      <c r="T19" s="81">
        <v>51.872606823226199</v>
      </c>
      <c r="U19" s="84">
        <v>9.4840838909121601</v>
      </c>
    </row>
    <row r="20" spans="1:21" ht="12" thickBot="1" x14ac:dyDescent="0.25">
      <c r="A20" s="58"/>
      <c r="B20" s="66" t="s">
        <v>18</v>
      </c>
      <c r="C20" s="55"/>
      <c r="D20" s="81">
        <v>855523.0429</v>
      </c>
      <c r="E20" s="82"/>
      <c r="F20" s="82"/>
      <c r="G20" s="81">
        <v>1718978.4410999999</v>
      </c>
      <c r="H20" s="83">
        <v>-50.230728760475998</v>
      </c>
      <c r="I20" s="81">
        <v>113031.2418</v>
      </c>
      <c r="J20" s="83">
        <v>13.2119459245485</v>
      </c>
      <c r="K20" s="81">
        <v>196562.06340000001</v>
      </c>
      <c r="L20" s="83">
        <v>11.4348184189103</v>
      </c>
      <c r="M20" s="83">
        <v>-0.42495901882153297</v>
      </c>
      <c r="N20" s="81">
        <v>7567794.3321000002</v>
      </c>
      <c r="O20" s="81">
        <v>85945479.426400006</v>
      </c>
      <c r="P20" s="81">
        <v>34395</v>
      </c>
      <c r="Q20" s="81">
        <v>36303</v>
      </c>
      <c r="R20" s="83">
        <v>-5.2557639864474002</v>
      </c>
      <c r="S20" s="81">
        <v>24.8734712283762</v>
      </c>
      <c r="T20" s="81">
        <v>24.9891487948654</v>
      </c>
      <c r="U20" s="84">
        <v>-0.46506402515003198</v>
      </c>
    </row>
    <row r="21" spans="1:21" ht="12" customHeight="1" thickBot="1" x14ac:dyDescent="0.25">
      <c r="A21" s="58"/>
      <c r="B21" s="66" t="s">
        <v>19</v>
      </c>
      <c r="C21" s="55"/>
      <c r="D21" s="81">
        <v>485432.05959999998</v>
      </c>
      <c r="E21" s="82"/>
      <c r="F21" s="82"/>
      <c r="G21" s="81">
        <v>1163049.0226</v>
      </c>
      <c r="H21" s="83">
        <v>-58.262115339316097</v>
      </c>
      <c r="I21" s="81">
        <v>55365.2817</v>
      </c>
      <c r="J21" s="83">
        <v>11.405361595940199</v>
      </c>
      <c r="K21" s="81">
        <v>161164.057</v>
      </c>
      <c r="L21" s="83">
        <v>13.8570304319346</v>
      </c>
      <c r="M21" s="83">
        <v>-0.65646631928606802</v>
      </c>
      <c r="N21" s="81">
        <v>4526498.0591000002</v>
      </c>
      <c r="O21" s="81">
        <v>31330521.857099999</v>
      </c>
      <c r="P21" s="81">
        <v>31431</v>
      </c>
      <c r="Q21" s="81">
        <v>31862</v>
      </c>
      <c r="R21" s="83">
        <v>-1.3527085556462199</v>
      </c>
      <c r="S21" s="81">
        <v>15.4443721039738</v>
      </c>
      <c r="T21" s="81">
        <v>16.170063071998001</v>
      </c>
      <c r="U21" s="84">
        <v>-4.6987405065013101</v>
      </c>
    </row>
    <row r="22" spans="1:21" ht="12" customHeight="1" thickBot="1" x14ac:dyDescent="0.25">
      <c r="A22" s="58"/>
      <c r="B22" s="66" t="s">
        <v>20</v>
      </c>
      <c r="C22" s="55"/>
      <c r="D22" s="81">
        <v>1633120.7174</v>
      </c>
      <c r="E22" s="82"/>
      <c r="F22" s="82"/>
      <c r="G22" s="81">
        <v>2678078.9890999999</v>
      </c>
      <c r="H22" s="83">
        <v>-39.018948879142997</v>
      </c>
      <c r="I22" s="81">
        <v>90731.419099999999</v>
      </c>
      <c r="J22" s="83">
        <v>5.5557080461540203</v>
      </c>
      <c r="K22" s="81">
        <v>134501.3365</v>
      </c>
      <c r="L22" s="83">
        <v>5.0223065506070403</v>
      </c>
      <c r="M22" s="83">
        <v>-0.325423661496479</v>
      </c>
      <c r="N22" s="81">
        <v>13547986.980799999</v>
      </c>
      <c r="O22" s="81">
        <v>80346521.709299996</v>
      </c>
      <c r="P22" s="81">
        <v>79366</v>
      </c>
      <c r="Q22" s="81">
        <v>85640</v>
      </c>
      <c r="R22" s="83">
        <v>-7.3260158804296998</v>
      </c>
      <c r="S22" s="81">
        <v>20.577082345084801</v>
      </c>
      <c r="T22" s="81">
        <v>20.471089774637999</v>
      </c>
      <c r="U22" s="84">
        <v>0.51510009373167898</v>
      </c>
    </row>
    <row r="23" spans="1:21" ht="12" thickBot="1" x14ac:dyDescent="0.25">
      <c r="A23" s="58"/>
      <c r="B23" s="66" t="s">
        <v>21</v>
      </c>
      <c r="C23" s="55"/>
      <c r="D23" s="81">
        <v>2478659.8089000001</v>
      </c>
      <c r="E23" s="82"/>
      <c r="F23" s="82"/>
      <c r="G23" s="81">
        <v>3142943.7862</v>
      </c>
      <c r="H23" s="83">
        <v>-21.135725691841198</v>
      </c>
      <c r="I23" s="81">
        <v>302282.82189999998</v>
      </c>
      <c r="J23" s="83">
        <v>12.1954138609344</v>
      </c>
      <c r="K23" s="81">
        <v>83019.248399999997</v>
      </c>
      <c r="L23" s="83">
        <v>2.6414487196532099</v>
      </c>
      <c r="M23" s="83">
        <v>2.6411173038275799</v>
      </c>
      <c r="N23" s="81">
        <v>19018527.513700001</v>
      </c>
      <c r="O23" s="81">
        <v>151802362.0817</v>
      </c>
      <c r="P23" s="81">
        <v>69525</v>
      </c>
      <c r="Q23" s="81">
        <v>77160</v>
      </c>
      <c r="R23" s="83">
        <v>-9.8950233281492999</v>
      </c>
      <c r="S23" s="81">
        <v>35.651345687162902</v>
      </c>
      <c r="T23" s="81">
        <v>35.566832747537603</v>
      </c>
      <c r="U23" s="84">
        <v>0.23705399612936301</v>
      </c>
    </row>
    <row r="24" spans="1:21" ht="12" thickBot="1" x14ac:dyDescent="0.25">
      <c r="A24" s="58"/>
      <c r="B24" s="66" t="s">
        <v>22</v>
      </c>
      <c r="C24" s="55"/>
      <c r="D24" s="81">
        <v>330025.41190000001</v>
      </c>
      <c r="E24" s="82"/>
      <c r="F24" s="82"/>
      <c r="G24" s="81">
        <v>669495.63540000003</v>
      </c>
      <c r="H24" s="83">
        <v>-50.705367675351397</v>
      </c>
      <c r="I24" s="81">
        <v>39533.415300000001</v>
      </c>
      <c r="J24" s="83">
        <v>11.978900373883601</v>
      </c>
      <c r="K24" s="81">
        <v>111919.8303</v>
      </c>
      <c r="L24" s="83">
        <v>16.717036584283601</v>
      </c>
      <c r="M24" s="83">
        <v>-0.64677023549775703</v>
      </c>
      <c r="N24" s="81">
        <v>2817867.1253999998</v>
      </c>
      <c r="O24" s="81">
        <v>21949106.4331</v>
      </c>
      <c r="P24" s="81">
        <v>23730</v>
      </c>
      <c r="Q24" s="81">
        <v>23865</v>
      </c>
      <c r="R24" s="83">
        <v>-0.56568196103079504</v>
      </c>
      <c r="S24" s="81">
        <v>13.907518411293699</v>
      </c>
      <c r="T24" s="81">
        <v>13.3097812528808</v>
      </c>
      <c r="U24" s="84">
        <v>4.2979426000797796</v>
      </c>
    </row>
    <row r="25" spans="1:21" ht="12" thickBot="1" x14ac:dyDescent="0.25">
      <c r="A25" s="58"/>
      <c r="B25" s="66" t="s">
        <v>23</v>
      </c>
      <c r="C25" s="55"/>
      <c r="D25" s="81">
        <v>359035.7279</v>
      </c>
      <c r="E25" s="82"/>
      <c r="F25" s="82"/>
      <c r="G25" s="81">
        <v>1139231.4210999999</v>
      </c>
      <c r="H25" s="83">
        <v>-68.484390331041894</v>
      </c>
      <c r="I25" s="81">
        <v>30342.583999999999</v>
      </c>
      <c r="J25" s="83">
        <v>8.4511321971976905</v>
      </c>
      <c r="K25" s="81">
        <v>112028.7454</v>
      </c>
      <c r="L25" s="83">
        <v>9.8337127404570008</v>
      </c>
      <c r="M25" s="83">
        <v>-0.729153585611787</v>
      </c>
      <c r="N25" s="81">
        <v>3612128.5586999999</v>
      </c>
      <c r="O25" s="81">
        <v>31670880.0218</v>
      </c>
      <c r="P25" s="81">
        <v>16420</v>
      </c>
      <c r="Q25" s="81">
        <v>16589</v>
      </c>
      <c r="R25" s="83">
        <v>-1.0187473627102299</v>
      </c>
      <c r="S25" s="81">
        <v>21.865756875761299</v>
      </c>
      <c r="T25" s="81">
        <v>22.646268147567699</v>
      </c>
      <c r="U25" s="84">
        <v>-3.5695598201387302</v>
      </c>
    </row>
    <row r="26" spans="1:21" ht="12" thickBot="1" x14ac:dyDescent="0.25">
      <c r="A26" s="58"/>
      <c r="B26" s="66" t="s">
        <v>24</v>
      </c>
      <c r="C26" s="55"/>
      <c r="D26" s="81">
        <v>531462.07380000001</v>
      </c>
      <c r="E26" s="82"/>
      <c r="F26" s="82"/>
      <c r="G26" s="81">
        <v>1040536.7598999999</v>
      </c>
      <c r="H26" s="83">
        <v>-48.9242385006104</v>
      </c>
      <c r="I26" s="81">
        <v>105656.6131</v>
      </c>
      <c r="J26" s="83">
        <v>19.880367444575299</v>
      </c>
      <c r="K26" s="81">
        <v>203127.14</v>
      </c>
      <c r="L26" s="83">
        <v>19.521380486309901</v>
      </c>
      <c r="M26" s="83">
        <v>-0.47984984625885102</v>
      </c>
      <c r="N26" s="81">
        <v>4122046.0504999999</v>
      </c>
      <c r="O26" s="81">
        <v>52836020.705200002</v>
      </c>
      <c r="P26" s="81">
        <v>35268</v>
      </c>
      <c r="Q26" s="81">
        <v>35488</v>
      </c>
      <c r="R26" s="83">
        <v>-0.61992786293958402</v>
      </c>
      <c r="S26" s="81">
        <v>15.069243331065</v>
      </c>
      <c r="T26" s="81">
        <v>15.4484878522317</v>
      </c>
      <c r="U26" s="84">
        <v>-2.5166792574444998</v>
      </c>
    </row>
    <row r="27" spans="1:21" ht="12" thickBot="1" x14ac:dyDescent="0.25">
      <c r="A27" s="58"/>
      <c r="B27" s="66" t="s">
        <v>25</v>
      </c>
      <c r="C27" s="55"/>
      <c r="D27" s="81">
        <v>242596.97279999999</v>
      </c>
      <c r="E27" s="82"/>
      <c r="F27" s="82"/>
      <c r="G27" s="81">
        <v>325495.35149999999</v>
      </c>
      <c r="H27" s="83">
        <v>-25.468375605972401</v>
      </c>
      <c r="I27" s="81">
        <v>62499.907599999999</v>
      </c>
      <c r="J27" s="83">
        <v>25.762855520677</v>
      </c>
      <c r="K27" s="81">
        <v>76254.383700000006</v>
      </c>
      <c r="L27" s="83">
        <v>23.427180556831999</v>
      </c>
      <c r="M27" s="83">
        <v>-0.18037620176845001</v>
      </c>
      <c r="N27" s="81">
        <v>2092019.4698999999</v>
      </c>
      <c r="O27" s="81">
        <v>13661808.7993</v>
      </c>
      <c r="P27" s="81">
        <v>25939</v>
      </c>
      <c r="Q27" s="81">
        <v>28217</v>
      </c>
      <c r="R27" s="83">
        <v>-8.0731473934153204</v>
      </c>
      <c r="S27" s="81">
        <v>9.3525954277343004</v>
      </c>
      <c r="T27" s="81">
        <v>9.3585865010454707</v>
      </c>
      <c r="U27" s="84">
        <v>-6.4057868828590006E-2</v>
      </c>
    </row>
    <row r="28" spans="1:21" ht="12" thickBot="1" x14ac:dyDescent="0.25">
      <c r="A28" s="58"/>
      <c r="B28" s="66" t="s">
        <v>26</v>
      </c>
      <c r="C28" s="55"/>
      <c r="D28" s="81">
        <v>703130.62650000001</v>
      </c>
      <c r="E28" s="82"/>
      <c r="F28" s="82"/>
      <c r="G28" s="81">
        <v>1435785.1640000001</v>
      </c>
      <c r="H28" s="83">
        <v>-51.028145148043897</v>
      </c>
      <c r="I28" s="81">
        <v>22144.872100000001</v>
      </c>
      <c r="J28" s="83">
        <v>3.14946771842828</v>
      </c>
      <c r="K28" s="81">
        <v>94872.061799999996</v>
      </c>
      <c r="L28" s="83">
        <v>6.6076780968883204</v>
      </c>
      <c r="M28" s="83">
        <v>-0.766581734602926</v>
      </c>
      <c r="N28" s="81">
        <v>5849311.5118000004</v>
      </c>
      <c r="O28" s="81">
        <v>61508883.022699997</v>
      </c>
      <c r="P28" s="81">
        <v>29420</v>
      </c>
      <c r="Q28" s="81">
        <v>28866</v>
      </c>
      <c r="R28" s="83">
        <v>1.91921291484791</v>
      </c>
      <c r="S28" s="81">
        <v>23.8997493711761</v>
      </c>
      <c r="T28" s="81">
        <v>25.024615963417201</v>
      </c>
      <c r="U28" s="84">
        <v>-4.7066041353459802</v>
      </c>
    </row>
    <row r="29" spans="1:21" ht="12" thickBot="1" x14ac:dyDescent="0.25">
      <c r="A29" s="58"/>
      <c r="B29" s="66" t="s">
        <v>27</v>
      </c>
      <c r="C29" s="55"/>
      <c r="D29" s="81">
        <v>753818.06530000002</v>
      </c>
      <c r="E29" s="82"/>
      <c r="F29" s="82"/>
      <c r="G29" s="81">
        <v>1283993.7516999999</v>
      </c>
      <c r="H29" s="83">
        <v>-41.291142242557697</v>
      </c>
      <c r="I29" s="81">
        <v>115239.07610000001</v>
      </c>
      <c r="J29" s="83">
        <v>15.287385830178801</v>
      </c>
      <c r="K29" s="81">
        <v>311663.1397</v>
      </c>
      <c r="L29" s="83">
        <v>24.272948313600399</v>
      </c>
      <c r="M29" s="83">
        <v>-0.630244769365647</v>
      </c>
      <c r="N29" s="81">
        <v>6175720.2802999998</v>
      </c>
      <c r="O29" s="81">
        <v>36715589.700400002</v>
      </c>
      <c r="P29" s="81">
        <v>91506</v>
      </c>
      <c r="Q29" s="81">
        <v>88312</v>
      </c>
      <c r="R29" s="83">
        <v>3.6167225292146101</v>
      </c>
      <c r="S29" s="81">
        <v>8.2379086103643502</v>
      </c>
      <c r="T29" s="81">
        <v>8.5587239469154799</v>
      </c>
      <c r="U29" s="84">
        <v>-3.89437843662779</v>
      </c>
    </row>
    <row r="30" spans="1:21" ht="12" thickBot="1" x14ac:dyDescent="0.25">
      <c r="A30" s="58"/>
      <c r="B30" s="66" t="s">
        <v>28</v>
      </c>
      <c r="C30" s="55"/>
      <c r="D30" s="81">
        <v>970260.45310000004</v>
      </c>
      <c r="E30" s="82"/>
      <c r="F30" s="82"/>
      <c r="G30" s="81">
        <v>1808755.1203000001</v>
      </c>
      <c r="H30" s="83">
        <v>-46.357555967052498</v>
      </c>
      <c r="I30" s="81">
        <v>117414.73149999999</v>
      </c>
      <c r="J30" s="83">
        <v>12.1013621780479</v>
      </c>
      <c r="K30" s="81">
        <v>275510.54830000002</v>
      </c>
      <c r="L30" s="83">
        <v>15.2320535382536</v>
      </c>
      <c r="M30" s="83">
        <v>-0.57382854404489603</v>
      </c>
      <c r="N30" s="81">
        <v>8634611.3114999998</v>
      </c>
      <c r="O30" s="81">
        <v>69830942.329500005</v>
      </c>
      <c r="P30" s="81">
        <v>55410</v>
      </c>
      <c r="Q30" s="81">
        <v>60657</v>
      </c>
      <c r="R30" s="83">
        <v>-8.6502794401305696</v>
      </c>
      <c r="S30" s="81">
        <v>17.510565838296301</v>
      </c>
      <c r="T30" s="81">
        <v>17.492066101191998</v>
      </c>
      <c r="U30" s="84">
        <v>0.105648996584272</v>
      </c>
    </row>
    <row r="31" spans="1:21" ht="12" thickBot="1" x14ac:dyDescent="0.25">
      <c r="A31" s="58"/>
      <c r="B31" s="66" t="s">
        <v>29</v>
      </c>
      <c r="C31" s="55"/>
      <c r="D31" s="81">
        <v>542936.04539999994</v>
      </c>
      <c r="E31" s="82"/>
      <c r="F31" s="82"/>
      <c r="G31" s="81">
        <v>591436.18870000006</v>
      </c>
      <c r="H31" s="83">
        <v>-8.2004017046378799</v>
      </c>
      <c r="I31" s="81">
        <v>22558.734400000001</v>
      </c>
      <c r="J31" s="83">
        <v>4.1549524278463004</v>
      </c>
      <c r="K31" s="81">
        <v>37317.117200000001</v>
      </c>
      <c r="L31" s="83">
        <v>6.3095762337479702</v>
      </c>
      <c r="M31" s="83">
        <v>-0.39548560841135899</v>
      </c>
      <c r="N31" s="81">
        <v>3404047.1143999998</v>
      </c>
      <c r="O31" s="81">
        <v>71913853.485200003</v>
      </c>
      <c r="P31" s="81">
        <v>19668</v>
      </c>
      <c r="Q31" s="81">
        <v>18383</v>
      </c>
      <c r="R31" s="83">
        <v>6.9901539465810902</v>
      </c>
      <c r="S31" s="81">
        <v>27.605046034167199</v>
      </c>
      <c r="T31" s="81">
        <v>27.237445117771902</v>
      </c>
      <c r="U31" s="84">
        <v>1.33164391734878</v>
      </c>
    </row>
    <row r="32" spans="1:21" ht="12" thickBot="1" x14ac:dyDescent="0.25">
      <c r="A32" s="58"/>
      <c r="B32" s="66" t="s">
        <v>30</v>
      </c>
      <c r="C32" s="55"/>
      <c r="D32" s="81">
        <v>191239.1257</v>
      </c>
      <c r="E32" s="82"/>
      <c r="F32" s="82"/>
      <c r="G32" s="81">
        <v>192946.4466</v>
      </c>
      <c r="H32" s="83">
        <v>-0.88486775998495304</v>
      </c>
      <c r="I32" s="81">
        <v>49054.867400000003</v>
      </c>
      <c r="J32" s="83">
        <v>25.651062365215601</v>
      </c>
      <c r="K32" s="81">
        <v>43768.448799999998</v>
      </c>
      <c r="L32" s="83">
        <v>22.6842471428028</v>
      </c>
      <c r="M32" s="83">
        <v>0.12078149317459901</v>
      </c>
      <c r="N32" s="81">
        <v>1394503.5730999999</v>
      </c>
      <c r="O32" s="81">
        <v>7393502.4486999996</v>
      </c>
      <c r="P32" s="81">
        <v>25565</v>
      </c>
      <c r="Q32" s="81">
        <v>27760</v>
      </c>
      <c r="R32" s="83">
        <v>-7.9070605187319902</v>
      </c>
      <c r="S32" s="81">
        <v>7.4805056014081801</v>
      </c>
      <c r="T32" s="81">
        <v>7.1159425612391898</v>
      </c>
      <c r="U32" s="84">
        <v>4.8735080166286497</v>
      </c>
    </row>
    <row r="33" spans="1:21" ht="12" thickBot="1" x14ac:dyDescent="0.25">
      <c r="A33" s="58"/>
      <c r="B33" s="66" t="s">
        <v>75</v>
      </c>
      <c r="C33" s="55"/>
      <c r="D33" s="82"/>
      <c r="E33" s="82"/>
      <c r="F33" s="82"/>
      <c r="G33" s="81">
        <v>-2.9104999999999999</v>
      </c>
      <c r="H33" s="82"/>
      <c r="I33" s="82"/>
      <c r="J33" s="82"/>
      <c r="K33" s="81">
        <v>-1.3721000000000001</v>
      </c>
      <c r="L33" s="83">
        <v>47.143102559697603</v>
      </c>
      <c r="M33" s="82"/>
      <c r="N33" s="82"/>
      <c r="O33" s="81">
        <v>27.777799999999999</v>
      </c>
      <c r="P33" s="82"/>
      <c r="Q33" s="82"/>
      <c r="R33" s="82"/>
      <c r="S33" s="82"/>
      <c r="T33" s="82"/>
      <c r="U33" s="85"/>
    </row>
    <row r="34" spans="1:21" ht="12" customHeight="1" thickBot="1" x14ac:dyDescent="0.25">
      <c r="A34" s="58"/>
      <c r="B34" s="66" t="s">
        <v>31</v>
      </c>
      <c r="C34" s="55"/>
      <c r="D34" s="81">
        <v>185476.35639999999</v>
      </c>
      <c r="E34" s="82"/>
      <c r="F34" s="82"/>
      <c r="G34" s="81">
        <v>306642.57679999998</v>
      </c>
      <c r="H34" s="83">
        <v>-39.5138280092877</v>
      </c>
      <c r="I34" s="81">
        <v>23132.6381</v>
      </c>
      <c r="J34" s="83">
        <v>12.4720145192587</v>
      </c>
      <c r="K34" s="81">
        <v>39545.107000000004</v>
      </c>
      <c r="L34" s="83">
        <v>12.8961566305231</v>
      </c>
      <c r="M34" s="83">
        <v>-0.41503159670297501</v>
      </c>
      <c r="N34" s="81">
        <v>1642068.4905999999</v>
      </c>
      <c r="O34" s="81">
        <v>16693179.1094</v>
      </c>
      <c r="P34" s="81">
        <v>8721</v>
      </c>
      <c r="Q34" s="81">
        <v>8506</v>
      </c>
      <c r="R34" s="83">
        <v>2.5276275570185902</v>
      </c>
      <c r="S34" s="81">
        <v>21.267785391583502</v>
      </c>
      <c r="T34" s="81">
        <v>21.702348789090099</v>
      </c>
      <c r="U34" s="84">
        <v>-2.0432940689654102</v>
      </c>
    </row>
    <row r="35" spans="1:21" ht="12" customHeight="1" thickBot="1" x14ac:dyDescent="0.25">
      <c r="A35" s="58"/>
      <c r="B35" s="66" t="s">
        <v>61</v>
      </c>
      <c r="C35" s="55"/>
      <c r="D35" s="81">
        <v>260543.2</v>
      </c>
      <c r="E35" s="82"/>
      <c r="F35" s="82"/>
      <c r="G35" s="81">
        <v>114346.2</v>
      </c>
      <c r="H35" s="83">
        <v>127.854707895846</v>
      </c>
      <c r="I35" s="81">
        <v>23792.13</v>
      </c>
      <c r="J35" s="83">
        <v>9.1317409166694805</v>
      </c>
      <c r="K35" s="81">
        <v>6005.06</v>
      </c>
      <c r="L35" s="83">
        <v>5.2516480652614597</v>
      </c>
      <c r="M35" s="83">
        <v>2.96201370177817</v>
      </c>
      <c r="N35" s="81">
        <v>1880502.65</v>
      </c>
      <c r="O35" s="81">
        <v>25055729.670000002</v>
      </c>
      <c r="P35" s="81">
        <v>177</v>
      </c>
      <c r="Q35" s="81">
        <v>183</v>
      </c>
      <c r="R35" s="83">
        <v>-3.2786885245901698</v>
      </c>
      <c r="S35" s="81">
        <v>1471.9954802259899</v>
      </c>
      <c r="T35" s="81">
        <v>1395.9724590163901</v>
      </c>
      <c r="U35" s="84">
        <v>5.1646232770989</v>
      </c>
    </row>
    <row r="36" spans="1:21" ht="12" customHeight="1" thickBot="1" x14ac:dyDescent="0.25">
      <c r="A36" s="58"/>
      <c r="B36" s="66" t="s">
        <v>35</v>
      </c>
      <c r="C36" s="55"/>
      <c r="D36" s="81">
        <v>148020.32</v>
      </c>
      <c r="E36" s="82"/>
      <c r="F36" s="82"/>
      <c r="G36" s="81">
        <v>164966.75</v>
      </c>
      <c r="H36" s="83">
        <v>-10.272633727705699</v>
      </c>
      <c r="I36" s="81">
        <v>-15313.59</v>
      </c>
      <c r="J36" s="83">
        <v>-10.3455998473723</v>
      </c>
      <c r="K36" s="81">
        <v>-17526.560000000001</v>
      </c>
      <c r="L36" s="83">
        <v>-10.624298532886201</v>
      </c>
      <c r="M36" s="83">
        <v>-0.12626379620416101</v>
      </c>
      <c r="N36" s="81">
        <v>1262298.4099999999</v>
      </c>
      <c r="O36" s="81">
        <v>24146511.129999999</v>
      </c>
      <c r="P36" s="81">
        <v>74</v>
      </c>
      <c r="Q36" s="81">
        <v>73</v>
      </c>
      <c r="R36" s="83">
        <v>1.3698630136986401</v>
      </c>
      <c r="S36" s="81">
        <v>2000.2745945945901</v>
      </c>
      <c r="T36" s="81">
        <v>2409.1405479452101</v>
      </c>
      <c r="U36" s="84">
        <v>-20.440491243327401</v>
      </c>
    </row>
    <row r="37" spans="1:21" ht="12" customHeight="1" thickBot="1" x14ac:dyDescent="0.25">
      <c r="A37" s="58"/>
      <c r="B37" s="66" t="s">
        <v>36</v>
      </c>
      <c r="C37" s="55"/>
      <c r="D37" s="81">
        <v>59441.88</v>
      </c>
      <c r="E37" s="82"/>
      <c r="F37" s="82"/>
      <c r="G37" s="81">
        <v>1708.55</v>
      </c>
      <c r="H37" s="83">
        <v>3379.0834333206499</v>
      </c>
      <c r="I37" s="81">
        <v>819.67</v>
      </c>
      <c r="J37" s="83">
        <v>1.3789436000341799</v>
      </c>
      <c r="K37" s="81">
        <v>152.13999999999999</v>
      </c>
      <c r="L37" s="83">
        <v>8.9046267302683599</v>
      </c>
      <c r="M37" s="83">
        <v>4.3876035230708599</v>
      </c>
      <c r="N37" s="81">
        <v>269092.32</v>
      </c>
      <c r="O37" s="81">
        <v>6370519.0999999996</v>
      </c>
      <c r="P37" s="81">
        <v>22</v>
      </c>
      <c r="Q37" s="81">
        <v>16</v>
      </c>
      <c r="R37" s="83">
        <v>37.5</v>
      </c>
      <c r="S37" s="81">
        <v>2701.9036363636401</v>
      </c>
      <c r="T37" s="81">
        <v>2852.2424999999998</v>
      </c>
      <c r="U37" s="84">
        <v>-5.5641830305501703</v>
      </c>
    </row>
    <row r="38" spans="1:21" ht="12" customHeight="1" thickBot="1" x14ac:dyDescent="0.25">
      <c r="A38" s="58"/>
      <c r="B38" s="66" t="s">
        <v>37</v>
      </c>
      <c r="C38" s="55"/>
      <c r="D38" s="81">
        <v>135348.19</v>
      </c>
      <c r="E38" s="82"/>
      <c r="F38" s="82"/>
      <c r="G38" s="81">
        <v>73477.8</v>
      </c>
      <c r="H38" s="83">
        <v>84.202834053278707</v>
      </c>
      <c r="I38" s="81">
        <v>-10163.620000000001</v>
      </c>
      <c r="J38" s="83">
        <v>-7.5092396876530101</v>
      </c>
      <c r="K38" s="81">
        <v>-6474.4</v>
      </c>
      <c r="L38" s="83">
        <v>-8.8113688760414703</v>
      </c>
      <c r="M38" s="83">
        <v>0.569816508093414</v>
      </c>
      <c r="N38" s="81">
        <v>1042882.5600000001</v>
      </c>
      <c r="O38" s="81">
        <v>14678716.199999999</v>
      </c>
      <c r="P38" s="81">
        <v>76</v>
      </c>
      <c r="Q38" s="81">
        <v>125</v>
      </c>
      <c r="R38" s="83">
        <v>-39.200000000000003</v>
      </c>
      <c r="S38" s="81">
        <v>1780.89723684211</v>
      </c>
      <c r="T38" s="81">
        <v>1370.56512</v>
      </c>
      <c r="U38" s="84">
        <v>23.040752063252601</v>
      </c>
    </row>
    <row r="39" spans="1:21" ht="12" customHeight="1" thickBot="1" x14ac:dyDescent="0.25">
      <c r="A39" s="58"/>
      <c r="B39" s="66" t="s">
        <v>74</v>
      </c>
      <c r="C39" s="55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1">
        <v>6.16</v>
      </c>
      <c r="P39" s="82"/>
      <c r="Q39" s="82"/>
      <c r="R39" s="82"/>
      <c r="S39" s="82"/>
      <c r="T39" s="82"/>
      <c r="U39" s="85"/>
    </row>
    <row r="40" spans="1:21" ht="12" customHeight="1" thickBot="1" x14ac:dyDescent="0.25">
      <c r="A40" s="58"/>
      <c r="B40" s="66" t="s">
        <v>32</v>
      </c>
      <c r="C40" s="55"/>
      <c r="D40" s="81">
        <v>34035.042099999999</v>
      </c>
      <c r="E40" s="82"/>
      <c r="F40" s="82"/>
      <c r="G40" s="81">
        <v>95004.273100000006</v>
      </c>
      <c r="H40" s="83">
        <v>-64.175251291933705</v>
      </c>
      <c r="I40" s="81">
        <v>3428.8155000000002</v>
      </c>
      <c r="J40" s="83">
        <v>10.0743683228763</v>
      </c>
      <c r="K40" s="81">
        <v>6457.0556999999999</v>
      </c>
      <c r="L40" s="83">
        <v>6.7965950259978403</v>
      </c>
      <c r="M40" s="83">
        <v>-0.46898158242618199</v>
      </c>
      <c r="N40" s="81">
        <v>248968.11619999999</v>
      </c>
      <c r="O40" s="81">
        <v>1305629.9865999999</v>
      </c>
      <c r="P40" s="81">
        <v>79</v>
      </c>
      <c r="Q40" s="81">
        <v>76</v>
      </c>
      <c r="R40" s="83">
        <v>3.9473684210526301</v>
      </c>
      <c r="S40" s="81">
        <v>430.823317721519</v>
      </c>
      <c r="T40" s="81">
        <v>431.91631842105301</v>
      </c>
      <c r="U40" s="84">
        <v>-0.253700450874905</v>
      </c>
    </row>
    <row r="41" spans="1:21" ht="12" thickBot="1" x14ac:dyDescent="0.25">
      <c r="A41" s="58"/>
      <c r="B41" s="66" t="s">
        <v>33</v>
      </c>
      <c r="C41" s="55"/>
      <c r="D41" s="81">
        <v>455413.0515</v>
      </c>
      <c r="E41" s="82"/>
      <c r="F41" s="82"/>
      <c r="G41" s="81">
        <v>878702.04130000004</v>
      </c>
      <c r="H41" s="83">
        <v>-48.172073115223803</v>
      </c>
      <c r="I41" s="81">
        <v>28708.6034</v>
      </c>
      <c r="J41" s="83">
        <v>6.3038604856497003</v>
      </c>
      <c r="K41" s="81">
        <v>40814.921000000002</v>
      </c>
      <c r="L41" s="83">
        <v>4.6449102291393496</v>
      </c>
      <c r="M41" s="83">
        <v>-0.29661499528566998</v>
      </c>
      <c r="N41" s="81">
        <v>3861705.5639</v>
      </c>
      <c r="O41" s="81">
        <v>31324787.860599998</v>
      </c>
      <c r="P41" s="81">
        <v>2313</v>
      </c>
      <c r="Q41" s="81">
        <v>2568</v>
      </c>
      <c r="R41" s="83">
        <v>-9.9299065420560808</v>
      </c>
      <c r="S41" s="81">
        <v>196.89280220492901</v>
      </c>
      <c r="T41" s="81">
        <v>195.59897165109001</v>
      </c>
      <c r="U41" s="84">
        <v>0.65712435363262001</v>
      </c>
    </row>
    <row r="42" spans="1:21" ht="12" customHeight="1" thickBot="1" x14ac:dyDescent="0.25">
      <c r="A42" s="58"/>
      <c r="B42" s="66" t="s">
        <v>38</v>
      </c>
      <c r="C42" s="55"/>
      <c r="D42" s="81">
        <v>143168.1</v>
      </c>
      <c r="E42" s="82"/>
      <c r="F42" s="82"/>
      <c r="G42" s="81">
        <v>22817.1</v>
      </c>
      <c r="H42" s="83">
        <v>527.45966840659003</v>
      </c>
      <c r="I42" s="81">
        <v>-7533.74</v>
      </c>
      <c r="J42" s="83">
        <v>-5.2621638479521602</v>
      </c>
      <c r="K42" s="81">
        <v>-1131.6199999999999</v>
      </c>
      <c r="L42" s="83">
        <v>-4.9595259695579204</v>
      </c>
      <c r="M42" s="83">
        <v>5.6574821936692503</v>
      </c>
      <c r="N42" s="81">
        <v>972453.25</v>
      </c>
      <c r="O42" s="81">
        <v>10321048.4</v>
      </c>
      <c r="P42" s="81">
        <v>110</v>
      </c>
      <c r="Q42" s="81">
        <v>113</v>
      </c>
      <c r="R42" s="83">
        <v>-2.65486725663717</v>
      </c>
      <c r="S42" s="81">
        <v>1301.52818181818</v>
      </c>
      <c r="T42" s="81">
        <v>1432.4897345132699</v>
      </c>
      <c r="U42" s="84">
        <v>-10.062137303254101</v>
      </c>
    </row>
    <row r="43" spans="1:21" ht="12" thickBot="1" x14ac:dyDescent="0.25">
      <c r="A43" s="58"/>
      <c r="B43" s="66" t="s">
        <v>39</v>
      </c>
      <c r="C43" s="55"/>
      <c r="D43" s="81">
        <v>68244.850000000006</v>
      </c>
      <c r="E43" s="82"/>
      <c r="F43" s="82"/>
      <c r="G43" s="81">
        <v>25588.93</v>
      </c>
      <c r="H43" s="83">
        <v>166.696770830199</v>
      </c>
      <c r="I43" s="81">
        <v>9006</v>
      </c>
      <c r="J43" s="83">
        <v>13.1966001830175</v>
      </c>
      <c r="K43" s="81">
        <v>3537.92</v>
      </c>
      <c r="L43" s="83">
        <v>13.825978655614</v>
      </c>
      <c r="M43" s="83">
        <v>1.54556349493488</v>
      </c>
      <c r="N43" s="81">
        <v>462599.67</v>
      </c>
      <c r="O43" s="81">
        <v>4603538.8099999996</v>
      </c>
      <c r="P43" s="81">
        <v>65</v>
      </c>
      <c r="Q43" s="81">
        <v>71</v>
      </c>
      <c r="R43" s="83">
        <v>-8.4507042253521103</v>
      </c>
      <c r="S43" s="81">
        <v>1049.92076923077</v>
      </c>
      <c r="T43" s="81">
        <v>1030.3183098591601</v>
      </c>
      <c r="U43" s="84">
        <v>1.86704177554046</v>
      </c>
    </row>
    <row r="44" spans="1:21" ht="12" thickBot="1" x14ac:dyDescent="0.25">
      <c r="A44" s="59"/>
      <c r="B44" s="66" t="s">
        <v>34</v>
      </c>
      <c r="C44" s="55"/>
      <c r="D44" s="86">
        <v>2914.9081000000001</v>
      </c>
      <c r="E44" s="87"/>
      <c r="F44" s="87"/>
      <c r="G44" s="86">
        <v>22395.726500000001</v>
      </c>
      <c r="H44" s="88">
        <v>-86.984534303899494</v>
      </c>
      <c r="I44" s="86">
        <v>513.14490000000001</v>
      </c>
      <c r="J44" s="88">
        <v>17.6041536266615</v>
      </c>
      <c r="K44" s="86">
        <v>1621.7861</v>
      </c>
      <c r="L44" s="88">
        <v>7.2414980599088903</v>
      </c>
      <c r="M44" s="88">
        <v>-0.68359273766127404</v>
      </c>
      <c r="N44" s="86">
        <v>67106.924700000003</v>
      </c>
      <c r="O44" s="86">
        <v>1053142.4587000001</v>
      </c>
      <c r="P44" s="86">
        <v>3</v>
      </c>
      <c r="Q44" s="86">
        <v>6</v>
      </c>
      <c r="R44" s="88">
        <v>-50</v>
      </c>
      <c r="S44" s="86">
        <v>971.63603333333299</v>
      </c>
      <c r="T44" s="86">
        <v>1013.48615</v>
      </c>
      <c r="U44" s="89">
        <v>-4.3071803876081098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4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3"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42773</v>
      </c>
      <c r="C2" s="43">
        <v>12</v>
      </c>
      <c r="D2" s="43">
        <v>62004</v>
      </c>
      <c r="E2" s="43">
        <v>859490.88040000002</v>
      </c>
      <c r="F2" s="43">
        <v>643102.83398632496</v>
      </c>
      <c r="G2" s="37"/>
      <c r="H2" s="37"/>
    </row>
    <row r="3" spans="1:8" x14ac:dyDescent="0.2">
      <c r="A3" s="43">
        <v>2</v>
      </c>
      <c r="B3" s="44">
        <v>42773</v>
      </c>
      <c r="C3" s="43">
        <v>13</v>
      </c>
      <c r="D3" s="43">
        <v>23808</v>
      </c>
      <c r="E3" s="43">
        <v>193455.770148718</v>
      </c>
      <c r="F3" s="43">
        <v>156005.88371025599</v>
      </c>
      <c r="G3" s="37"/>
      <c r="H3" s="37"/>
    </row>
    <row r="4" spans="1:8" x14ac:dyDescent="0.2">
      <c r="A4" s="43">
        <v>3</v>
      </c>
      <c r="B4" s="44">
        <v>42773</v>
      </c>
      <c r="C4" s="43">
        <v>14</v>
      </c>
      <c r="D4" s="43">
        <v>118170</v>
      </c>
      <c r="E4" s="43">
        <v>204675.33193232701</v>
      </c>
      <c r="F4" s="43">
        <v>149212.42980520599</v>
      </c>
      <c r="G4" s="37"/>
      <c r="H4" s="37"/>
    </row>
    <row r="5" spans="1:8" x14ac:dyDescent="0.2">
      <c r="A5" s="43">
        <v>4</v>
      </c>
      <c r="B5" s="44">
        <v>42773</v>
      </c>
      <c r="C5" s="43">
        <v>15</v>
      </c>
      <c r="D5" s="43">
        <v>4030</v>
      </c>
      <c r="E5" s="43">
        <v>75571.865809159703</v>
      </c>
      <c r="F5" s="43">
        <v>57848.800729037102</v>
      </c>
      <c r="G5" s="37"/>
      <c r="H5" s="37"/>
    </row>
    <row r="6" spans="1:8" x14ac:dyDescent="0.2">
      <c r="A6" s="43">
        <v>5</v>
      </c>
      <c r="B6" s="44">
        <v>42773</v>
      </c>
      <c r="C6" s="43">
        <v>16</v>
      </c>
      <c r="D6" s="43">
        <v>4079</v>
      </c>
      <c r="E6" s="43">
        <v>170421.285564102</v>
      </c>
      <c r="F6" s="43">
        <v>135865.45827094</v>
      </c>
      <c r="G6" s="37"/>
      <c r="H6" s="37"/>
    </row>
    <row r="7" spans="1:8" x14ac:dyDescent="0.2">
      <c r="A7" s="43">
        <v>6</v>
      </c>
      <c r="B7" s="44">
        <v>42773</v>
      </c>
      <c r="C7" s="43">
        <v>17</v>
      </c>
      <c r="D7" s="43">
        <v>16879</v>
      </c>
      <c r="E7" s="43">
        <v>296998.48600427399</v>
      </c>
      <c r="F7" s="43">
        <v>199860.09852051301</v>
      </c>
      <c r="G7" s="37"/>
      <c r="H7" s="37"/>
    </row>
    <row r="8" spans="1:8" x14ac:dyDescent="0.2">
      <c r="A8" s="43">
        <v>7</v>
      </c>
      <c r="B8" s="44">
        <v>42773</v>
      </c>
      <c r="C8" s="43">
        <v>18</v>
      </c>
      <c r="D8" s="43">
        <v>29284</v>
      </c>
      <c r="E8" s="43">
        <v>104704.837194017</v>
      </c>
      <c r="F8" s="43">
        <v>79458.242023931598</v>
      </c>
      <c r="G8" s="37"/>
      <c r="H8" s="37"/>
    </row>
    <row r="9" spans="1:8" x14ac:dyDescent="0.2">
      <c r="A9" s="43">
        <v>8</v>
      </c>
      <c r="B9" s="44">
        <v>42773</v>
      </c>
      <c r="C9" s="43">
        <v>19</v>
      </c>
      <c r="D9" s="43">
        <v>20844</v>
      </c>
      <c r="E9" s="43">
        <v>132701.40436837601</v>
      </c>
      <c r="F9" s="43">
        <v>170907.02118461501</v>
      </c>
      <c r="G9" s="37"/>
      <c r="H9" s="37"/>
    </row>
    <row r="10" spans="1:8" x14ac:dyDescent="0.2">
      <c r="A10" s="43">
        <v>9</v>
      </c>
      <c r="B10" s="44">
        <v>42773</v>
      </c>
      <c r="C10" s="43">
        <v>21</v>
      </c>
      <c r="D10" s="43">
        <v>279441</v>
      </c>
      <c r="E10" s="43">
        <v>1214657.5655683801</v>
      </c>
      <c r="F10" s="43">
        <v>1310779.2123940201</v>
      </c>
      <c r="G10" s="37"/>
      <c r="H10" s="37"/>
    </row>
    <row r="11" spans="1:8" x14ac:dyDescent="0.2">
      <c r="A11" s="43">
        <v>10</v>
      </c>
      <c r="B11" s="44">
        <v>42773</v>
      </c>
      <c r="C11" s="43">
        <v>22</v>
      </c>
      <c r="D11" s="43">
        <v>43655</v>
      </c>
      <c r="E11" s="43">
        <v>1170202.9606367501</v>
      </c>
      <c r="F11" s="43">
        <v>990565.11085384595</v>
      </c>
      <c r="G11" s="37"/>
      <c r="H11" s="37"/>
    </row>
    <row r="12" spans="1:8" x14ac:dyDescent="0.2">
      <c r="A12" s="43">
        <v>11</v>
      </c>
      <c r="B12" s="44">
        <v>42773</v>
      </c>
      <c r="C12" s="43">
        <v>23</v>
      </c>
      <c r="D12" s="43">
        <v>171516.31899999999</v>
      </c>
      <c r="E12" s="43">
        <v>2078999.8775102601</v>
      </c>
      <c r="F12" s="43">
        <v>1750219.3671700901</v>
      </c>
      <c r="G12" s="37"/>
      <c r="H12" s="37"/>
    </row>
    <row r="13" spans="1:8" x14ac:dyDescent="0.2">
      <c r="A13" s="43">
        <v>12</v>
      </c>
      <c r="B13" s="44">
        <v>42773</v>
      </c>
      <c r="C13" s="43">
        <v>24</v>
      </c>
      <c r="D13" s="43">
        <v>24734.3</v>
      </c>
      <c r="E13" s="43">
        <v>731532.98895982897</v>
      </c>
      <c r="F13" s="43">
        <v>662303.11162906</v>
      </c>
      <c r="G13" s="37"/>
      <c r="H13" s="37"/>
    </row>
    <row r="14" spans="1:8" x14ac:dyDescent="0.2">
      <c r="A14" s="43">
        <v>13</v>
      </c>
      <c r="B14" s="44">
        <v>42773</v>
      </c>
      <c r="C14" s="43">
        <v>25</v>
      </c>
      <c r="D14" s="43">
        <v>69182</v>
      </c>
      <c r="E14" s="43">
        <v>855523.28670000006</v>
      </c>
      <c r="F14" s="43">
        <v>742491.80110000004</v>
      </c>
      <c r="G14" s="37"/>
      <c r="H14" s="37"/>
    </row>
    <row r="15" spans="1:8" x14ac:dyDescent="0.2">
      <c r="A15" s="43">
        <v>14</v>
      </c>
      <c r="B15" s="44">
        <v>42773</v>
      </c>
      <c r="C15" s="43">
        <v>26</v>
      </c>
      <c r="D15" s="43">
        <v>71288</v>
      </c>
      <c r="E15" s="43">
        <v>485431.83875839203</v>
      </c>
      <c r="F15" s="43">
        <v>430066.777343794</v>
      </c>
      <c r="G15" s="37"/>
      <c r="H15" s="37"/>
    </row>
    <row r="16" spans="1:8" x14ac:dyDescent="0.2">
      <c r="A16" s="43">
        <v>15</v>
      </c>
      <c r="B16" s="44">
        <v>42773</v>
      </c>
      <c r="C16" s="43">
        <v>27</v>
      </c>
      <c r="D16" s="43">
        <v>182904.28899999999</v>
      </c>
      <c r="E16" s="43">
        <v>1633123.28730717</v>
      </c>
      <c r="F16" s="43">
        <v>1542389.3001106</v>
      </c>
      <c r="G16" s="37"/>
      <c r="H16" s="37"/>
    </row>
    <row r="17" spans="1:9" x14ac:dyDescent="0.2">
      <c r="A17" s="43">
        <v>16</v>
      </c>
      <c r="B17" s="44">
        <v>42773</v>
      </c>
      <c r="C17" s="43">
        <v>29</v>
      </c>
      <c r="D17" s="43">
        <v>170022</v>
      </c>
      <c r="E17" s="43">
        <v>2478661.7596008498</v>
      </c>
      <c r="F17" s="43">
        <v>2176377.0173487202</v>
      </c>
      <c r="G17" s="37"/>
      <c r="H17" s="37"/>
    </row>
    <row r="18" spans="1:9" x14ac:dyDescent="0.2">
      <c r="A18" s="43">
        <v>17</v>
      </c>
      <c r="B18" s="44">
        <v>42773</v>
      </c>
      <c r="C18" s="43">
        <v>31</v>
      </c>
      <c r="D18" s="43">
        <v>27549.300999999999</v>
      </c>
      <c r="E18" s="43">
        <v>330025.41474449</v>
      </c>
      <c r="F18" s="43">
        <v>290492.00685866602</v>
      </c>
      <c r="G18" s="37"/>
      <c r="H18" s="37"/>
    </row>
    <row r="19" spans="1:9" x14ac:dyDescent="0.2">
      <c r="A19" s="43">
        <v>18</v>
      </c>
      <c r="B19" s="44">
        <v>42773</v>
      </c>
      <c r="C19" s="43">
        <v>32</v>
      </c>
      <c r="D19" s="43">
        <v>17530.844000000001</v>
      </c>
      <c r="E19" s="43">
        <v>359035.70880359999</v>
      </c>
      <c r="F19" s="43">
        <v>328693.14084249799</v>
      </c>
      <c r="G19" s="37"/>
      <c r="H19" s="37"/>
    </row>
    <row r="20" spans="1:9" x14ac:dyDescent="0.2">
      <c r="A20" s="43">
        <v>19</v>
      </c>
      <c r="B20" s="44">
        <v>42773</v>
      </c>
      <c r="C20" s="43">
        <v>33</v>
      </c>
      <c r="D20" s="43">
        <v>34216.112999999998</v>
      </c>
      <c r="E20" s="43">
        <v>531462.10707084904</v>
      </c>
      <c r="F20" s="43">
        <v>425805.43160812499</v>
      </c>
      <c r="G20" s="37"/>
      <c r="H20" s="37"/>
    </row>
    <row r="21" spans="1:9" x14ac:dyDescent="0.2">
      <c r="A21" s="43">
        <v>20</v>
      </c>
      <c r="B21" s="44">
        <v>42773</v>
      </c>
      <c r="C21" s="43">
        <v>34</v>
      </c>
      <c r="D21" s="43">
        <v>36240.656000000003</v>
      </c>
      <c r="E21" s="43">
        <v>242596.949281265</v>
      </c>
      <c r="F21" s="43">
        <v>180097.066828818</v>
      </c>
      <c r="G21" s="37"/>
      <c r="H21" s="37"/>
    </row>
    <row r="22" spans="1:9" x14ac:dyDescent="0.2">
      <c r="A22" s="43">
        <v>21</v>
      </c>
      <c r="B22" s="44">
        <v>42773</v>
      </c>
      <c r="C22" s="43">
        <v>35</v>
      </c>
      <c r="D22" s="43">
        <v>23016.995999999999</v>
      </c>
      <c r="E22" s="43">
        <v>703130.62650000001</v>
      </c>
      <c r="F22" s="43">
        <v>680985.75340000005</v>
      </c>
      <c r="G22" s="37"/>
      <c r="H22" s="37"/>
    </row>
    <row r="23" spans="1:9" x14ac:dyDescent="0.2">
      <c r="A23" s="43">
        <v>22</v>
      </c>
      <c r="B23" s="44">
        <v>42773</v>
      </c>
      <c r="C23" s="43">
        <v>36</v>
      </c>
      <c r="D23" s="43">
        <v>139310.97399999999</v>
      </c>
      <c r="E23" s="43">
        <v>753818.12680176995</v>
      </c>
      <c r="F23" s="43">
        <v>638579.00758002396</v>
      </c>
      <c r="G23" s="37"/>
      <c r="H23" s="37"/>
    </row>
    <row r="24" spans="1:9" x14ac:dyDescent="0.2">
      <c r="A24" s="43">
        <v>23</v>
      </c>
      <c r="B24" s="44">
        <v>42773</v>
      </c>
      <c r="C24" s="43">
        <v>37</v>
      </c>
      <c r="D24" s="43">
        <v>96525.206999999995</v>
      </c>
      <c r="E24" s="43">
        <v>970260.460373451</v>
      </c>
      <c r="F24" s="43">
        <v>852845.71509275201</v>
      </c>
      <c r="G24" s="37"/>
      <c r="H24" s="37"/>
    </row>
    <row r="25" spans="1:9" x14ac:dyDescent="0.2">
      <c r="A25" s="43">
        <v>24</v>
      </c>
      <c r="B25" s="44">
        <v>42773</v>
      </c>
      <c r="C25" s="43">
        <v>38</v>
      </c>
      <c r="D25" s="43">
        <v>107074.03</v>
      </c>
      <c r="E25" s="43">
        <v>542936.03269469005</v>
      </c>
      <c r="F25" s="43">
        <v>520377.29365486698</v>
      </c>
      <c r="G25" s="37"/>
      <c r="H25" s="37"/>
    </row>
    <row r="26" spans="1:9" x14ac:dyDescent="0.2">
      <c r="A26" s="43">
        <v>25</v>
      </c>
      <c r="B26" s="44">
        <v>42773</v>
      </c>
      <c r="C26" s="43">
        <v>39</v>
      </c>
      <c r="D26" s="43">
        <v>81745.398000000001</v>
      </c>
      <c r="E26" s="43">
        <v>191239.03723835599</v>
      </c>
      <c r="F26" s="43">
        <v>142184.268426289</v>
      </c>
      <c r="G26" s="37"/>
      <c r="H26" s="37"/>
    </row>
    <row r="27" spans="1:9" x14ac:dyDescent="0.2">
      <c r="A27" s="43">
        <v>26</v>
      </c>
      <c r="B27" s="44">
        <v>42773</v>
      </c>
      <c r="C27" s="43">
        <v>42</v>
      </c>
      <c r="D27" s="43">
        <v>7349.7020000000002</v>
      </c>
      <c r="E27" s="43">
        <v>185476.3561</v>
      </c>
      <c r="F27" s="43">
        <v>162343.73069999999</v>
      </c>
      <c r="G27" s="37"/>
      <c r="H27" s="37"/>
    </row>
    <row r="28" spans="1:9" x14ac:dyDescent="0.2">
      <c r="A28" s="43">
        <v>27</v>
      </c>
      <c r="B28" s="44">
        <v>42773</v>
      </c>
      <c r="C28" s="43">
        <v>70</v>
      </c>
      <c r="D28" s="43">
        <v>159</v>
      </c>
      <c r="E28" s="43">
        <v>260543.2</v>
      </c>
      <c r="F28" s="43">
        <v>236751.07</v>
      </c>
      <c r="G28" s="37"/>
      <c r="H28" s="37"/>
    </row>
    <row r="29" spans="1:9" x14ac:dyDescent="0.2">
      <c r="A29" s="43">
        <v>28</v>
      </c>
      <c r="B29" s="44">
        <v>42773</v>
      </c>
      <c r="C29" s="43">
        <v>71</v>
      </c>
      <c r="D29" s="43">
        <v>70</v>
      </c>
      <c r="E29" s="43">
        <v>148020.32</v>
      </c>
      <c r="F29" s="43">
        <v>163333.91</v>
      </c>
      <c r="G29" s="37"/>
      <c r="H29" s="37"/>
    </row>
    <row r="30" spans="1:9" x14ac:dyDescent="0.2">
      <c r="A30" s="43">
        <v>29</v>
      </c>
      <c r="B30" s="44">
        <v>42773</v>
      </c>
      <c r="C30" s="43">
        <v>72</v>
      </c>
      <c r="D30" s="43">
        <v>20</v>
      </c>
      <c r="E30" s="43">
        <v>59441.88</v>
      </c>
      <c r="F30" s="43">
        <v>58622.21</v>
      </c>
      <c r="G30" s="37"/>
      <c r="H30" s="37"/>
    </row>
    <row r="31" spans="1:9" x14ac:dyDescent="0.2">
      <c r="A31" s="39">
        <v>30</v>
      </c>
      <c r="B31" s="44">
        <v>42773</v>
      </c>
      <c r="C31" s="39">
        <v>73</v>
      </c>
      <c r="D31" s="39">
        <v>66</v>
      </c>
      <c r="E31" s="39">
        <v>135348.19</v>
      </c>
      <c r="F31" s="39">
        <v>145511.81</v>
      </c>
      <c r="G31" s="39"/>
      <c r="H31" s="39"/>
      <c r="I31" s="39"/>
    </row>
    <row r="32" spans="1:9" x14ac:dyDescent="0.2">
      <c r="A32" s="39">
        <v>31</v>
      </c>
      <c r="B32" s="44">
        <v>42773</v>
      </c>
      <c r="C32" s="39">
        <v>75</v>
      </c>
      <c r="D32" s="39">
        <v>84</v>
      </c>
      <c r="E32" s="39">
        <v>34035.042735042698</v>
      </c>
      <c r="F32" s="39">
        <v>30606.2264957265</v>
      </c>
      <c r="G32" s="39"/>
      <c r="H32" s="39"/>
    </row>
    <row r="33" spans="1:8" x14ac:dyDescent="0.2">
      <c r="A33" s="39">
        <v>32</v>
      </c>
      <c r="B33" s="44">
        <v>42773</v>
      </c>
      <c r="C33" s="39">
        <v>76</v>
      </c>
      <c r="D33" s="39">
        <v>2625</v>
      </c>
      <c r="E33" s="39">
        <v>455413.045316239</v>
      </c>
      <c r="F33" s="39">
        <v>426704.45107606798</v>
      </c>
      <c r="G33" s="39"/>
      <c r="H33" s="39"/>
    </row>
    <row r="34" spans="1:8" x14ac:dyDescent="0.2">
      <c r="A34" s="39">
        <v>33</v>
      </c>
      <c r="B34" s="44">
        <v>42773</v>
      </c>
      <c r="C34" s="39">
        <v>77</v>
      </c>
      <c r="D34" s="39">
        <v>104</v>
      </c>
      <c r="E34" s="39">
        <v>143168.1</v>
      </c>
      <c r="F34" s="39">
        <v>150701.84</v>
      </c>
      <c r="G34" s="30"/>
      <c r="H34" s="30"/>
    </row>
    <row r="35" spans="1:8" x14ac:dyDescent="0.2">
      <c r="A35" s="39">
        <v>34</v>
      </c>
      <c r="B35" s="44">
        <v>42773</v>
      </c>
      <c r="C35" s="39">
        <v>78</v>
      </c>
      <c r="D35" s="39">
        <v>63</v>
      </c>
      <c r="E35" s="39">
        <v>68244.850000000006</v>
      </c>
      <c r="F35" s="39">
        <v>59238.85</v>
      </c>
      <c r="G35" s="30"/>
      <c r="H35" s="30"/>
    </row>
    <row r="36" spans="1:8" x14ac:dyDescent="0.2">
      <c r="A36" s="39">
        <v>35</v>
      </c>
      <c r="B36" s="44">
        <v>42773</v>
      </c>
      <c r="C36" s="39">
        <v>99</v>
      </c>
      <c r="D36" s="39">
        <v>3</v>
      </c>
      <c r="E36" s="39">
        <v>2914.9081007488098</v>
      </c>
      <c r="F36" s="39">
        <v>2401.7631041524801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2017-02-08T07:04:54Z</dcterms:modified>
</cp:coreProperties>
</file>