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<sst xmlns="http://schemas.openxmlformats.org/spreadsheetml/2006/main" count="119" uniqueCount="78">
  <si>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</si>
  <si>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</si>
  <si>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</si>
  <si>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</si>
  <si>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</si>
  <si>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</si>
  <si>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</si>
  <si>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</si>
  <si>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</si>
  <si>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</si>
  <si>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</si>
  <si>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</si>
  <si>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</si>
  <si>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</si>
  <si>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</si>
  <si>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</si>
  <si>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</si>
  <si>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</si>
  <si>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</si>
  <si>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</si>
  <si>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</si>
  <si>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</si>
  <si>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</si>
  <si>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</si>
  <si>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</si>
  <si>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</si>
  <si>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</si>
  <si>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</si>
  <si>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</si>
  <si>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</si>
  <si>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</si>
  <si>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</si>
  <si>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</si>
  <si>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</si>
  <si>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</si>
  <si>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</si>
  <si>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</si>
  <si>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</si>
  <si>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</si>
  <si>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</si>
  <si>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8" type="noConversion"/>
  </si>
  <si>
    <t>COST</t>
    <phoneticPr fontId="38" type="noConversion"/>
  </si>
  <si>
    <t>成本</t>
    <phoneticPr fontId="38" type="noConversion"/>
  </si>
  <si>
    <t>销售金额差异</t>
    <phoneticPr fontId="38" type="noConversion"/>
  </si>
  <si>
    <t>销售成本差异</t>
    <phoneticPr fontId="3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</si>
  <si>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</si>
  <si>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</si>
  <si>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</si>
  <si>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</si>
  <si>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</si>
  <si>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</si>
  <si>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</si>
  <si>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</si>
  <si>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</si>
  <si>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</si>
  <si>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</si>
  <si>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</si>
  <si>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</si>
  <si>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</si>
  <si>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</si>
  <si>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</si>
  <si>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</si>
  <si>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</si>
  <si>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</si>
  <si>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</si>
  <si>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</si>
  <si>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</si>
  <si>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8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</si>
  <si>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</si>
  <si>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8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</si>
  <si>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</si>
  <si>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8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</si>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</sst>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34" fillId="8" borderId="8" applyNumberFormat="0" applyFont="0" applyAlignment="0" applyProtection="0">
      <alignment vertical="center"/>
    </xf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8" fillId="0" borderId="0" applyNumberForma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52" fillId="38" borderId="21">
      <alignment vertical="center"/>
    </xf>
    <xf numFmtId="0" fontId="71" fillId="0" borderId="0"/>
    <xf numFmtId="180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178" fontId="73" fillId="0" borderId="0" applyFont="0" applyFill="0" applyBorder="0" applyAlignment="0" applyProtection="0"/>
    <xf numFmtId="179" fontId="73" fillId="0" borderId="0" applyFont="0" applyFill="0" applyBorder="0" applyAlignment="0" applyProtection="0"/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1" applyNumberFormat="0" applyFill="0" applyAlignment="0" applyProtection="0">
      <alignment vertical="center"/>
    </xf>
    <xf numFmtId="0" fontId="77" fillId="0" borderId="2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2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2" fillId="5" borderId="4" applyNumberFormat="0" applyAlignment="0" applyProtection="0">
      <alignment vertical="center"/>
    </xf>
    <xf numFmtId="0" fontId="83" fillId="6" borderId="5" applyNumberFormat="0" applyAlignment="0" applyProtection="0">
      <alignment vertical="center"/>
    </xf>
    <xf numFmtId="0" fontId="84" fillId="6" borderId="4" applyNumberFormat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86" fillId="7" borderId="7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9" applyNumberFormat="0" applyFill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5" fillId="0" borderId="0" xfId="0" applyFont="1"/>
    <xf numFmtId="177" fontId="35" fillId="0" borderId="0" xfId="0" applyNumberFormat="1" applyFont="1"/>
    <xf numFmtId="0" fontId="0" fillId="0" borderId="0" xfId="0" applyAlignment="1"/>
    <xf numFmtId="0" fontId="35" fillId="0" borderId="0" xfId="0" applyNumberFormat="1" applyFont="1"/>
    <xf numFmtId="0" fontId="36" fillId="0" borderId="18" xfId="0" applyFont="1" applyBorder="1" applyAlignment="1">
      <alignment wrapText="1"/>
    </xf>
    <xf numFmtId="0" fontId="36" fillId="0" borderId="18" xfId="0" applyNumberFormat="1" applyFont="1" applyBorder="1" applyAlignment="1">
      <alignment wrapText="1"/>
    </xf>
    <xf numFmtId="0" fontId="35" fillId="0" borderId="18" xfId="0" applyFont="1" applyBorder="1" applyAlignment="1">
      <alignment wrapText="1"/>
    </xf>
    <xf numFmtId="0" fontId="35" fillId="0" borderId="18" xfId="0" applyFont="1" applyBorder="1" applyAlignment="1">
      <alignment horizontal="right" vertical="center" wrapText="1"/>
    </xf>
    <xf numFmtId="49" fontId="36" fillId="36" borderId="18" xfId="0" applyNumberFormat="1" applyFont="1" applyFill="1" applyBorder="1" applyAlignment="1">
      <alignment vertical="center" wrapText="1"/>
    </xf>
    <xf numFmtId="49" fontId="39" fillId="37" borderId="18" xfId="0" applyNumberFormat="1" applyFont="1" applyFill="1" applyBorder="1" applyAlignment="1">
      <alignment horizontal="center" vertical="center" wrapText="1"/>
    </xf>
    <xf numFmtId="0" fontId="36" fillId="33" borderId="18" xfId="0" applyFont="1" applyFill="1" applyBorder="1" applyAlignment="1">
      <alignment vertical="center" wrapText="1"/>
    </xf>
    <xf numFmtId="0" fontId="36" fillId="33" borderId="18" xfId="0" applyNumberFormat="1" applyFont="1" applyFill="1" applyBorder="1" applyAlignment="1">
      <alignment vertical="center" wrapText="1"/>
    </xf>
    <xf numFmtId="0" fontId="36" fillId="36" borderId="18" xfId="0" applyFont="1" applyFill="1" applyBorder="1" applyAlignment="1">
      <alignment vertical="center" wrapText="1"/>
    </xf>
    <xf numFmtId="0" fontId="36" fillId="37" borderId="18" xfId="0" applyFont="1" applyFill="1" applyBorder="1" applyAlignment="1">
      <alignment vertical="center" wrapText="1"/>
    </xf>
    <xf numFmtId="4" fontId="36" fillId="36" borderId="18" xfId="0" applyNumberFormat="1" applyFont="1" applyFill="1" applyBorder="1" applyAlignment="1">
      <alignment horizontal="right" vertical="top" wrapText="1"/>
    </xf>
    <xf numFmtId="4" fontId="36" fillId="37" borderId="18" xfId="0" applyNumberFormat="1" applyFont="1" applyFill="1" applyBorder="1" applyAlignment="1">
      <alignment horizontal="right" vertical="top" wrapText="1"/>
    </xf>
    <xf numFmtId="177" fontId="35" fillId="36" borderId="18" xfId="0" applyNumberFormat="1" applyFont="1" applyFill="1" applyBorder="1" applyAlignment="1">
      <alignment horizontal="center" vertical="center"/>
    </xf>
    <xf numFmtId="177" fontId="35" fillId="37" borderId="18" xfId="0" applyNumberFormat="1" applyFont="1" applyFill="1" applyBorder="1" applyAlignment="1">
      <alignment horizontal="center" vertical="center"/>
    </xf>
    <xf numFmtId="177" fontId="40" fillId="0" borderId="18" xfId="0" applyNumberFormat="1" applyFont="1" applyBorder="1"/>
    <xf numFmtId="177" fontId="35" fillId="36" borderId="18" xfId="0" applyNumberFormat="1" applyFont="1" applyFill="1" applyBorder="1"/>
    <xf numFmtId="177" fontId="35" fillId="37" borderId="18" xfId="0" applyNumberFormat="1" applyFont="1" applyFill="1" applyBorder="1"/>
    <xf numFmtId="177" fontId="35" fillId="0" borderId="18" xfId="0" applyNumberFormat="1" applyFont="1" applyBorder="1"/>
    <xf numFmtId="49" fontId="36" fillId="0" borderId="18" xfId="0" applyNumberFormat="1" applyFont="1" applyFill="1" applyBorder="1" applyAlignment="1">
      <alignment vertical="center" wrapText="1"/>
    </xf>
    <xf numFmtId="0" fontId="36" fillId="0" borderId="18" xfId="0" applyFont="1" applyFill="1" applyBorder="1" applyAlignment="1">
      <alignment vertical="center" wrapText="1"/>
    </xf>
    <xf numFmtId="4" fontId="36" fillId="0" borderId="18" xfId="0" applyNumberFormat="1" applyFont="1" applyFill="1" applyBorder="1" applyAlignment="1">
      <alignment horizontal="right" vertical="top" wrapText="1"/>
    </xf>
    <xf numFmtId="0" fontId="35" fillId="0" borderId="0" xfId="0" applyFont="1" applyFill="1"/>
    <xf numFmtId="176" fontId="3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6" fillId="0" borderId="0" xfId="0" applyNumberFormat="1" applyFont="1" applyAlignment="1"/>
    <xf numFmtId="1" fontId="46" fillId="0" borderId="0" xfId="0" applyNumberFormat="1" applyFont="1" applyAlignment="1"/>
    <xf numFmtId="0" fontId="35" fillId="0" borderId="0" xfId="0" applyFont="1"/>
    <xf numFmtId="1" fontId="70" fillId="0" borderId="0" xfId="0" applyNumberFormat="1" applyFont="1" applyAlignment="1"/>
    <xf numFmtId="0" fontId="70" fillId="0" borderId="0" xfId="0" applyNumberFormat="1" applyFont="1" applyAlignment="1"/>
    <xf numFmtId="0" fontId="35" fillId="0" borderId="0" xfId="0" applyFont="1"/>
    <xf numFmtId="0" fontId="35" fillId="0" borderId="0" xfId="0" applyFont="1"/>
    <xf numFmtId="0" fontId="71" fillId="0" borderId="0" xfId="110"/>
    <xf numFmtId="0" fontId="72" fillId="0" borderId="0" xfId="110" applyNumberFormat="1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5" fillId="0" borderId="0" xfId="0" applyFont="1" applyAlignment="1">
      <alignment vertical="center"/>
    </xf>
    <xf numFmtId="0" fontId="41" fillId="0" borderId="0" xfId="0" applyFont="1" applyAlignment="1">
      <alignment horizontal="left" wrapText="1"/>
    </xf>
    <xf numFmtId="0" fontId="47" fillId="0" borderId="19" xfId="0" applyFont="1" applyBorder="1" applyAlignment="1">
      <alignment horizontal="left" vertical="center" wrapText="1"/>
    </xf>
    <xf numFmtId="0" fontId="36" fillId="0" borderId="10" xfId="0" applyFont="1" applyBorder="1" applyAlignment="1">
      <alignment wrapText="1"/>
    </xf>
    <xf numFmtId="0" fontId="35" fillId="0" borderId="11" xfId="0" applyFont="1" applyBorder="1" applyAlignment="1">
      <alignment wrapText="1"/>
    </xf>
    <xf numFmtId="0" fontId="35" fillId="0" borderId="11" xfId="0" applyFont="1" applyBorder="1" applyAlignment="1">
      <alignment horizontal="right" vertical="center" wrapText="1"/>
    </xf>
    <xf numFmtId="49" fontId="36" fillId="33" borderId="10" xfId="0" applyNumberFormat="1" applyFont="1" applyFill="1" applyBorder="1" applyAlignment="1">
      <alignment vertical="center" wrapText="1"/>
    </xf>
    <xf numFmtId="49" fontId="36" fillId="33" borderId="12" xfId="0" applyNumberFormat="1" applyFont="1" applyFill="1" applyBorder="1" applyAlignment="1">
      <alignment vertical="center" wrapText="1"/>
    </xf>
    <xf numFmtId="0" fontId="36" fillId="33" borderId="10" xfId="0" applyFont="1" applyFill="1" applyBorder="1" applyAlignment="1">
      <alignment vertical="center" wrapText="1"/>
    </xf>
    <xf numFmtId="0" fontId="36" fillId="33" borderId="12" xfId="0" applyFont="1" applyFill="1" applyBorder="1" applyAlignment="1">
      <alignment vertical="center" wrapText="1"/>
    </xf>
    <xf numFmtId="4" fontId="37" fillId="34" borderId="10" xfId="0" applyNumberFormat="1" applyFont="1" applyFill="1" applyBorder="1" applyAlignment="1">
      <alignment horizontal="right" vertical="top" wrapText="1"/>
    </xf>
    <xf numFmtId="176" fontId="37" fillId="34" borderId="10" xfId="0" applyNumberFormat="1" applyFont="1" applyFill="1" applyBorder="1" applyAlignment="1">
      <alignment horizontal="right" vertical="top" wrapText="1"/>
    </xf>
    <xf numFmtId="176" fontId="37" fillId="34" borderId="12" xfId="0" applyNumberFormat="1" applyFont="1" applyFill="1" applyBorder="1" applyAlignment="1">
      <alignment horizontal="right" vertical="top" wrapText="1"/>
    </xf>
    <xf numFmtId="4" fontId="36" fillId="35" borderId="10" xfId="0" applyNumberFormat="1" applyFont="1" applyFill="1" applyBorder="1" applyAlignment="1">
      <alignment horizontal="right" vertical="top" wrapText="1"/>
    </xf>
    <xf numFmtId="176" fontId="36" fillId="35" borderId="10" xfId="0" applyNumberFormat="1" applyFont="1" applyFill="1" applyBorder="1" applyAlignment="1">
      <alignment horizontal="right" vertical="top" wrapText="1"/>
    </xf>
    <xf numFmtId="176" fontId="36" fillId="35" borderId="12" xfId="0" applyNumberFormat="1" applyFont="1" applyFill="1" applyBorder="1" applyAlignment="1">
      <alignment horizontal="right" vertical="top" wrapText="1"/>
    </xf>
    <xf numFmtId="0" fontId="36" fillId="35" borderId="10" xfId="0" applyFont="1" applyFill="1" applyBorder="1" applyAlignment="1">
      <alignment horizontal="right" vertical="top" wrapText="1"/>
    </xf>
    <xf numFmtId="0" fontId="36" fillId="35" borderId="12" xfId="0" applyFont="1" applyFill="1" applyBorder="1" applyAlignment="1">
      <alignment horizontal="right" vertical="top" wrapText="1"/>
    </xf>
    <xf numFmtId="4" fontId="36" fillId="35" borderId="13" xfId="0" applyNumberFormat="1" applyFont="1" applyFill="1" applyBorder="1" applyAlignment="1">
      <alignment horizontal="right" vertical="top" wrapText="1"/>
    </xf>
    <xf numFmtId="0" fontId="36" fillId="35" borderId="13" xfId="0" applyFont="1" applyFill="1" applyBorder="1" applyAlignment="1">
      <alignment horizontal="right" vertical="top" wrapText="1"/>
    </xf>
    <xf numFmtId="176" fontId="36" fillId="35" borderId="13" xfId="0" applyNumberFormat="1" applyFont="1" applyFill="1" applyBorder="1" applyAlignment="1">
      <alignment horizontal="right" vertical="top" wrapText="1"/>
    </xf>
    <xf numFmtId="176" fontId="36" fillId="35" borderId="20" xfId="0" applyNumberFormat="1" applyFont="1" applyFill="1" applyBorder="1" applyAlignment="1">
      <alignment horizontal="right" vertical="top" wrapText="1"/>
    </xf>
    <xf numFmtId="49" fontId="36" fillId="33" borderId="18" xfId="0" applyNumberFormat="1" applyFont="1" applyFill="1" applyBorder="1" applyAlignment="1">
      <alignment horizontal="left" vertical="top" wrapText="1"/>
    </xf>
    <xf numFmtId="49" fontId="36" fillId="33" borderId="22" xfId="0" applyNumberFormat="1" applyFont="1" applyFill="1" applyBorder="1" applyAlignment="1">
      <alignment horizontal="left" vertical="top" wrapText="1"/>
    </xf>
    <xf numFmtId="49" fontId="36" fillId="33" borderId="23" xfId="0" applyNumberFormat="1" applyFont="1" applyFill="1" applyBorder="1" applyAlignment="1">
      <alignment horizontal="left" vertical="top" wrapText="1"/>
    </xf>
    <xf numFmtId="0" fontId="36" fillId="33" borderId="18" xfId="0" applyFont="1" applyFill="1" applyBorder="1" applyAlignment="1">
      <alignment vertical="center" wrapText="1"/>
    </xf>
    <xf numFmtId="49" fontId="37" fillId="33" borderId="18" xfId="0" applyNumberFormat="1" applyFont="1" applyFill="1" applyBorder="1" applyAlignment="1">
      <alignment horizontal="left" vertical="top" wrapText="1"/>
    </xf>
    <xf numFmtId="14" fontId="36" fillId="33" borderId="18" xfId="0" applyNumberFormat="1" applyFont="1" applyFill="1" applyBorder="1" applyAlignment="1">
      <alignment vertical="center" wrapText="1"/>
    </xf>
    <xf numFmtId="49" fontId="36" fillId="33" borderId="13" xfId="0" applyNumberFormat="1" applyFont="1" applyFill="1" applyBorder="1" applyAlignment="1">
      <alignment horizontal="left" vertical="top" wrapText="1"/>
    </xf>
    <xf numFmtId="49" fontId="36" fillId="33" borderId="15" xfId="0" applyNumberFormat="1" applyFont="1" applyFill="1" applyBorder="1" applyAlignment="1">
      <alignment horizontal="left" vertical="top" wrapText="1"/>
    </xf>
    <xf numFmtId="0" fontId="35" fillId="0" borderId="0" xfId="0" applyFont="1" applyAlignment="1">
      <alignment wrapText="1"/>
    </xf>
    <xf numFmtId="0" fontId="35" fillId="0" borderId="19" xfId="0" applyFont="1" applyBorder="1" applyAlignment="1">
      <alignment wrapText="1"/>
    </xf>
    <xf numFmtId="0" fontId="35" fillId="0" borderId="0" xfId="0" applyFont="1" applyAlignment="1">
      <alignment horizontal="right" vertical="center" wrapText="1"/>
    </xf>
    <xf numFmtId="0" fontId="36" fillId="33" borderId="13" xfId="0" applyFont="1" applyFill="1" applyBorder="1" applyAlignment="1">
      <alignment vertical="center" wrapText="1"/>
    </xf>
    <xf numFmtId="0" fontId="36" fillId="33" borderId="15" xfId="0" applyFont="1" applyFill="1" applyBorder="1" applyAlignment="1">
      <alignment vertical="center" wrapText="1"/>
    </xf>
    <xf numFmtId="49" fontId="37" fillId="33" borderId="13" xfId="0" applyNumberFormat="1" applyFont="1" applyFill="1" applyBorder="1" applyAlignment="1">
      <alignment horizontal="left" vertical="top" wrapText="1"/>
    </xf>
    <xf numFmtId="49" fontId="37" fillId="33" borderId="14" xfId="0" applyNumberFormat="1" applyFont="1" applyFill="1" applyBorder="1" applyAlignment="1">
      <alignment horizontal="left" vertical="top" wrapText="1"/>
    </xf>
    <xf numFmtId="49" fontId="37" fillId="33" borderId="15" xfId="0" applyNumberFormat="1" applyFont="1" applyFill="1" applyBorder="1" applyAlignment="1">
      <alignment horizontal="left" vertical="top" wrapText="1"/>
    </xf>
    <xf numFmtId="14" fontId="36" fillId="33" borderId="12" xfId="0" applyNumberFormat="1" applyFont="1" applyFill="1" applyBorder="1" applyAlignment="1">
      <alignment vertical="center" wrapText="1"/>
    </xf>
    <xf numFmtId="14" fontId="36" fillId="33" borderId="16" xfId="0" applyNumberFormat="1" applyFont="1" applyFill="1" applyBorder="1" applyAlignment="1">
      <alignment vertical="center" wrapText="1"/>
    </xf>
    <xf numFmtId="14" fontId="36" fillId="33" borderId="17" xfId="0" applyNumberFormat="1" applyFont="1" applyFill="1" applyBorder="1" applyAlignment="1">
      <alignment vertical="center" wrapText="1"/>
    </xf>
  </cellXfs>
  <cellStyles count="411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12284128.8958</v>
      </c>
      <c r="F3" s="25">
        <f>RA!I7</f>
        <v>1246561.6961999999</v>
      </c>
      <c r="G3" s="16">
        <f>SUM(G4:G41)</f>
        <v>11036367.232899999</v>
      </c>
      <c r="H3" s="27">
        <f>RA!J7</f>
        <v>10.1438151783068</v>
      </c>
      <c r="I3" s="20">
        <f>SUM(I4:I41)</f>
        <v>12284133.495765965</v>
      </c>
      <c r="J3" s="21">
        <f>SUM(J4:J41)</f>
        <v>11036367.176871415</v>
      </c>
      <c r="K3" s="22">
        <f>E3-I3</f>
        <v>-4.5999659653753042</v>
      </c>
      <c r="L3" s="22">
        <f>G3-J3</f>
        <v>5.6028584018349648E-2</v>
      </c>
    </row>
    <row r="4" spans="1:13">
      <c r="A4" s="68">
        <f>RA!A8</f>
        <v>42502</v>
      </c>
      <c r="B4" s="12">
        <v>12</v>
      </c>
      <c r="C4" s="63" t="s">
        <v>6</v>
      </c>
      <c r="D4" s="63"/>
      <c r="E4" s="15">
        <f>VLOOKUP(C4,RA!B8:D35,3,0)</f>
        <v>425483.71010000003</v>
      </c>
      <c r="F4" s="25">
        <f>VLOOKUP(C4,RA!B8:I38,8,0)</f>
        <v>88844.905299999999</v>
      </c>
      <c r="G4" s="16">
        <f t="shared" ref="G4:G41" si="0">E4-F4</f>
        <v>336638.80480000004</v>
      </c>
      <c r="H4" s="27">
        <f>RA!J8</f>
        <v>20.880918162323798</v>
      </c>
      <c r="I4" s="20">
        <f>VLOOKUP(B4,RMS!B:D,3,FALSE)</f>
        <v>425484.24664957298</v>
      </c>
      <c r="J4" s="21">
        <f>VLOOKUP(B4,RMS!B:E,4,FALSE)</f>
        <v>336638.81379401701</v>
      </c>
      <c r="K4" s="22">
        <f t="shared" ref="K4:K41" si="1">E4-I4</f>
        <v>-0.53654957294929773</v>
      </c>
      <c r="L4" s="22">
        <f t="shared" ref="L4:L41" si="2">G4-J4</f>
        <v>-8.9940169709734619E-3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44763.378100000002</v>
      </c>
      <c r="F5" s="25">
        <f>VLOOKUP(C5,RA!B9:I39,8,0)</f>
        <v>10367.5316</v>
      </c>
      <c r="G5" s="16">
        <f t="shared" si="0"/>
        <v>34395.8465</v>
      </c>
      <c r="H5" s="27">
        <f>RA!J9</f>
        <v>23.1607444300545</v>
      </c>
      <c r="I5" s="20">
        <f>VLOOKUP(B5,RMS!B:D,3,FALSE)</f>
        <v>44763.402011111102</v>
      </c>
      <c r="J5" s="21">
        <f>VLOOKUP(B5,RMS!B:E,4,FALSE)</f>
        <v>34395.848388888902</v>
      </c>
      <c r="K5" s="22">
        <f t="shared" si="1"/>
        <v>-2.3911111100460403E-2</v>
      </c>
      <c r="L5" s="22">
        <f t="shared" si="2"/>
        <v>-1.8888889026129618E-3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80543.153000000006</v>
      </c>
      <c r="F6" s="25">
        <f>VLOOKUP(C6,RA!B10:I40,8,0)</f>
        <v>24678.623</v>
      </c>
      <c r="G6" s="16">
        <f t="shared" si="0"/>
        <v>55864.530000000006</v>
      </c>
      <c r="H6" s="27">
        <f>RA!J10</f>
        <v>30.640249457331301</v>
      </c>
      <c r="I6" s="20">
        <f>VLOOKUP(B6,RMS!B:D,3,FALSE)</f>
        <v>80545.001687020602</v>
      </c>
      <c r="J6" s="21">
        <f>VLOOKUP(B6,RMS!B:E,4,FALSE)</f>
        <v>55864.529153488496</v>
      </c>
      <c r="K6" s="22">
        <f>E6-I6</f>
        <v>-1.8486870205961168</v>
      </c>
      <c r="L6" s="22">
        <f t="shared" si="2"/>
        <v>8.4651150973513722E-4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43089.520700000001</v>
      </c>
      <c r="F7" s="25">
        <f>VLOOKUP(C7,RA!B11:I41,8,0)</f>
        <v>8424.7764000000006</v>
      </c>
      <c r="G7" s="16">
        <f t="shared" si="0"/>
        <v>34664.744299999998</v>
      </c>
      <c r="H7" s="27">
        <f>RA!J11</f>
        <v>19.551798820542501</v>
      </c>
      <c r="I7" s="20">
        <f>VLOOKUP(B7,RMS!B:D,3,FALSE)</f>
        <v>43089.533215346797</v>
      </c>
      <c r="J7" s="21">
        <f>VLOOKUP(B7,RMS!B:E,4,FALSE)</f>
        <v>34664.744056379997</v>
      </c>
      <c r="K7" s="22">
        <f t="shared" si="1"/>
        <v>-1.2515346796135418E-2</v>
      </c>
      <c r="L7" s="22">
        <f t="shared" si="2"/>
        <v>2.4362000112887472E-4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141171.6096</v>
      </c>
      <c r="F8" s="25">
        <f>VLOOKUP(C8,RA!B12:I42,8,0)</f>
        <v>22010.771000000001</v>
      </c>
      <c r="G8" s="16">
        <f t="shared" si="0"/>
        <v>119160.83859999999</v>
      </c>
      <c r="H8" s="27">
        <f>RA!J12</f>
        <v>15.591499638182199</v>
      </c>
      <c r="I8" s="20">
        <f>VLOOKUP(B8,RMS!B:D,3,FALSE)</f>
        <v>141171.627176068</v>
      </c>
      <c r="J8" s="21">
        <f>VLOOKUP(B8,RMS!B:E,4,FALSE)</f>
        <v>119160.837574359</v>
      </c>
      <c r="K8" s="22">
        <f t="shared" si="1"/>
        <v>-1.7576067999470979E-2</v>
      </c>
      <c r="L8" s="22">
        <f t="shared" si="2"/>
        <v>1.025640987791121E-3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163502.63149999999</v>
      </c>
      <c r="F9" s="25">
        <f>VLOOKUP(C9,RA!B13:I43,8,0)</f>
        <v>50705.418799999999</v>
      </c>
      <c r="G9" s="16">
        <f t="shared" si="0"/>
        <v>112797.21269999999</v>
      </c>
      <c r="H9" s="27">
        <f>RA!J13</f>
        <v>31.011989430885698</v>
      </c>
      <c r="I9" s="20">
        <f>VLOOKUP(B9,RMS!B:D,3,FALSE)</f>
        <v>163502.782945299</v>
      </c>
      <c r="J9" s="21">
        <f>VLOOKUP(B9,RMS!B:E,4,FALSE)</f>
        <v>112797.21217863201</v>
      </c>
      <c r="K9" s="22">
        <f t="shared" si="1"/>
        <v>-0.15144529900862835</v>
      </c>
      <c r="L9" s="22">
        <f t="shared" si="2"/>
        <v>5.213679833104834E-4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103408.0768</v>
      </c>
      <c r="F10" s="25">
        <f>VLOOKUP(C10,RA!B14:I43,8,0)</f>
        <v>21987.3429</v>
      </c>
      <c r="G10" s="16">
        <f t="shared" si="0"/>
        <v>81420.733899999992</v>
      </c>
      <c r="H10" s="27">
        <f>RA!J14</f>
        <v>21.262693960091099</v>
      </c>
      <c r="I10" s="20">
        <f>VLOOKUP(B10,RMS!B:D,3,FALSE)</f>
        <v>103408.092318803</v>
      </c>
      <c r="J10" s="21">
        <f>VLOOKUP(B10,RMS!B:E,4,FALSE)</f>
        <v>81420.7386683761</v>
      </c>
      <c r="K10" s="22">
        <f t="shared" si="1"/>
        <v>-1.5518803003942594E-2</v>
      </c>
      <c r="L10" s="22">
        <f t="shared" si="2"/>
        <v>-4.768376107676886E-3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90804.747000000003</v>
      </c>
      <c r="F11" s="25">
        <f>VLOOKUP(C11,RA!B15:I44,8,0)</f>
        <v>24011.486799999999</v>
      </c>
      <c r="G11" s="16">
        <f t="shared" si="0"/>
        <v>66793.260200000004</v>
      </c>
      <c r="H11" s="27">
        <f>RA!J15</f>
        <v>26.442986290133</v>
      </c>
      <c r="I11" s="20">
        <f>VLOOKUP(B11,RMS!B:D,3,FALSE)</f>
        <v>90804.8946111111</v>
      </c>
      <c r="J11" s="21">
        <f>VLOOKUP(B11,RMS!B:E,4,FALSE)</f>
        <v>66793.259226495706</v>
      </c>
      <c r="K11" s="22">
        <f t="shared" si="1"/>
        <v>-0.14761111109692138</v>
      </c>
      <c r="L11" s="22">
        <f t="shared" si="2"/>
        <v>9.7350429859943688E-4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659821.95490000001</v>
      </c>
      <c r="F12" s="25">
        <f>VLOOKUP(C12,RA!B16:I45,8,0)</f>
        <v>3988.3751999999999</v>
      </c>
      <c r="G12" s="16">
        <f t="shared" si="0"/>
        <v>655833.5797</v>
      </c>
      <c r="H12" s="27">
        <f>RA!J16</f>
        <v>0.60446233569243102</v>
      </c>
      <c r="I12" s="20">
        <f>VLOOKUP(B12,RMS!B:D,3,FALSE)</f>
        <v>659821.42921965802</v>
      </c>
      <c r="J12" s="21">
        <f>VLOOKUP(B12,RMS!B:E,4,FALSE)</f>
        <v>655833.58003333304</v>
      </c>
      <c r="K12" s="22">
        <f t="shared" si="1"/>
        <v>0.5256803419906646</v>
      </c>
      <c r="L12" s="22">
        <f t="shared" si="2"/>
        <v>-3.333330387249589E-4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414107.71110000001</v>
      </c>
      <c r="F13" s="25">
        <f>VLOOKUP(C13,RA!B17:I46,8,0)</f>
        <v>42674.739200000004</v>
      </c>
      <c r="G13" s="16">
        <f t="shared" si="0"/>
        <v>371432.9719</v>
      </c>
      <c r="H13" s="27">
        <f>RA!J17</f>
        <v>10.3052268905214</v>
      </c>
      <c r="I13" s="20">
        <f>VLOOKUP(B13,RMS!B:D,3,FALSE)</f>
        <v>414107.84122564102</v>
      </c>
      <c r="J13" s="21">
        <f>VLOOKUP(B13,RMS!B:E,4,FALSE)</f>
        <v>371432.97145384602</v>
      </c>
      <c r="K13" s="22">
        <f t="shared" si="1"/>
        <v>-0.13012564100790769</v>
      </c>
      <c r="L13" s="22">
        <f t="shared" si="2"/>
        <v>4.4615397928282619E-4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991575.15410000004</v>
      </c>
      <c r="F14" s="25">
        <f>VLOOKUP(C14,RA!B18:I47,8,0)</f>
        <v>157188.13510000001</v>
      </c>
      <c r="G14" s="16">
        <f t="shared" si="0"/>
        <v>834387.01900000009</v>
      </c>
      <c r="H14" s="27">
        <f>RA!J18</f>
        <v>15.852367261326901</v>
      </c>
      <c r="I14" s="20">
        <f>VLOOKUP(B14,RMS!B:D,3,FALSE)</f>
        <v>991575.32546324795</v>
      </c>
      <c r="J14" s="21">
        <f>VLOOKUP(B14,RMS!B:E,4,FALSE)</f>
        <v>834387.00790085504</v>
      </c>
      <c r="K14" s="22">
        <f t="shared" si="1"/>
        <v>-0.17136324790772051</v>
      </c>
      <c r="L14" s="22">
        <f t="shared" si="2"/>
        <v>1.1099145049229264E-2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340934.77140000003</v>
      </c>
      <c r="F15" s="25">
        <f>VLOOKUP(C15,RA!B19:I48,8,0)</f>
        <v>28922.121200000001</v>
      </c>
      <c r="G15" s="16">
        <f t="shared" si="0"/>
        <v>312012.65020000003</v>
      </c>
      <c r="H15" s="27">
        <f>RA!J19</f>
        <v>8.4831831852279098</v>
      </c>
      <c r="I15" s="20">
        <f>VLOOKUP(B15,RMS!B:D,3,FALSE)</f>
        <v>340934.770564957</v>
      </c>
      <c r="J15" s="21">
        <f>VLOOKUP(B15,RMS!B:E,4,FALSE)</f>
        <v>312012.64927948703</v>
      </c>
      <c r="K15" s="22">
        <f t="shared" si="1"/>
        <v>8.3504302892833948E-4</v>
      </c>
      <c r="L15" s="22">
        <f t="shared" si="2"/>
        <v>9.2051300453022122E-4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745475.91859999998</v>
      </c>
      <c r="F16" s="25">
        <f>VLOOKUP(C16,RA!B20:I49,8,0)</f>
        <v>77228.219700000001</v>
      </c>
      <c r="G16" s="16">
        <f t="shared" si="0"/>
        <v>668247.69889999996</v>
      </c>
      <c r="H16" s="27">
        <f>RA!J20</f>
        <v>10.3595861077624</v>
      </c>
      <c r="I16" s="20">
        <f>VLOOKUP(B16,RMS!B:D,3,FALSE)</f>
        <v>745476.12540000002</v>
      </c>
      <c r="J16" s="21">
        <f>VLOOKUP(B16,RMS!B:E,4,FALSE)</f>
        <v>668247.69889999996</v>
      </c>
      <c r="K16" s="22">
        <f t="shared" si="1"/>
        <v>-0.2068000000435859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281193.61369999999</v>
      </c>
      <c r="F17" s="25">
        <f>VLOOKUP(C17,RA!B21:I50,8,0)</f>
        <v>22514.616099999999</v>
      </c>
      <c r="G17" s="16">
        <f t="shared" si="0"/>
        <v>258678.9976</v>
      </c>
      <c r="H17" s="27">
        <f>RA!J21</f>
        <v>8.0068020762450196</v>
      </c>
      <c r="I17" s="20">
        <f>VLOOKUP(B17,RMS!B:D,3,FALSE)</f>
        <v>281193.14218376798</v>
      </c>
      <c r="J17" s="21">
        <f>VLOOKUP(B17,RMS!B:E,4,FALSE)</f>
        <v>258678.99743782601</v>
      </c>
      <c r="K17" s="22">
        <f t="shared" si="1"/>
        <v>0.47151623200625181</v>
      </c>
      <c r="L17" s="22">
        <f t="shared" si="2"/>
        <v>1.6217399388551712E-4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1011272.4667</v>
      </c>
      <c r="F18" s="25">
        <f>VLOOKUP(C18,RA!B22:I51,8,0)</f>
        <v>15010.843800000001</v>
      </c>
      <c r="G18" s="16">
        <f t="shared" si="0"/>
        <v>996261.62289999996</v>
      </c>
      <c r="H18" s="27">
        <f>RA!J22</f>
        <v>1.4843520707118301</v>
      </c>
      <c r="I18" s="20">
        <f>VLOOKUP(B18,RMS!B:D,3,FALSE)</f>
        <v>1011273.85424359</v>
      </c>
      <c r="J18" s="21">
        <f>VLOOKUP(B18,RMS!B:E,4,FALSE)</f>
        <v>996261.62458205095</v>
      </c>
      <c r="K18" s="22">
        <f t="shared" si="1"/>
        <v>-1.3875435900408775</v>
      </c>
      <c r="L18" s="22">
        <f t="shared" si="2"/>
        <v>-1.6820509918034077E-3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1840922.4397</v>
      </c>
      <c r="F19" s="25">
        <f>VLOOKUP(C19,RA!B23:I52,8,0)</f>
        <v>200730.3363</v>
      </c>
      <c r="G19" s="16">
        <f t="shared" si="0"/>
        <v>1640192.1033999999</v>
      </c>
      <c r="H19" s="27">
        <f>RA!J23</f>
        <v>10.9037910544842</v>
      </c>
      <c r="I19" s="20">
        <f>VLOOKUP(B19,RMS!B:D,3,FALSE)</f>
        <v>1840923.57168291</v>
      </c>
      <c r="J19" s="21">
        <f>VLOOKUP(B19,RMS!B:E,4,FALSE)</f>
        <v>1640192.1248735001</v>
      </c>
      <c r="K19" s="22">
        <f t="shared" si="1"/>
        <v>-1.1319829099811614</v>
      </c>
      <c r="L19" s="22">
        <f t="shared" si="2"/>
        <v>-2.1473500179126859E-2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197168.9313</v>
      </c>
      <c r="F20" s="25">
        <f>VLOOKUP(C20,RA!B24:I53,8,0)</f>
        <v>26826.9424</v>
      </c>
      <c r="G20" s="16">
        <f t="shared" si="0"/>
        <v>170341.9889</v>
      </c>
      <c r="H20" s="27">
        <f>RA!J24</f>
        <v>13.6060697915849</v>
      </c>
      <c r="I20" s="20">
        <f>VLOOKUP(B20,RMS!B:D,3,FALSE)</f>
        <v>197168.94997930599</v>
      </c>
      <c r="J20" s="21">
        <f>VLOOKUP(B20,RMS!B:E,4,FALSE)</f>
        <v>170341.986442633</v>
      </c>
      <c r="K20" s="22">
        <f t="shared" si="1"/>
        <v>-1.8679305998375639E-2</v>
      </c>
      <c r="L20" s="22">
        <f t="shared" si="2"/>
        <v>2.457366994349286E-3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181990.11910000001</v>
      </c>
      <c r="F21" s="25">
        <f>VLOOKUP(C21,RA!B25:I54,8,0)</f>
        <v>10662.676600000001</v>
      </c>
      <c r="G21" s="16">
        <f t="shared" si="0"/>
        <v>171327.4425</v>
      </c>
      <c r="H21" s="27">
        <f>RA!J25</f>
        <v>5.85893160174321</v>
      </c>
      <c r="I21" s="20">
        <f>VLOOKUP(B21,RMS!B:D,3,FALSE)</f>
        <v>181990.116926783</v>
      </c>
      <c r="J21" s="21">
        <f>VLOOKUP(B21,RMS!B:E,4,FALSE)</f>
        <v>171327.44185418301</v>
      </c>
      <c r="K21" s="22">
        <f t="shared" si="1"/>
        <v>2.1732170134782791E-3</v>
      </c>
      <c r="L21" s="22">
        <f t="shared" si="2"/>
        <v>6.4581699552945793E-4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470464.66820000001</v>
      </c>
      <c r="F22" s="25">
        <f>VLOOKUP(C22,RA!B26:I55,8,0)</f>
        <v>100740.2941</v>
      </c>
      <c r="G22" s="16">
        <f t="shared" si="0"/>
        <v>369724.37410000002</v>
      </c>
      <c r="H22" s="27">
        <f>RA!J26</f>
        <v>21.412935106356201</v>
      </c>
      <c r="I22" s="20">
        <f>VLOOKUP(B22,RMS!B:D,3,FALSE)</f>
        <v>470464.61794805998</v>
      </c>
      <c r="J22" s="21">
        <f>VLOOKUP(B22,RMS!B:E,4,FALSE)</f>
        <v>369724.36552552599</v>
      </c>
      <c r="K22" s="22">
        <f t="shared" si="1"/>
        <v>5.0251940032467246E-2</v>
      </c>
      <c r="L22" s="22">
        <f t="shared" si="2"/>
        <v>8.5744740208610892E-3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143386.20559999999</v>
      </c>
      <c r="F23" s="25">
        <f>VLOOKUP(C23,RA!B27:I56,8,0)</f>
        <v>40767.186999999998</v>
      </c>
      <c r="G23" s="16">
        <f t="shared" si="0"/>
        <v>102619.01859999998</v>
      </c>
      <c r="H23" s="27">
        <f>RA!J27</f>
        <v>28.4317356955012</v>
      </c>
      <c r="I23" s="20">
        <f>VLOOKUP(B23,RMS!B:D,3,FALSE)</f>
        <v>143386.060376651</v>
      </c>
      <c r="J23" s="21">
        <f>VLOOKUP(B23,RMS!B:E,4,FALSE)</f>
        <v>102619.022882363</v>
      </c>
      <c r="K23" s="22">
        <f t="shared" si="1"/>
        <v>0.14522334898356348</v>
      </c>
      <c r="L23" s="22">
        <f t="shared" si="2"/>
        <v>-4.2823630210477859E-3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731878.26</v>
      </c>
      <c r="F24" s="25">
        <f>VLOOKUP(C24,RA!B28:I57,8,0)</f>
        <v>17998.444599999999</v>
      </c>
      <c r="G24" s="16">
        <f t="shared" si="0"/>
        <v>713879.81539999996</v>
      </c>
      <c r="H24" s="27">
        <f>RA!J28</f>
        <v>2.45921290242998</v>
      </c>
      <c r="I24" s="20">
        <f>VLOOKUP(B24,RMS!B:D,3,FALSE)</f>
        <v>731878.25975840702</v>
      </c>
      <c r="J24" s="21">
        <f>VLOOKUP(B24,RMS!B:E,4,FALSE)</f>
        <v>713879.82456548698</v>
      </c>
      <c r="K24" s="22">
        <f t="shared" si="1"/>
        <v>2.4159299209713936E-4</v>
      </c>
      <c r="L24" s="22">
        <f t="shared" si="2"/>
        <v>-9.1654870193451643E-3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771463.19059999997</v>
      </c>
      <c r="F25" s="25">
        <f>VLOOKUP(C25,RA!B29:I58,8,0)</f>
        <v>96961.438500000004</v>
      </c>
      <c r="G25" s="16">
        <f t="shared" si="0"/>
        <v>674501.75209999993</v>
      </c>
      <c r="H25" s="27">
        <f>RA!J29</f>
        <v>12.568511327752301</v>
      </c>
      <c r="I25" s="20">
        <f>VLOOKUP(B25,RMS!B:D,3,FALSE)</f>
        <v>771463.24441504397</v>
      </c>
      <c r="J25" s="21">
        <f>VLOOKUP(B25,RMS!B:E,4,FALSE)</f>
        <v>674501.70944574603</v>
      </c>
      <c r="K25" s="22">
        <f t="shared" si="1"/>
        <v>-5.3815043997019529E-2</v>
      </c>
      <c r="L25" s="22">
        <f t="shared" si="2"/>
        <v>4.2654253891669214E-2</v>
      </c>
      <c r="M25" s="32"/>
    </row>
    <row r="26" spans="1:13">
      <c r="A26" s="68"/>
      <c r="B26" s="12">
        <v>37</v>
      </c>
      <c r="C26" s="63" t="s">
        <v>67</v>
      </c>
      <c r="D26" s="63"/>
      <c r="E26" s="15">
        <f>VLOOKUP(C26,RA!B30:D55,3,0)</f>
        <v>996198.76439999999</v>
      </c>
      <c r="F26" s="25">
        <f>VLOOKUP(C26,RA!B30:I59,8,0)</f>
        <v>99660.782699999996</v>
      </c>
      <c r="G26" s="16">
        <f t="shared" si="0"/>
        <v>896537.9817</v>
      </c>
      <c r="H26" s="27">
        <f>RA!J30</f>
        <v>10.0041062347658</v>
      </c>
      <c r="I26" s="20">
        <f>VLOOKUP(B26,RMS!B:D,3,FALSE)</f>
        <v>996198.78036194702</v>
      </c>
      <c r="J26" s="21">
        <f>VLOOKUP(B26,RMS!B:E,4,FALSE)</f>
        <v>896537.99279550102</v>
      </c>
      <c r="K26" s="22">
        <f t="shared" si="1"/>
        <v>-1.5961947035975754E-2</v>
      </c>
      <c r="L26" s="22">
        <f t="shared" si="2"/>
        <v>-1.1095501016825438E-2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574057.80279999995</v>
      </c>
      <c r="F27" s="25">
        <f>VLOOKUP(C27,RA!B31:I60,8,0)</f>
        <v>21048.012599999998</v>
      </c>
      <c r="G27" s="16">
        <f t="shared" si="0"/>
        <v>553009.79019999993</v>
      </c>
      <c r="H27" s="27">
        <f>RA!J31</f>
        <v>3.66653192367338</v>
      </c>
      <c r="I27" s="20">
        <f>VLOOKUP(B27,RMS!B:D,3,FALSE)</f>
        <v>574057.7807</v>
      </c>
      <c r="J27" s="21">
        <f>VLOOKUP(B27,RMS!B:E,4,FALSE)</f>
        <v>553009.75134513294</v>
      </c>
      <c r="K27" s="22">
        <f t="shared" si="1"/>
        <v>2.2099999943748116E-2</v>
      </c>
      <c r="L27" s="22">
        <f t="shared" si="2"/>
        <v>3.8854866987094283E-2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80966.930099999998</v>
      </c>
      <c r="F28" s="25">
        <f>VLOOKUP(C28,RA!B32:I61,8,0)</f>
        <v>22445.917700000002</v>
      </c>
      <c r="G28" s="16">
        <f t="shared" si="0"/>
        <v>58521.012399999992</v>
      </c>
      <c r="H28" s="27">
        <f>RA!J32</f>
        <v>27.722327711175001</v>
      </c>
      <c r="I28" s="20">
        <f>VLOOKUP(B28,RMS!B:D,3,FALSE)</f>
        <v>80966.883456758194</v>
      </c>
      <c r="J28" s="21">
        <f>VLOOKUP(B28,RMS!B:E,4,FALSE)</f>
        <v>58521.003521084604</v>
      </c>
      <c r="K28" s="22">
        <f t="shared" si="1"/>
        <v>4.6643241803394631E-2</v>
      </c>
      <c r="L28" s="22">
        <f t="shared" si="2"/>
        <v>8.8789153887773864E-3</v>
      </c>
      <c r="M28" s="32"/>
    </row>
    <row r="29" spans="1:13">
      <c r="A29" s="68"/>
      <c r="B29" s="12">
        <v>40</v>
      </c>
      <c r="C29" s="63" t="s">
        <v>69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115845.4476</v>
      </c>
      <c r="F30" s="25">
        <f>VLOOKUP(C30,RA!B34:I64,8,0)</f>
        <v>13485.796700000001</v>
      </c>
      <c r="G30" s="16">
        <f t="shared" si="0"/>
        <v>102359.65089999999</v>
      </c>
      <c r="H30" s="27">
        <f>RA!J34</f>
        <v>11.641196939015501</v>
      </c>
      <c r="I30" s="20">
        <f>VLOOKUP(B30,RMS!B:D,3,FALSE)</f>
        <v>115845.4472</v>
      </c>
      <c r="J30" s="21">
        <f>VLOOKUP(B30,RMS!B:E,4,FALSE)</f>
        <v>102359.649</v>
      </c>
      <c r="K30" s="22">
        <f t="shared" si="1"/>
        <v>4.0000000444706529E-4</v>
      </c>
      <c r="L30" s="22">
        <f t="shared" si="2"/>
        <v>1.8999999883817509E-3</v>
      </c>
      <c r="M30" s="32"/>
    </row>
    <row r="31" spans="1:13" s="35" customFormat="1" ht="12" thickBot="1">
      <c r="A31" s="68"/>
      <c r="B31" s="12">
        <v>70</v>
      </c>
      <c r="C31" s="69" t="s">
        <v>64</v>
      </c>
      <c r="D31" s="70"/>
      <c r="E31" s="15">
        <f>VLOOKUP(C31,RA!B34:D61,3,0)</f>
        <v>49077.8</v>
      </c>
      <c r="F31" s="25">
        <f>VLOOKUP(C31,RA!B34:I65,8,0)</f>
        <v>356.38</v>
      </c>
      <c r="G31" s="16">
        <f t="shared" si="0"/>
        <v>48721.420000000006</v>
      </c>
      <c r="H31" s="27">
        <f>RA!J34</f>
        <v>11.641196939015501</v>
      </c>
      <c r="I31" s="20">
        <f>VLOOKUP(B31,RMS!B:D,3,FALSE)</f>
        <v>49077.8</v>
      </c>
      <c r="J31" s="21">
        <f>VLOOKUP(B31,RMS!B:E,4,FALSE)</f>
        <v>48721.42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64085.52</v>
      </c>
      <c r="F32" s="25">
        <f>VLOOKUP(C32,RA!B34:I65,8,0)</f>
        <v>-7509.39</v>
      </c>
      <c r="G32" s="16">
        <f t="shared" si="0"/>
        <v>71594.91</v>
      </c>
      <c r="H32" s="27">
        <f>RA!J34</f>
        <v>11.641196939015501</v>
      </c>
      <c r="I32" s="20">
        <f>VLOOKUP(B32,RMS!B:D,3,FALSE)</f>
        <v>64085.52</v>
      </c>
      <c r="J32" s="21">
        <f>VLOOKUP(B32,RMS!B:E,4,FALSE)</f>
        <v>71594.91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77488.08</v>
      </c>
      <c r="F33" s="25">
        <f>VLOOKUP(C33,RA!B34:I66,8,0)</f>
        <v>668.38</v>
      </c>
      <c r="G33" s="16">
        <f t="shared" si="0"/>
        <v>76819.7</v>
      </c>
      <c r="H33" s="27">
        <f>RA!J35</f>
        <v>-25.234515062016801</v>
      </c>
      <c r="I33" s="20">
        <f>VLOOKUP(B33,RMS!B:D,3,FALSE)</f>
        <v>77488.08</v>
      </c>
      <c r="J33" s="21">
        <f>VLOOKUP(B33,RMS!B:E,4,FALSE)</f>
        <v>76819.7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75170.17</v>
      </c>
      <c r="F34" s="25">
        <f>VLOOKUP(C34,RA!B34:I67,8,0)</f>
        <v>-10870.17</v>
      </c>
      <c r="G34" s="16">
        <f t="shared" si="0"/>
        <v>86040.34</v>
      </c>
      <c r="H34" s="27">
        <f>RA!J34</f>
        <v>11.641196939015501</v>
      </c>
      <c r="I34" s="20">
        <f>VLOOKUP(B34,RMS!B:D,3,FALSE)</f>
        <v>75170.17</v>
      </c>
      <c r="J34" s="21">
        <f>VLOOKUP(B34,RMS!B:E,4,FALSE)</f>
        <v>86040.34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65</v>
      </c>
      <c r="D35" s="6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-25.234515062016801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34054.700599999996</v>
      </c>
      <c r="F36" s="25">
        <f>VLOOKUP(C36,RA!B8:I68,8,0)</f>
        <v>1780.3425</v>
      </c>
      <c r="G36" s="16">
        <f t="shared" si="0"/>
        <v>32274.358099999998</v>
      </c>
      <c r="H36" s="27">
        <f>RA!J35</f>
        <v>-25.234515062016801</v>
      </c>
      <c r="I36" s="20">
        <f>VLOOKUP(B36,RMS!B:D,3,FALSE)</f>
        <v>34054.700854700903</v>
      </c>
      <c r="J36" s="21">
        <f>VLOOKUP(B36,RMS!B:E,4,FALSE)</f>
        <v>32274.358974358998</v>
      </c>
      <c r="K36" s="22">
        <f t="shared" si="1"/>
        <v>-2.5470090622548014E-4</v>
      </c>
      <c r="L36" s="22">
        <f t="shared" si="2"/>
        <v>-8.7435900059062988E-4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244472.77480000001</v>
      </c>
      <c r="F37" s="25">
        <f>VLOOKUP(C37,RA!B8:I69,8,0)</f>
        <v>10755.394899999999</v>
      </c>
      <c r="G37" s="16">
        <f t="shared" si="0"/>
        <v>233717.3799</v>
      </c>
      <c r="H37" s="27">
        <f>RA!J36</f>
        <v>0.72615316904995697</v>
      </c>
      <c r="I37" s="20">
        <f>VLOOKUP(B37,RMS!B:D,3,FALSE)</f>
        <v>244472.76951196601</v>
      </c>
      <c r="J37" s="21">
        <f>VLOOKUP(B37,RMS!B:E,4,FALSE)</f>
        <v>233717.379473504</v>
      </c>
      <c r="K37" s="22">
        <f t="shared" si="1"/>
        <v>5.2880340081173927E-3</v>
      </c>
      <c r="L37" s="22">
        <f t="shared" si="2"/>
        <v>4.264960007276386E-4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49896.39</v>
      </c>
      <c r="F38" s="25">
        <f>VLOOKUP(C38,RA!B9:I70,8,0)</f>
        <v>-3429.7</v>
      </c>
      <c r="G38" s="16">
        <f t="shared" si="0"/>
        <v>53326.09</v>
      </c>
      <c r="H38" s="27">
        <f>RA!J37</f>
        <v>-11.717764012837799</v>
      </c>
      <c r="I38" s="20">
        <f>VLOOKUP(B38,RMS!B:D,3,FALSE)</f>
        <v>49896.39</v>
      </c>
      <c r="J38" s="21">
        <f>VLOOKUP(B38,RMS!B:E,4,FALSE)</f>
        <v>53326.09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38304.31</v>
      </c>
      <c r="F39" s="25">
        <f>VLOOKUP(C39,RA!B10:I71,8,0)</f>
        <v>5208.46</v>
      </c>
      <c r="G39" s="16">
        <f t="shared" si="0"/>
        <v>33095.85</v>
      </c>
      <c r="H39" s="27">
        <f>RA!J38</f>
        <v>0.86255847350973203</v>
      </c>
      <c r="I39" s="20">
        <f>VLOOKUP(B39,RMS!B:D,3,FALSE)</f>
        <v>38304.31</v>
      </c>
      <c r="J39" s="21">
        <f>VLOOKUP(B39,RMS!B:E,4,FALSE)</f>
        <v>33095.85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71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-14.4607495233814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10087.9737</v>
      </c>
      <c r="F41" s="25">
        <f>VLOOKUP(C41,RA!B8:I72,8,0)</f>
        <v>916.23019999999997</v>
      </c>
      <c r="G41" s="16">
        <f t="shared" si="0"/>
        <v>9171.7435000000005</v>
      </c>
      <c r="H41" s="27">
        <f>RA!J39</f>
        <v>-14.4607495233814</v>
      </c>
      <c r="I41" s="20">
        <f>VLOOKUP(B41,RMS!B:D,3,FALSE)</f>
        <v>10087.973678239199</v>
      </c>
      <c r="J41" s="21">
        <f>VLOOKUP(B41,RMS!B:E,4,FALSE)</f>
        <v>9171.7435443612394</v>
      </c>
      <c r="K41" s="22">
        <f t="shared" si="1"/>
        <v>2.1760801246273331E-5</v>
      </c>
      <c r="L41" s="22">
        <f t="shared" si="2"/>
        <v>-4.4361238906276412E-5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12288884.155400001</v>
      </c>
      <c r="E7" s="51">
        <v>15730017.7161</v>
      </c>
      <c r="F7" s="52">
        <v>78.123778225768206</v>
      </c>
      <c r="G7" s="51">
        <v>13343647.2291</v>
      </c>
      <c r="H7" s="52">
        <v>-7.9046085046354797</v>
      </c>
      <c r="I7" s="51">
        <v>1246561.6961999999</v>
      </c>
      <c r="J7" s="52">
        <v>10.1438151783068</v>
      </c>
      <c r="K7" s="51">
        <v>1666959.4798999999</v>
      </c>
      <c r="L7" s="52">
        <v>12.492532598318901</v>
      </c>
      <c r="M7" s="52">
        <v>-0.25219436271193502</v>
      </c>
      <c r="N7" s="51">
        <v>254498926.86559999</v>
      </c>
      <c r="O7" s="51">
        <v>3109873600.3306999</v>
      </c>
      <c r="P7" s="51">
        <v>757234</v>
      </c>
      <c r="Q7" s="51">
        <v>722726</v>
      </c>
      <c r="R7" s="52">
        <v>4.7747002321765004</v>
      </c>
      <c r="S7" s="51">
        <v>16.228648152882698</v>
      </c>
      <c r="T7" s="51">
        <v>16.698041613004101</v>
      </c>
      <c r="U7" s="53">
        <v>-2.89237560454468</v>
      </c>
    </row>
    <row r="8" spans="1:23" ht="12" thickBot="1">
      <c r="A8" s="79">
        <v>42502</v>
      </c>
      <c r="B8" s="69" t="s">
        <v>6</v>
      </c>
      <c r="C8" s="70"/>
      <c r="D8" s="54">
        <v>425483.71010000003</v>
      </c>
      <c r="E8" s="54">
        <v>544723.03870000003</v>
      </c>
      <c r="F8" s="55">
        <v>78.110099972167802</v>
      </c>
      <c r="G8" s="54">
        <v>467483.53690000001</v>
      </c>
      <c r="H8" s="55">
        <v>-8.9842365526947301</v>
      </c>
      <c r="I8" s="54">
        <v>88844.905299999999</v>
      </c>
      <c r="J8" s="55">
        <v>20.880918162323798</v>
      </c>
      <c r="K8" s="54">
        <v>118489.9428</v>
      </c>
      <c r="L8" s="55">
        <v>25.346334886087401</v>
      </c>
      <c r="M8" s="55">
        <v>-0.25019032670171898</v>
      </c>
      <c r="N8" s="54">
        <v>7613989.6211000001</v>
      </c>
      <c r="O8" s="54">
        <v>114830232.7807</v>
      </c>
      <c r="P8" s="54">
        <v>21290</v>
      </c>
      <c r="Q8" s="54">
        <v>17993</v>
      </c>
      <c r="R8" s="55">
        <v>18.323792586005698</v>
      </c>
      <c r="S8" s="54">
        <v>19.985143734147499</v>
      </c>
      <c r="T8" s="54">
        <v>23.055853654198899</v>
      </c>
      <c r="U8" s="56">
        <v>-15.3649628989389</v>
      </c>
    </row>
    <row r="9" spans="1:23" ht="12" thickBot="1">
      <c r="A9" s="80"/>
      <c r="B9" s="69" t="s">
        <v>7</v>
      </c>
      <c r="C9" s="70"/>
      <c r="D9" s="54">
        <v>44763.378100000002</v>
      </c>
      <c r="E9" s="54">
        <v>78154.133400000006</v>
      </c>
      <c r="F9" s="55">
        <v>57.275765404367</v>
      </c>
      <c r="G9" s="54">
        <v>61488.652900000001</v>
      </c>
      <c r="H9" s="55">
        <v>-27.200587443671299</v>
      </c>
      <c r="I9" s="54">
        <v>10367.5316</v>
      </c>
      <c r="J9" s="55">
        <v>23.1607444300545</v>
      </c>
      <c r="K9" s="54">
        <v>13192.0638</v>
      </c>
      <c r="L9" s="55">
        <v>21.454468715478999</v>
      </c>
      <c r="M9" s="55">
        <v>-0.21410843995463399</v>
      </c>
      <c r="N9" s="54">
        <v>835591.06460000004</v>
      </c>
      <c r="O9" s="54">
        <v>15779995.8331</v>
      </c>
      <c r="P9" s="54">
        <v>2615</v>
      </c>
      <c r="Q9" s="54">
        <v>2585</v>
      </c>
      <c r="R9" s="55">
        <v>1.1605415860735</v>
      </c>
      <c r="S9" s="54">
        <v>17.117926615678801</v>
      </c>
      <c r="T9" s="54">
        <v>17.120690212766</v>
      </c>
      <c r="U9" s="56">
        <v>-1.6144461588297999E-2</v>
      </c>
    </row>
    <row r="10" spans="1:23" ht="12" thickBot="1">
      <c r="A10" s="80"/>
      <c r="B10" s="69" t="s">
        <v>8</v>
      </c>
      <c r="C10" s="70"/>
      <c r="D10" s="54">
        <v>80543.153000000006</v>
      </c>
      <c r="E10" s="54">
        <v>129400.3713</v>
      </c>
      <c r="F10" s="55">
        <v>62.2433708580866</v>
      </c>
      <c r="G10" s="54">
        <v>96221.006999999998</v>
      </c>
      <c r="H10" s="55">
        <v>-16.2935875322943</v>
      </c>
      <c r="I10" s="54">
        <v>24678.623</v>
      </c>
      <c r="J10" s="55">
        <v>30.640249457331301</v>
      </c>
      <c r="K10" s="54">
        <v>25459.698700000001</v>
      </c>
      <c r="L10" s="55">
        <v>26.459605333375901</v>
      </c>
      <c r="M10" s="55">
        <v>-3.0678905874090001E-2</v>
      </c>
      <c r="N10" s="54">
        <v>1493907.3522999999</v>
      </c>
      <c r="O10" s="54">
        <v>26968420.783</v>
      </c>
      <c r="P10" s="54">
        <v>78498</v>
      </c>
      <c r="Q10" s="54">
        <v>76201</v>
      </c>
      <c r="R10" s="55">
        <v>3.0143961365336498</v>
      </c>
      <c r="S10" s="54">
        <v>1.0260535682437799</v>
      </c>
      <c r="T10" s="54">
        <v>1.0225136612380401</v>
      </c>
      <c r="U10" s="56">
        <v>0.34500216317112897</v>
      </c>
    </row>
    <row r="11" spans="1:23" ht="12" thickBot="1">
      <c r="A11" s="80"/>
      <c r="B11" s="69" t="s">
        <v>9</v>
      </c>
      <c r="C11" s="70"/>
      <c r="D11" s="54">
        <v>43089.520700000001</v>
      </c>
      <c r="E11" s="54">
        <v>61994.631999999998</v>
      </c>
      <c r="F11" s="55">
        <v>69.505244744416004</v>
      </c>
      <c r="G11" s="54">
        <v>53750.478600000002</v>
      </c>
      <c r="H11" s="55">
        <v>-19.834163671986399</v>
      </c>
      <c r="I11" s="54">
        <v>8424.7764000000006</v>
      </c>
      <c r="J11" s="55">
        <v>19.551798820542501</v>
      </c>
      <c r="K11" s="54">
        <v>8177.0293000000001</v>
      </c>
      <c r="L11" s="55">
        <v>15.212942308573201</v>
      </c>
      <c r="M11" s="55">
        <v>3.0297934727958001E-2</v>
      </c>
      <c r="N11" s="54">
        <v>694878.98309999995</v>
      </c>
      <c r="O11" s="54">
        <v>9210575.7565000001</v>
      </c>
      <c r="P11" s="54">
        <v>1911</v>
      </c>
      <c r="Q11" s="54">
        <v>1800</v>
      </c>
      <c r="R11" s="55">
        <v>6.1666666666666803</v>
      </c>
      <c r="S11" s="54">
        <v>22.5481531658817</v>
      </c>
      <c r="T11" s="54">
        <v>21.773501222222201</v>
      </c>
      <c r="U11" s="56">
        <v>3.4355449777220102</v>
      </c>
    </row>
    <row r="12" spans="1:23" ht="12" thickBot="1">
      <c r="A12" s="80"/>
      <c r="B12" s="69" t="s">
        <v>10</v>
      </c>
      <c r="C12" s="70"/>
      <c r="D12" s="54">
        <v>141171.6096</v>
      </c>
      <c r="E12" s="54">
        <v>212285.50030000001</v>
      </c>
      <c r="F12" s="55">
        <v>66.500825256787493</v>
      </c>
      <c r="G12" s="54">
        <v>127278.6078</v>
      </c>
      <c r="H12" s="55">
        <v>10.9154256478283</v>
      </c>
      <c r="I12" s="54">
        <v>22010.771000000001</v>
      </c>
      <c r="J12" s="55">
        <v>15.591499638182199</v>
      </c>
      <c r="K12" s="54">
        <v>21272.946100000001</v>
      </c>
      <c r="L12" s="55">
        <v>16.713685408491699</v>
      </c>
      <c r="M12" s="55">
        <v>3.4683719712898999E-2</v>
      </c>
      <c r="N12" s="54">
        <v>2710264.6027000002</v>
      </c>
      <c r="O12" s="54">
        <v>30353690.236299999</v>
      </c>
      <c r="P12" s="54">
        <v>1589</v>
      </c>
      <c r="Q12" s="54">
        <v>1081</v>
      </c>
      <c r="R12" s="55">
        <v>46.993524514338603</v>
      </c>
      <c r="S12" s="54">
        <v>88.843051982378896</v>
      </c>
      <c r="T12" s="54">
        <v>189.40036817761299</v>
      </c>
      <c r="U12" s="56">
        <v>-113.18534646376099</v>
      </c>
    </row>
    <row r="13" spans="1:23" ht="12" thickBot="1">
      <c r="A13" s="80"/>
      <c r="B13" s="69" t="s">
        <v>11</v>
      </c>
      <c r="C13" s="70"/>
      <c r="D13" s="54">
        <v>163502.63149999999</v>
      </c>
      <c r="E13" s="54">
        <v>257588.03289999999</v>
      </c>
      <c r="F13" s="55">
        <v>63.474467217766502</v>
      </c>
      <c r="G13" s="54">
        <v>213575.7598</v>
      </c>
      <c r="H13" s="55">
        <v>-23.4451364456764</v>
      </c>
      <c r="I13" s="54">
        <v>50705.418799999999</v>
      </c>
      <c r="J13" s="55">
        <v>31.011989430885698</v>
      </c>
      <c r="K13" s="54">
        <v>60725.850599999998</v>
      </c>
      <c r="L13" s="55">
        <v>28.4329320222791</v>
      </c>
      <c r="M13" s="55">
        <v>-0.165010974749525</v>
      </c>
      <c r="N13" s="54">
        <v>3151934.3228000002</v>
      </c>
      <c r="O13" s="54">
        <v>49166657.147</v>
      </c>
      <c r="P13" s="54">
        <v>7565</v>
      </c>
      <c r="Q13" s="54">
        <v>7150</v>
      </c>
      <c r="R13" s="55">
        <v>5.8041958041957997</v>
      </c>
      <c r="S13" s="54">
        <v>21.613037871777902</v>
      </c>
      <c r="T13" s="54">
        <v>22.708465048950998</v>
      </c>
      <c r="U13" s="56">
        <v>-5.0683628265118603</v>
      </c>
    </row>
    <row r="14" spans="1:23" ht="12" thickBot="1">
      <c r="A14" s="80"/>
      <c r="B14" s="69" t="s">
        <v>12</v>
      </c>
      <c r="C14" s="70"/>
      <c r="D14" s="54">
        <v>103408.0768</v>
      </c>
      <c r="E14" s="54">
        <v>145674.93419999999</v>
      </c>
      <c r="F14" s="55">
        <v>70.985497517389703</v>
      </c>
      <c r="G14" s="54">
        <v>136568.64170000001</v>
      </c>
      <c r="H14" s="55">
        <v>-24.281243839887999</v>
      </c>
      <c r="I14" s="54">
        <v>21987.3429</v>
      </c>
      <c r="J14" s="55">
        <v>21.262693960091099</v>
      </c>
      <c r="K14" s="54">
        <v>27148.497200000002</v>
      </c>
      <c r="L14" s="55">
        <v>19.879012386779898</v>
      </c>
      <c r="M14" s="55">
        <v>-0.190108287098853</v>
      </c>
      <c r="N14" s="54">
        <v>1985962.4353</v>
      </c>
      <c r="O14" s="54">
        <v>22419595.8376</v>
      </c>
      <c r="P14" s="54">
        <v>2090</v>
      </c>
      <c r="Q14" s="54">
        <v>1767</v>
      </c>
      <c r="R14" s="55">
        <v>18.279569892473098</v>
      </c>
      <c r="S14" s="54">
        <v>49.477548708134002</v>
      </c>
      <c r="T14" s="54">
        <v>53.450227051499702</v>
      </c>
      <c r="U14" s="56">
        <v>-8.0292545752426108</v>
      </c>
    </row>
    <row r="15" spans="1:23" ht="12" thickBot="1">
      <c r="A15" s="80"/>
      <c r="B15" s="69" t="s">
        <v>13</v>
      </c>
      <c r="C15" s="70"/>
      <c r="D15" s="54">
        <v>90804.747000000003</v>
      </c>
      <c r="E15" s="54">
        <v>113605.65609999999</v>
      </c>
      <c r="F15" s="55">
        <v>79.929776489359199</v>
      </c>
      <c r="G15" s="54">
        <v>91616.224300000002</v>
      </c>
      <c r="H15" s="55">
        <v>-0.88573536641587403</v>
      </c>
      <c r="I15" s="54">
        <v>24011.486799999999</v>
      </c>
      <c r="J15" s="55">
        <v>26.442986290133</v>
      </c>
      <c r="K15" s="54">
        <v>20550.9964</v>
      </c>
      <c r="L15" s="55">
        <v>22.4316124758702</v>
      </c>
      <c r="M15" s="55">
        <v>0.168385528985835</v>
      </c>
      <c r="N15" s="54">
        <v>1730584.9905000001</v>
      </c>
      <c r="O15" s="54">
        <v>18343709.387600001</v>
      </c>
      <c r="P15" s="54">
        <v>4091</v>
      </c>
      <c r="Q15" s="54">
        <v>3077</v>
      </c>
      <c r="R15" s="55">
        <v>32.954176145596399</v>
      </c>
      <c r="S15" s="54">
        <v>22.196222683940402</v>
      </c>
      <c r="T15" s="54">
        <v>25.466638089047802</v>
      </c>
      <c r="U15" s="56">
        <v>-14.7341079231182</v>
      </c>
    </row>
    <row r="16" spans="1:23" ht="12" thickBot="1">
      <c r="A16" s="80"/>
      <c r="B16" s="69" t="s">
        <v>14</v>
      </c>
      <c r="C16" s="70"/>
      <c r="D16" s="54">
        <v>659821.95490000001</v>
      </c>
      <c r="E16" s="54">
        <v>761542.92619999999</v>
      </c>
      <c r="F16" s="55">
        <v>86.642779047587695</v>
      </c>
      <c r="G16" s="54">
        <v>695151.75749999995</v>
      </c>
      <c r="H16" s="55">
        <v>-5.0823150799557597</v>
      </c>
      <c r="I16" s="54">
        <v>3988.3751999999999</v>
      </c>
      <c r="J16" s="55">
        <v>0.60446233569243102</v>
      </c>
      <c r="K16" s="54">
        <v>34870.838400000001</v>
      </c>
      <c r="L16" s="55">
        <v>5.01629148222358</v>
      </c>
      <c r="M16" s="55">
        <v>-0.88562433875980495</v>
      </c>
      <c r="N16" s="54">
        <v>14794770.9792</v>
      </c>
      <c r="O16" s="54">
        <v>153421187.85030001</v>
      </c>
      <c r="P16" s="54">
        <v>36884</v>
      </c>
      <c r="Q16" s="54">
        <v>34680</v>
      </c>
      <c r="R16" s="55">
        <v>6.3552479815455598</v>
      </c>
      <c r="S16" s="54">
        <v>17.889110587246499</v>
      </c>
      <c r="T16" s="54">
        <v>21.3301364215686</v>
      </c>
      <c r="U16" s="56">
        <v>-19.235309757519801</v>
      </c>
    </row>
    <row r="17" spans="1:21" ht="12" thickBot="1">
      <c r="A17" s="80"/>
      <c r="B17" s="69" t="s">
        <v>15</v>
      </c>
      <c r="C17" s="70"/>
      <c r="D17" s="54">
        <v>414107.71110000001</v>
      </c>
      <c r="E17" s="54">
        <v>500518.16590000002</v>
      </c>
      <c r="F17" s="55">
        <v>82.735800478965203</v>
      </c>
      <c r="G17" s="54">
        <v>452733.0675</v>
      </c>
      <c r="H17" s="55">
        <v>-8.5315960270562794</v>
      </c>
      <c r="I17" s="54">
        <v>42674.739200000004</v>
      </c>
      <c r="J17" s="55">
        <v>10.3052268905214</v>
      </c>
      <c r="K17" s="54">
        <v>60971.219299999997</v>
      </c>
      <c r="L17" s="55">
        <v>13.4673660213698</v>
      </c>
      <c r="M17" s="55">
        <v>-0.30008388072370401</v>
      </c>
      <c r="N17" s="54">
        <v>14323987.6006</v>
      </c>
      <c r="O17" s="54">
        <v>188580288.96919999</v>
      </c>
      <c r="P17" s="54">
        <v>10555</v>
      </c>
      <c r="Q17" s="54">
        <v>8290</v>
      </c>
      <c r="R17" s="55">
        <v>27.322074788902299</v>
      </c>
      <c r="S17" s="54">
        <v>39.233321752723803</v>
      </c>
      <c r="T17" s="54">
        <v>43.289889626055498</v>
      </c>
      <c r="U17" s="56">
        <v>-10.339598311096401</v>
      </c>
    </row>
    <row r="18" spans="1:21" ht="12" customHeight="1" thickBot="1">
      <c r="A18" s="80"/>
      <c r="B18" s="69" t="s">
        <v>16</v>
      </c>
      <c r="C18" s="70"/>
      <c r="D18" s="54">
        <v>991575.15410000004</v>
      </c>
      <c r="E18" s="54">
        <v>1482566.3995999999</v>
      </c>
      <c r="F18" s="55">
        <v>66.882343641912399</v>
      </c>
      <c r="G18" s="54">
        <v>1250184.959</v>
      </c>
      <c r="H18" s="55">
        <v>-20.685723583401401</v>
      </c>
      <c r="I18" s="54">
        <v>157188.13510000001</v>
      </c>
      <c r="J18" s="55">
        <v>15.852367261326901</v>
      </c>
      <c r="K18" s="54">
        <v>150300.99059999999</v>
      </c>
      <c r="L18" s="55">
        <v>12.0223003418809</v>
      </c>
      <c r="M18" s="55">
        <v>4.5822349357156997E-2</v>
      </c>
      <c r="N18" s="54">
        <v>19344246.212900002</v>
      </c>
      <c r="O18" s="54">
        <v>348642263.79979998</v>
      </c>
      <c r="P18" s="54">
        <v>50336</v>
      </c>
      <c r="Q18" s="54">
        <v>52974</v>
      </c>
      <c r="R18" s="55">
        <v>-4.9798014120134404</v>
      </c>
      <c r="S18" s="54">
        <v>19.699124962253698</v>
      </c>
      <c r="T18" s="54">
        <v>20.4433937308869</v>
      </c>
      <c r="U18" s="56">
        <v>-3.7781818738615001</v>
      </c>
    </row>
    <row r="19" spans="1:21" ht="12" customHeight="1" thickBot="1">
      <c r="A19" s="80"/>
      <c r="B19" s="69" t="s">
        <v>17</v>
      </c>
      <c r="C19" s="70"/>
      <c r="D19" s="54">
        <v>340934.77140000003</v>
      </c>
      <c r="E19" s="54">
        <v>482447.08480000001</v>
      </c>
      <c r="F19" s="55">
        <v>70.667806302806397</v>
      </c>
      <c r="G19" s="54">
        <v>450506.0552</v>
      </c>
      <c r="H19" s="55">
        <v>-24.3218226559367</v>
      </c>
      <c r="I19" s="54">
        <v>28922.121200000001</v>
      </c>
      <c r="J19" s="55">
        <v>8.4831831852279098</v>
      </c>
      <c r="K19" s="54">
        <v>44917.561999999998</v>
      </c>
      <c r="L19" s="55">
        <v>9.9704679840671808</v>
      </c>
      <c r="M19" s="55">
        <v>-0.35610661148528</v>
      </c>
      <c r="N19" s="54">
        <v>6358213.8651999999</v>
      </c>
      <c r="O19" s="54">
        <v>100110965.2225</v>
      </c>
      <c r="P19" s="54">
        <v>6940</v>
      </c>
      <c r="Q19" s="54">
        <v>7583</v>
      </c>
      <c r="R19" s="55">
        <v>-8.4794936041144595</v>
      </c>
      <c r="S19" s="54">
        <v>49.126047752161398</v>
      </c>
      <c r="T19" s="54">
        <v>55.385383041012801</v>
      </c>
      <c r="U19" s="56">
        <v>-12.7413776911781</v>
      </c>
    </row>
    <row r="20" spans="1:21" ht="12" thickBot="1">
      <c r="A20" s="80"/>
      <c r="B20" s="69" t="s">
        <v>18</v>
      </c>
      <c r="C20" s="70"/>
      <c r="D20" s="54">
        <v>745475.91859999998</v>
      </c>
      <c r="E20" s="54">
        <v>881926.14800000004</v>
      </c>
      <c r="F20" s="55">
        <v>84.528156954021995</v>
      </c>
      <c r="G20" s="54">
        <v>732896.6372</v>
      </c>
      <c r="H20" s="55">
        <v>1.7163786489809301</v>
      </c>
      <c r="I20" s="54">
        <v>77228.219700000001</v>
      </c>
      <c r="J20" s="55">
        <v>10.3595861077624</v>
      </c>
      <c r="K20" s="54">
        <v>77676.747399999993</v>
      </c>
      <c r="L20" s="55">
        <v>10.5985951438883</v>
      </c>
      <c r="M20" s="55">
        <v>-5.7742852914559996E-3</v>
      </c>
      <c r="N20" s="54">
        <v>16067260.422700001</v>
      </c>
      <c r="O20" s="54">
        <v>173427480.2757</v>
      </c>
      <c r="P20" s="54">
        <v>34210</v>
      </c>
      <c r="Q20" s="54">
        <v>31232</v>
      </c>
      <c r="R20" s="55">
        <v>9.5350922131147495</v>
      </c>
      <c r="S20" s="54">
        <v>21.791169792458302</v>
      </c>
      <c r="T20" s="54">
        <v>22.213558155097299</v>
      </c>
      <c r="U20" s="56">
        <v>-1.9383464341835299</v>
      </c>
    </row>
    <row r="21" spans="1:21" ht="12" customHeight="1" thickBot="1">
      <c r="A21" s="80"/>
      <c r="B21" s="69" t="s">
        <v>19</v>
      </c>
      <c r="C21" s="70"/>
      <c r="D21" s="54">
        <v>281193.61369999999</v>
      </c>
      <c r="E21" s="54">
        <v>325566.674</v>
      </c>
      <c r="F21" s="55">
        <v>86.370515214342802</v>
      </c>
      <c r="G21" s="54">
        <v>280050.48979999998</v>
      </c>
      <c r="H21" s="55">
        <v>0.40818493151588697</v>
      </c>
      <c r="I21" s="54">
        <v>22514.616099999999</v>
      </c>
      <c r="J21" s="55">
        <v>8.0068020762450196</v>
      </c>
      <c r="K21" s="54">
        <v>29473.566800000001</v>
      </c>
      <c r="L21" s="55">
        <v>10.524376094128201</v>
      </c>
      <c r="M21" s="55">
        <v>-0.23610819644672301</v>
      </c>
      <c r="N21" s="54">
        <v>3727184.2703999998</v>
      </c>
      <c r="O21" s="54">
        <v>61014369.162699997</v>
      </c>
      <c r="P21" s="54">
        <v>24494</v>
      </c>
      <c r="Q21" s="54">
        <v>18750</v>
      </c>
      <c r="R21" s="55">
        <v>30.6346666666667</v>
      </c>
      <c r="S21" s="54">
        <v>11.4801018086062</v>
      </c>
      <c r="T21" s="54">
        <v>12.1311990453333</v>
      </c>
      <c r="U21" s="56">
        <v>-5.6715284200619198</v>
      </c>
    </row>
    <row r="22" spans="1:21" ht="12" customHeight="1" thickBot="1">
      <c r="A22" s="80"/>
      <c r="B22" s="69" t="s">
        <v>20</v>
      </c>
      <c r="C22" s="70"/>
      <c r="D22" s="54">
        <v>1011272.4667</v>
      </c>
      <c r="E22" s="54">
        <v>1192461.3794</v>
      </c>
      <c r="F22" s="55">
        <v>84.805469105325102</v>
      </c>
      <c r="G22" s="54">
        <v>1014468.5927</v>
      </c>
      <c r="H22" s="55">
        <v>-0.31505420897195402</v>
      </c>
      <c r="I22" s="54">
        <v>15010.843800000001</v>
      </c>
      <c r="J22" s="55">
        <v>1.4843520707118301</v>
      </c>
      <c r="K22" s="54">
        <v>130038.7648</v>
      </c>
      <c r="L22" s="55">
        <v>12.8184120963176</v>
      </c>
      <c r="M22" s="55">
        <v>-0.88456639200559395</v>
      </c>
      <c r="N22" s="54">
        <v>15344059.395</v>
      </c>
      <c r="O22" s="54">
        <v>194218811.0246</v>
      </c>
      <c r="P22" s="54">
        <v>62851</v>
      </c>
      <c r="Q22" s="54">
        <v>60956</v>
      </c>
      <c r="R22" s="55">
        <v>3.1087997900124602</v>
      </c>
      <c r="S22" s="54">
        <v>16.089998038217399</v>
      </c>
      <c r="T22" s="54">
        <v>16.142631232364302</v>
      </c>
      <c r="U22" s="56">
        <v>-0.32711746777060302</v>
      </c>
    </row>
    <row r="23" spans="1:21" ht="12" thickBot="1">
      <c r="A23" s="80"/>
      <c r="B23" s="69" t="s">
        <v>21</v>
      </c>
      <c r="C23" s="70"/>
      <c r="D23" s="54">
        <v>1840922.4397</v>
      </c>
      <c r="E23" s="54">
        <v>2776304.4092000001</v>
      </c>
      <c r="F23" s="55">
        <v>66.308378634548504</v>
      </c>
      <c r="G23" s="54">
        <v>2131357.0452000001</v>
      </c>
      <c r="H23" s="55">
        <v>-13.6267457465226</v>
      </c>
      <c r="I23" s="54">
        <v>200730.3363</v>
      </c>
      <c r="J23" s="55">
        <v>10.9037910544842</v>
      </c>
      <c r="K23" s="54">
        <v>281128.40299999999</v>
      </c>
      <c r="L23" s="55">
        <v>13.1901130142941</v>
      </c>
      <c r="M23" s="55">
        <v>-0.285983436188054</v>
      </c>
      <c r="N23" s="54">
        <v>34932322.109999999</v>
      </c>
      <c r="O23" s="54">
        <v>436889742.56819999</v>
      </c>
      <c r="P23" s="54">
        <v>61775</v>
      </c>
      <c r="Q23" s="54">
        <v>55709</v>
      </c>
      <c r="R23" s="55">
        <v>10.8887253406092</v>
      </c>
      <c r="S23" s="54">
        <v>29.800444187778201</v>
      </c>
      <c r="T23" s="54">
        <v>29.815788242474301</v>
      </c>
      <c r="U23" s="56">
        <v>-5.1489348948533999E-2</v>
      </c>
    </row>
    <row r="24" spans="1:21" ht="12" thickBot="1">
      <c r="A24" s="80"/>
      <c r="B24" s="69" t="s">
        <v>22</v>
      </c>
      <c r="C24" s="70"/>
      <c r="D24" s="54">
        <v>197168.9313</v>
      </c>
      <c r="E24" s="54">
        <v>197207.75090000001</v>
      </c>
      <c r="F24" s="55">
        <v>99.980315378161905</v>
      </c>
      <c r="G24" s="54">
        <v>192151.74239999999</v>
      </c>
      <c r="H24" s="55">
        <v>2.6110556362043198</v>
      </c>
      <c r="I24" s="54">
        <v>26826.9424</v>
      </c>
      <c r="J24" s="55">
        <v>13.6060697915849</v>
      </c>
      <c r="K24" s="54">
        <v>30625.508300000001</v>
      </c>
      <c r="L24" s="55">
        <v>15.9381892235186</v>
      </c>
      <c r="M24" s="55">
        <v>-0.12403274625812501</v>
      </c>
      <c r="N24" s="54">
        <v>2788114.2132999999</v>
      </c>
      <c r="O24" s="54">
        <v>42337425.845899999</v>
      </c>
      <c r="P24" s="54">
        <v>20504</v>
      </c>
      <c r="Q24" s="54">
        <v>18177</v>
      </c>
      <c r="R24" s="55">
        <v>12.801892501512899</v>
      </c>
      <c r="S24" s="54">
        <v>9.6161203326180296</v>
      </c>
      <c r="T24" s="54">
        <v>9.3721736315123501</v>
      </c>
      <c r="U24" s="56">
        <v>2.5368515853343201</v>
      </c>
    </row>
    <row r="25" spans="1:21" ht="12" thickBot="1">
      <c r="A25" s="80"/>
      <c r="B25" s="69" t="s">
        <v>23</v>
      </c>
      <c r="C25" s="70"/>
      <c r="D25" s="54">
        <v>181990.11910000001</v>
      </c>
      <c r="E25" s="54">
        <v>228274.79149999999</v>
      </c>
      <c r="F25" s="55">
        <v>79.724142076371095</v>
      </c>
      <c r="G25" s="54">
        <v>163554.67910000001</v>
      </c>
      <c r="H25" s="55">
        <v>11.2717288807911</v>
      </c>
      <c r="I25" s="54">
        <v>10662.676600000001</v>
      </c>
      <c r="J25" s="55">
        <v>5.85893160174321</v>
      </c>
      <c r="K25" s="54">
        <v>16203.5993</v>
      </c>
      <c r="L25" s="55">
        <v>9.9071450533633794</v>
      </c>
      <c r="M25" s="55">
        <v>-0.34195628992133897</v>
      </c>
      <c r="N25" s="54">
        <v>3201466.1691999999</v>
      </c>
      <c r="O25" s="54">
        <v>55242522.6558</v>
      </c>
      <c r="P25" s="54">
        <v>13720</v>
      </c>
      <c r="Q25" s="54">
        <v>13630</v>
      </c>
      <c r="R25" s="55">
        <v>0.660308143800448</v>
      </c>
      <c r="S25" s="54">
        <v>13.2645859402332</v>
      </c>
      <c r="T25" s="54">
        <v>13.3312511738811</v>
      </c>
      <c r="U25" s="56">
        <v>-0.50258058523865501</v>
      </c>
    </row>
    <row r="26" spans="1:21" ht="12" thickBot="1">
      <c r="A26" s="80"/>
      <c r="B26" s="69" t="s">
        <v>24</v>
      </c>
      <c r="C26" s="70"/>
      <c r="D26" s="54">
        <v>470464.66820000001</v>
      </c>
      <c r="E26" s="54">
        <v>490166.4755</v>
      </c>
      <c r="F26" s="55">
        <v>95.980588578624705</v>
      </c>
      <c r="G26" s="54">
        <v>489982.43430000002</v>
      </c>
      <c r="H26" s="55">
        <v>-3.9833603683943202</v>
      </c>
      <c r="I26" s="54">
        <v>100740.2941</v>
      </c>
      <c r="J26" s="55">
        <v>21.412935106356201</v>
      </c>
      <c r="K26" s="54">
        <v>111714.0641</v>
      </c>
      <c r="L26" s="55">
        <v>22.799605920485099</v>
      </c>
      <c r="M26" s="55">
        <v>-9.8230872615795994E-2</v>
      </c>
      <c r="N26" s="54">
        <v>6975311.9735000003</v>
      </c>
      <c r="O26" s="54">
        <v>100174090.0663</v>
      </c>
      <c r="P26" s="54">
        <v>33780</v>
      </c>
      <c r="Q26" s="54">
        <v>32148</v>
      </c>
      <c r="R26" s="55">
        <v>5.0765210899589297</v>
      </c>
      <c r="S26" s="54">
        <v>13.9273140378922</v>
      </c>
      <c r="T26" s="54">
        <v>14.092312778399901</v>
      </c>
      <c r="U26" s="56">
        <v>-1.18471329115393</v>
      </c>
    </row>
    <row r="27" spans="1:21" ht="12" thickBot="1">
      <c r="A27" s="80"/>
      <c r="B27" s="69" t="s">
        <v>25</v>
      </c>
      <c r="C27" s="70"/>
      <c r="D27" s="54">
        <v>143386.20559999999</v>
      </c>
      <c r="E27" s="54">
        <v>203375.20050000001</v>
      </c>
      <c r="F27" s="55">
        <v>70.503289116609906</v>
      </c>
      <c r="G27" s="54">
        <v>212409.4768</v>
      </c>
      <c r="H27" s="55">
        <v>-32.4953821457744</v>
      </c>
      <c r="I27" s="54">
        <v>40767.186999999998</v>
      </c>
      <c r="J27" s="55">
        <v>28.4317356955012</v>
      </c>
      <c r="K27" s="54">
        <v>57394.068700000003</v>
      </c>
      <c r="L27" s="55">
        <v>27.020484003188301</v>
      </c>
      <c r="M27" s="55">
        <v>-0.28969686374578302</v>
      </c>
      <c r="N27" s="54">
        <v>2544703.1126000001</v>
      </c>
      <c r="O27" s="54">
        <v>34392626.9617</v>
      </c>
      <c r="P27" s="54">
        <v>19800</v>
      </c>
      <c r="Q27" s="54">
        <v>21749</v>
      </c>
      <c r="R27" s="55">
        <v>-8.9613315554738193</v>
      </c>
      <c r="S27" s="54">
        <v>7.2417275555555598</v>
      </c>
      <c r="T27" s="54">
        <v>7.5401879672628596</v>
      </c>
      <c r="U27" s="56">
        <v>-4.1213979595012598</v>
      </c>
    </row>
    <row r="28" spans="1:21" ht="12" thickBot="1">
      <c r="A28" s="80"/>
      <c r="B28" s="69" t="s">
        <v>26</v>
      </c>
      <c r="C28" s="70"/>
      <c r="D28" s="54">
        <v>731878.26</v>
      </c>
      <c r="E28" s="54">
        <v>748293.08660000004</v>
      </c>
      <c r="F28" s="55">
        <v>97.806363991068807</v>
      </c>
      <c r="G28" s="54">
        <v>670402.95129999996</v>
      </c>
      <c r="H28" s="55">
        <v>9.1699042465119192</v>
      </c>
      <c r="I28" s="54">
        <v>17998.444599999999</v>
      </c>
      <c r="J28" s="55">
        <v>2.45921290242998</v>
      </c>
      <c r="K28" s="54">
        <v>28457.557000000001</v>
      </c>
      <c r="L28" s="55">
        <v>4.2448436339394098</v>
      </c>
      <c r="M28" s="55">
        <v>-0.367533741564675</v>
      </c>
      <c r="N28" s="54">
        <v>10620399.220899999</v>
      </c>
      <c r="O28" s="54">
        <v>143653795.69319999</v>
      </c>
      <c r="P28" s="54">
        <v>33458</v>
      </c>
      <c r="Q28" s="54">
        <v>33218</v>
      </c>
      <c r="R28" s="55">
        <v>0.72249984947920798</v>
      </c>
      <c r="S28" s="54">
        <v>21.8745370315022</v>
      </c>
      <c r="T28" s="54">
        <v>21.5148201968812</v>
      </c>
      <c r="U28" s="56">
        <v>1.64445461909862</v>
      </c>
    </row>
    <row r="29" spans="1:21" ht="12" thickBot="1">
      <c r="A29" s="80"/>
      <c r="B29" s="69" t="s">
        <v>27</v>
      </c>
      <c r="C29" s="70"/>
      <c r="D29" s="54">
        <v>771463.19059999997</v>
      </c>
      <c r="E29" s="54">
        <v>740162.97970000003</v>
      </c>
      <c r="F29" s="55">
        <v>104.22882686090099</v>
      </c>
      <c r="G29" s="54">
        <v>679648.37840000005</v>
      </c>
      <c r="H29" s="55">
        <v>13.5091637261236</v>
      </c>
      <c r="I29" s="54">
        <v>96961.438500000004</v>
      </c>
      <c r="J29" s="55">
        <v>12.568511327752301</v>
      </c>
      <c r="K29" s="54">
        <v>108474.9185</v>
      </c>
      <c r="L29" s="55">
        <v>15.960446893931699</v>
      </c>
      <c r="M29" s="55">
        <v>-0.106139558887984</v>
      </c>
      <c r="N29" s="54">
        <v>9390916.7876999993</v>
      </c>
      <c r="O29" s="54">
        <v>107829853.91230001</v>
      </c>
      <c r="P29" s="54">
        <v>106517</v>
      </c>
      <c r="Q29" s="54">
        <v>100850</v>
      </c>
      <c r="R29" s="55">
        <v>5.6192364898363998</v>
      </c>
      <c r="S29" s="54">
        <v>7.2426297267102902</v>
      </c>
      <c r="T29" s="54">
        <v>6.7788406276648496</v>
      </c>
      <c r="U29" s="56">
        <v>6.4036008541900298</v>
      </c>
    </row>
    <row r="30" spans="1:21" ht="12" thickBot="1">
      <c r="A30" s="80"/>
      <c r="B30" s="69" t="s">
        <v>28</v>
      </c>
      <c r="C30" s="70"/>
      <c r="D30" s="54">
        <v>996198.76439999999</v>
      </c>
      <c r="E30" s="54">
        <v>1443342.2123</v>
      </c>
      <c r="F30" s="55">
        <v>69.020275019361705</v>
      </c>
      <c r="G30" s="54">
        <v>988128.5895</v>
      </c>
      <c r="H30" s="55">
        <v>0.81671302558743397</v>
      </c>
      <c r="I30" s="54">
        <v>99660.782699999996</v>
      </c>
      <c r="J30" s="55">
        <v>10.0041062347658</v>
      </c>
      <c r="K30" s="54">
        <v>134706.0711</v>
      </c>
      <c r="L30" s="55">
        <v>13.6324434422206</v>
      </c>
      <c r="M30" s="55">
        <v>-0.26016116507461601</v>
      </c>
      <c r="N30" s="54">
        <v>17380005.3259</v>
      </c>
      <c r="O30" s="54">
        <v>159608929.92480001</v>
      </c>
      <c r="P30" s="54">
        <v>69804</v>
      </c>
      <c r="Q30" s="54">
        <v>70014</v>
      </c>
      <c r="R30" s="55">
        <v>-0.29994001199760101</v>
      </c>
      <c r="S30" s="54">
        <v>14.2713707581227</v>
      </c>
      <c r="T30" s="54">
        <v>14.3228434355986</v>
      </c>
      <c r="U30" s="56">
        <v>-0.36067087281403498</v>
      </c>
    </row>
    <row r="31" spans="1:21" ht="12" thickBot="1">
      <c r="A31" s="80"/>
      <c r="B31" s="69" t="s">
        <v>29</v>
      </c>
      <c r="C31" s="70"/>
      <c r="D31" s="54">
        <v>574057.80279999995</v>
      </c>
      <c r="E31" s="54">
        <v>757999.66040000005</v>
      </c>
      <c r="F31" s="55">
        <v>75.733253296850705</v>
      </c>
      <c r="G31" s="54">
        <v>557896.30370000005</v>
      </c>
      <c r="H31" s="55">
        <v>2.8968643442905302</v>
      </c>
      <c r="I31" s="54">
        <v>21048.012599999998</v>
      </c>
      <c r="J31" s="55">
        <v>3.66653192367338</v>
      </c>
      <c r="K31" s="54">
        <v>34985.174599999998</v>
      </c>
      <c r="L31" s="55">
        <v>6.2709099106727102</v>
      </c>
      <c r="M31" s="55">
        <v>-0.39837337270284801</v>
      </c>
      <c r="N31" s="54">
        <v>25330207.3391</v>
      </c>
      <c r="O31" s="54">
        <v>185296810.0061</v>
      </c>
      <c r="P31" s="54">
        <v>24576</v>
      </c>
      <c r="Q31" s="54">
        <v>23458</v>
      </c>
      <c r="R31" s="55">
        <v>4.7659647028732302</v>
      </c>
      <c r="S31" s="54">
        <v>23.358471793619799</v>
      </c>
      <c r="T31" s="54">
        <v>24.209195626225601</v>
      </c>
      <c r="U31" s="56">
        <v>-3.6420354898310099</v>
      </c>
    </row>
    <row r="32" spans="1:21" ht="12" thickBot="1">
      <c r="A32" s="80"/>
      <c r="B32" s="69" t="s">
        <v>30</v>
      </c>
      <c r="C32" s="70"/>
      <c r="D32" s="54">
        <v>80966.930099999998</v>
      </c>
      <c r="E32" s="54">
        <v>103233.82369999999</v>
      </c>
      <c r="F32" s="55">
        <v>78.430622055898894</v>
      </c>
      <c r="G32" s="54">
        <v>97906.574900000007</v>
      </c>
      <c r="H32" s="55">
        <v>-17.301845986647798</v>
      </c>
      <c r="I32" s="54">
        <v>22445.917700000002</v>
      </c>
      <c r="J32" s="55">
        <v>27.722327711175001</v>
      </c>
      <c r="K32" s="54">
        <v>29477.5072</v>
      </c>
      <c r="L32" s="55">
        <v>30.107791259277299</v>
      </c>
      <c r="M32" s="55">
        <v>-0.238540845814805</v>
      </c>
      <c r="N32" s="54">
        <v>1236298.2241</v>
      </c>
      <c r="O32" s="54">
        <v>16638689.891100001</v>
      </c>
      <c r="P32" s="54">
        <v>17025</v>
      </c>
      <c r="Q32" s="54">
        <v>17749</v>
      </c>
      <c r="R32" s="55">
        <v>-4.0791030480590402</v>
      </c>
      <c r="S32" s="54">
        <v>4.7557668193832603</v>
      </c>
      <c r="T32" s="54">
        <v>4.8877793678517101</v>
      </c>
      <c r="U32" s="56">
        <v>-2.7758414884935498</v>
      </c>
    </row>
    <row r="33" spans="1:21" ht="12" thickBot="1">
      <c r="A33" s="80"/>
      <c r="B33" s="69" t="s">
        <v>70</v>
      </c>
      <c r="C33" s="70"/>
      <c r="D33" s="57"/>
      <c r="E33" s="57"/>
      <c r="F33" s="57"/>
      <c r="G33" s="54">
        <v>-2.9203999999999999</v>
      </c>
      <c r="H33" s="57"/>
      <c r="I33" s="57"/>
      <c r="J33" s="57"/>
      <c r="K33" s="54">
        <v>4.0397999999999996</v>
      </c>
      <c r="L33" s="55">
        <v>-138.330365703328</v>
      </c>
      <c r="M33" s="57"/>
      <c r="N33" s="54">
        <v>0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115845.4476</v>
      </c>
      <c r="E34" s="54">
        <v>121830.6571</v>
      </c>
      <c r="F34" s="55">
        <v>95.087271428662405</v>
      </c>
      <c r="G34" s="54">
        <v>105445.06299999999</v>
      </c>
      <c r="H34" s="55">
        <v>9.8633205804998099</v>
      </c>
      <c r="I34" s="54">
        <v>13485.796700000001</v>
      </c>
      <c r="J34" s="55">
        <v>11.641196939015501</v>
      </c>
      <c r="K34" s="54">
        <v>18431.171300000002</v>
      </c>
      <c r="L34" s="55">
        <v>17.479406598675901</v>
      </c>
      <c r="M34" s="55">
        <v>-0.26831580692866802</v>
      </c>
      <c r="N34" s="54">
        <v>1713602.9268</v>
      </c>
      <c r="O34" s="54">
        <v>28533599.6534</v>
      </c>
      <c r="P34" s="54">
        <v>8002</v>
      </c>
      <c r="Q34" s="54">
        <v>7480</v>
      </c>
      <c r="R34" s="55">
        <v>6.97860962566845</v>
      </c>
      <c r="S34" s="54">
        <v>14.477061684578899</v>
      </c>
      <c r="T34" s="54">
        <v>13.9341520989305</v>
      </c>
      <c r="U34" s="56">
        <v>3.7501365779679499</v>
      </c>
    </row>
    <row r="35" spans="1:21" ht="12" customHeight="1" thickBot="1">
      <c r="A35" s="80"/>
      <c r="B35" s="69" t="s">
        <v>73</v>
      </c>
      <c r="C35" s="70"/>
      <c r="D35" s="54">
        <v>4755.2596000000003</v>
      </c>
      <c r="E35" s="57"/>
      <c r="F35" s="57"/>
      <c r="G35" s="57"/>
      <c r="H35" s="57"/>
      <c r="I35" s="54">
        <v>-1199.9666999999999</v>
      </c>
      <c r="J35" s="55">
        <v>-25.234515062016801</v>
      </c>
      <c r="K35" s="57"/>
      <c r="L35" s="57"/>
      <c r="M35" s="57"/>
      <c r="N35" s="54">
        <v>79253.222200000004</v>
      </c>
      <c r="O35" s="54">
        <v>82167.666500000007</v>
      </c>
      <c r="P35" s="54">
        <v>806</v>
      </c>
      <c r="Q35" s="54">
        <v>843</v>
      </c>
      <c r="R35" s="55">
        <v>-4.38908659549229</v>
      </c>
      <c r="S35" s="54">
        <v>5.8998258064516103</v>
      </c>
      <c r="T35" s="54">
        <v>6.4794167259786501</v>
      </c>
      <c r="U35" s="56">
        <v>-9.8238649502708508</v>
      </c>
    </row>
    <row r="36" spans="1:21" ht="12" customHeight="1" thickBot="1">
      <c r="A36" s="80"/>
      <c r="B36" s="69" t="s">
        <v>64</v>
      </c>
      <c r="C36" s="70"/>
      <c r="D36" s="54">
        <v>49077.8</v>
      </c>
      <c r="E36" s="57"/>
      <c r="F36" s="57"/>
      <c r="G36" s="54">
        <v>59337.66</v>
      </c>
      <c r="H36" s="55">
        <v>-17.290638019766899</v>
      </c>
      <c r="I36" s="54">
        <v>356.38</v>
      </c>
      <c r="J36" s="55">
        <v>0.72615316904995697</v>
      </c>
      <c r="K36" s="54">
        <v>3463.81</v>
      </c>
      <c r="L36" s="55">
        <v>5.8374563472843404</v>
      </c>
      <c r="M36" s="55">
        <v>-0.89711329432041598</v>
      </c>
      <c r="N36" s="54">
        <v>1489518.58</v>
      </c>
      <c r="O36" s="54">
        <v>21384119.260000002</v>
      </c>
      <c r="P36" s="54">
        <v>33</v>
      </c>
      <c r="Q36" s="54">
        <v>52</v>
      </c>
      <c r="R36" s="55">
        <v>-36.538461538461497</v>
      </c>
      <c r="S36" s="54">
        <v>1487.20606060606</v>
      </c>
      <c r="T36" s="54">
        <v>1416.20730769231</v>
      </c>
      <c r="U36" s="56">
        <v>4.7739687723448201</v>
      </c>
    </row>
    <row r="37" spans="1:21" ht="12" thickBot="1">
      <c r="A37" s="80"/>
      <c r="B37" s="69" t="s">
        <v>35</v>
      </c>
      <c r="C37" s="70"/>
      <c r="D37" s="54">
        <v>64085.52</v>
      </c>
      <c r="E37" s="57"/>
      <c r="F37" s="57"/>
      <c r="G37" s="54">
        <v>135821.41</v>
      </c>
      <c r="H37" s="55">
        <v>-52.816334331973103</v>
      </c>
      <c r="I37" s="54">
        <v>-7509.39</v>
      </c>
      <c r="J37" s="55">
        <v>-11.717764012837799</v>
      </c>
      <c r="K37" s="54">
        <v>-14673.1</v>
      </c>
      <c r="L37" s="55">
        <v>-10.803230506884001</v>
      </c>
      <c r="M37" s="55">
        <v>-0.48822062140924599</v>
      </c>
      <c r="N37" s="54">
        <v>5328556.8099999996</v>
      </c>
      <c r="O37" s="54">
        <v>64586022.469999999</v>
      </c>
      <c r="P37" s="54">
        <v>39</v>
      </c>
      <c r="Q37" s="54">
        <v>40</v>
      </c>
      <c r="R37" s="55">
        <v>-2.5</v>
      </c>
      <c r="S37" s="54">
        <v>1643.2184615384599</v>
      </c>
      <c r="T37" s="54">
        <v>1964.44625</v>
      </c>
      <c r="U37" s="56">
        <v>-19.548696413792101</v>
      </c>
    </row>
    <row r="38" spans="1:21" ht="12" thickBot="1">
      <c r="A38" s="80"/>
      <c r="B38" s="69" t="s">
        <v>36</v>
      </c>
      <c r="C38" s="70"/>
      <c r="D38" s="54">
        <v>77488.08</v>
      </c>
      <c r="E38" s="57"/>
      <c r="F38" s="57"/>
      <c r="G38" s="54">
        <v>72566.679999999993</v>
      </c>
      <c r="H38" s="55">
        <v>6.78190045348639</v>
      </c>
      <c r="I38" s="54">
        <v>668.38</v>
      </c>
      <c r="J38" s="55">
        <v>0.86255847350973203</v>
      </c>
      <c r="K38" s="54">
        <v>-4436.26</v>
      </c>
      <c r="L38" s="55">
        <v>-6.1133567086161298</v>
      </c>
      <c r="M38" s="55">
        <v>-1.15066294581472</v>
      </c>
      <c r="N38" s="54">
        <v>6735109.2999999998</v>
      </c>
      <c r="O38" s="54">
        <v>37350582.270000003</v>
      </c>
      <c r="P38" s="54">
        <v>38</v>
      </c>
      <c r="Q38" s="54">
        <v>21</v>
      </c>
      <c r="R38" s="55">
        <v>80.952380952381006</v>
      </c>
      <c r="S38" s="54">
        <v>2039.16</v>
      </c>
      <c r="T38" s="54">
        <v>2051.9338095238099</v>
      </c>
      <c r="U38" s="56">
        <v>-0.62642507325611596</v>
      </c>
    </row>
    <row r="39" spans="1:21" ht="12" thickBot="1">
      <c r="A39" s="80"/>
      <c r="B39" s="69" t="s">
        <v>37</v>
      </c>
      <c r="C39" s="70"/>
      <c r="D39" s="54">
        <v>75170.17</v>
      </c>
      <c r="E39" s="57"/>
      <c r="F39" s="57"/>
      <c r="G39" s="54">
        <v>136056.57999999999</v>
      </c>
      <c r="H39" s="55">
        <v>-44.7508014680363</v>
      </c>
      <c r="I39" s="54">
        <v>-10870.17</v>
      </c>
      <c r="J39" s="55">
        <v>-14.4607495233814</v>
      </c>
      <c r="K39" s="54">
        <v>-19451.54</v>
      </c>
      <c r="L39" s="55">
        <v>-14.29665511216</v>
      </c>
      <c r="M39" s="55">
        <v>-0.44116661200090102</v>
      </c>
      <c r="N39" s="54">
        <v>4652178.1399999997</v>
      </c>
      <c r="O39" s="54">
        <v>39016219.509999998</v>
      </c>
      <c r="P39" s="54">
        <v>57</v>
      </c>
      <c r="Q39" s="54">
        <v>62</v>
      </c>
      <c r="R39" s="55">
        <v>-8.0645161290322598</v>
      </c>
      <c r="S39" s="54">
        <v>1318.7749122806999</v>
      </c>
      <c r="T39" s="54">
        <v>1300.8979032258101</v>
      </c>
      <c r="U39" s="56">
        <v>1.3555769743889501</v>
      </c>
    </row>
    <row r="40" spans="1:21" ht="12" thickBot="1">
      <c r="A40" s="80"/>
      <c r="B40" s="69" t="s">
        <v>66</v>
      </c>
      <c r="C40" s="70"/>
      <c r="D40" s="57"/>
      <c r="E40" s="57"/>
      <c r="F40" s="57"/>
      <c r="G40" s="54">
        <v>6.41</v>
      </c>
      <c r="H40" s="57"/>
      <c r="I40" s="57"/>
      <c r="J40" s="57"/>
      <c r="K40" s="54">
        <v>6.38</v>
      </c>
      <c r="L40" s="55">
        <v>99.531981279251198</v>
      </c>
      <c r="M40" s="57"/>
      <c r="N40" s="54">
        <v>1.81</v>
      </c>
      <c r="O40" s="54">
        <v>1246.26</v>
      </c>
      <c r="P40" s="57"/>
      <c r="Q40" s="57"/>
      <c r="R40" s="57"/>
      <c r="S40" s="57"/>
      <c r="T40" s="57"/>
      <c r="U40" s="58"/>
    </row>
    <row r="41" spans="1:21" ht="12" customHeight="1" thickBot="1">
      <c r="A41" s="80"/>
      <c r="B41" s="69" t="s">
        <v>32</v>
      </c>
      <c r="C41" s="70"/>
      <c r="D41" s="54">
        <v>34054.700599999996</v>
      </c>
      <c r="E41" s="57"/>
      <c r="F41" s="57"/>
      <c r="G41" s="54">
        <v>118253.84540000001</v>
      </c>
      <c r="H41" s="55">
        <v>-71.202035346243406</v>
      </c>
      <c r="I41" s="54">
        <v>1780.3425</v>
      </c>
      <c r="J41" s="55">
        <v>5.2278906248848402</v>
      </c>
      <c r="K41" s="54">
        <v>5537.7925999999998</v>
      </c>
      <c r="L41" s="55">
        <v>4.6829704194972397</v>
      </c>
      <c r="M41" s="55">
        <v>-0.67851044114581005</v>
      </c>
      <c r="N41" s="54">
        <v>700095.55359999998</v>
      </c>
      <c r="O41" s="54">
        <v>12160850.8498</v>
      </c>
      <c r="P41" s="54">
        <v>69</v>
      </c>
      <c r="Q41" s="54">
        <v>82</v>
      </c>
      <c r="R41" s="55">
        <v>-15.853658536585399</v>
      </c>
      <c r="S41" s="54">
        <v>493.54638550724599</v>
      </c>
      <c r="T41" s="54">
        <v>502.366056097561</v>
      </c>
      <c r="U41" s="56">
        <v>-1.7869993275809699</v>
      </c>
    </row>
    <row r="42" spans="1:21" ht="12" thickBot="1">
      <c r="A42" s="80"/>
      <c r="B42" s="69" t="s">
        <v>33</v>
      </c>
      <c r="C42" s="70"/>
      <c r="D42" s="54">
        <v>244472.77480000001</v>
      </c>
      <c r="E42" s="54">
        <v>749371.5919</v>
      </c>
      <c r="F42" s="55">
        <v>32.6237046403307</v>
      </c>
      <c r="G42" s="54">
        <v>291866.9412</v>
      </c>
      <c r="H42" s="55">
        <v>-16.238278376146599</v>
      </c>
      <c r="I42" s="54">
        <v>10755.394899999999</v>
      </c>
      <c r="J42" s="55">
        <v>4.3994243975832701</v>
      </c>
      <c r="K42" s="54">
        <v>18341.697899999999</v>
      </c>
      <c r="L42" s="55">
        <v>6.2842670103673903</v>
      </c>
      <c r="M42" s="55">
        <v>-0.413609636433931</v>
      </c>
      <c r="N42" s="54">
        <v>4369016.3118000003</v>
      </c>
      <c r="O42" s="54">
        <v>70561390.059</v>
      </c>
      <c r="P42" s="54">
        <v>1228</v>
      </c>
      <c r="Q42" s="54">
        <v>1243</v>
      </c>
      <c r="R42" s="55">
        <v>-1.2067578439259901</v>
      </c>
      <c r="S42" s="54">
        <v>199.082064169381</v>
      </c>
      <c r="T42" s="54">
        <v>206.120852212389</v>
      </c>
      <c r="U42" s="56">
        <v>-3.5356213892877899</v>
      </c>
    </row>
    <row r="43" spans="1:21" ht="12" thickBot="1">
      <c r="A43" s="80"/>
      <c r="B43" s="69" t="s">
        <v>38</v>
      </c>
      <c r="C43" s="70"/>
      <c r="D43" s="54">
        <v>49896.39</v>
      </c>
      <c r="E43" s="57"/>
      <c r="F43" s="57"/>
      <c r="G43" s="54">
        <v>54634.2</v>
      </c>
      <c r="H43" s="55">
        <v>-8.6718758579790602</v>
      </c>
      <c r="I43" s="54">
        <v>-3429.7</v>
      </c>
      <c r="J43" s="55">
        <v>-6.8736435641937197</v>
      </c>
      <c r="K43" s="54">
        <v>-4567.54</v>
      </c>
      <c r="L43" s="55">
        <v>-8.3602212533541298</v>
      </c>
      <c r="M43" s="55">
        <v>-0.249114402939</v>
      </c>
      <c r="N43" s="54">
        <v>3146414.22</v>
      </c>
      <c r="O43" s="54">
        <v>31200079.530000001</v>
      </c>
      <c r="P43" s="54">
        <v>43</v>
      </c>
      <c r="Q43" s="54">
        <v>38</v>
      </c>
      <c r="R43" s="55">
        <v>13.157894736842101</v>
      </c>
      <c r="S43" s="54">
        <v>1160.3811627907</v>
      </c>
      <c r="T43" s="54">
        <v>1374.9431578947399</v>
      </c>
      <c r="U43" s="56">
        <v>-18.490647899524699</v>
      </c>
    </row>
    <row r="44" spans="1:21" ht="12" thickBot="1">
      <c r="A44" s="80"/>
      <c r="B44" s="69" t="s">
        <v>39</v>
      </c>
      <c r="C44" s="70"/>
      <c r="D44" s="54">
        <v>38304.31</v>
      </c>
      <c r="E44" s="57"/>
      <c r="F44" s="57"/>
      <c r="G44" s="54">
        <v>50800.04</v>
      </c>
      <c r="H44" s="55">
        <v>-24.5978743323824</v>
      </c>
      <c r="I44" s="54">
        <v>5208.46</v>
      </c>
      <c r="J44" s="55">
        <v>13.5975820997689</v>
      </c>
      <c r="K44" s="54">
        <v>6530.8</v>
      </c>
      <c r="L44" s="55">
        <v>12.8558953890587</v>
      </c>
      <c r="M44" s="55">
        <v>-0.202477491272126</v>
      </c>
      <c r="N44" s="54">
        <v>1515620.93</v>
      </c>
      <c r="O44" s="54">
        <v>12231992.390000001</v>
      </c>
      <c r="P44" s="54">
        <v>33</v>
      </c>
      <c r="Q44" s="54">
        <v>28</v>
      </c>
      <c r="R44" s="55">
        <v>17.8571428571429</v>
      </c>
      <c r="S44" s="54">
        <v>1160.7366666666701</v>
      </c>
      <c r="T44" s="54">
        <v>746.46</v>
      </c>
      <c r="U44" s="56">
        <v>35.690840012520802</v>
      </c>
    </row>
    <row r="45" spans="1:21" ht="12" thickBot="1">
      <c r="A45" s="80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10087.9737</v>
      </c>
      <c r="E46" s="60"/>
      <c r="F46" s="60"/>
      <c r="G46" s="59">
        <v>11448.6764</v>
      </c>
      <c r="H46" s="61">
        <v>-11.885240288563001</v>
      </c>
      <c r="I46" s="59">
        <v>916.23019999999997</v>
      </c>
      <c r="J46" s="61">
        <v>9.0824007600257701</v>
      </c>
      <c r="K46" s="59">
        <v>1338.6423</v>
      </c>
      <c r="L46" s="61">
        <v>11.6925507650823</v>
      </c>
      <c r="M46" s="61">
        <v>-0.31555263119953703</v>
      </c>
      <c r="N46" s="59">
        <v>192978.46650000001</v>
      </c>
      <c r="O46" s="59">
        <v>4212992.8197999997</v>
      </c>
      <c r="P46" s="59">
        <v>8</v>
      </c>
      <c r="Q46" s="59">
        <v>16</v>
      </c>
      <c r="R46" s="61">
        <v>-50</v>
      </c>
      <c r="S46" s="59">
        <v>1260.9967125000001</v>
      </c>
      <c r="T46" s="59">
        <v>194.71059374999999</v>
      </c>
      <c r="U46" s="62">
        <v>84.558992753916499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3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63508</v>
      </c>
      <c r="D2" s="37">
        <v>425484.24664957298</v>
      </c>
      <c r="E2" s="37">
        <v>336638.81379401701</v>
      </c>
      <c r="F2" s="37">
        <v>88845.432855555599</v>
      </c>
      <c r="G2" s="37">
        <v>336638.81379401701</v>
      </c>
      <c r="H2" s="37">
        <v>0.20881015820246901</v>
      </c>
    </row>
    <row r="3" spans="1:8">
      <c r="A3" s="37">
        <v>2</v>
      </c>
      <c r="B3" s="37">
        <v>13</v>
      </c>
      <c r="C3" s="37">
        <v>4526</v>
      </c>
      <c r="D3" s="37">
        <v>44763.402011111102</v>
      </c>
      <c r="E3" s="37">
        <v>34395.848388888902</v>
      </c>
      <c r="F3" s="37">
        <v>10367.5536222222</v>
      </c>
      <c r="G3" s="37">
        <v>34395.848388888902</v>
      </c>
      <c r="H3" s="37">
        <v>0.23160781255296001</v>
      </c>
    </row>
    <row r="4" spans="1:8">
      <c r="A4" s="37">
        <v>3</v>
      </c>
      <c r="B4" s="37">
        <v>14</v>
      </c>
      <c r="C4" s="37">
        <v>90576</v>
      </c>
      <c r="D4" s="37">
        <v>80545.001687020602</v>
      </c>
      <c r="E4" s="37">
        <v>55864.529153488496</v>
      </c>
      <c r="F4" s="37">
        <v>24680.4725335322</v>
      </c>
      <c r="G4" s="37">
        <v>55864.529153488496</v>
      </c>
      <c r="H4" s="37">
        <v>0.30641842468927899</v>
      </c>
    </row>
    <row r="5" spans="1:8">
      <c r="A5" s="37">
        <v>4</v>
      </c>
      <c r="B5" s="37">
        <v>15</v>
      </c>
      <c r="C5" s="37">
        <v>2396</v>
      </c>
      <c r="D5" s="37">
        <v>43089.533215346797</v>
      </c>
      <c r="E5" s="37">
        <v>34664.744056379997</v>
      </c>
      <c r="F5" s="37">
        <v>8424.7891589667997</v>
      </c>
      <c r="G5" s="37">
        <v>34664.744056379997</v>
      </c>
      <c r="H5" s="37">
        <v>0.19551822752088199</v>
      </c>
    </row>
    <row r="6" spans="1:8">
      <c r="A6" s="37">
        <v>5</v>
      </c>
      <c r="B6" s="37">
        <v>16</v>
      </c>
      <c r="C6" s="37">
        <v>4291</v>
      </c>
      <c r="D6" s="37">
        <v>141171.627176068</v>
      </c>
      <c r="E6" s="37">
        <v>119160.837574359</v>
      </c>
      <c r="F6" s="37">
        <v>22010.789601709399</v>
      </c>
      <c r="G6" s="37">
        <v>119160.837574359</v>
      </c>
      <c r="H6" s="37">
        <v>0.155915108736812</v>
      </c>
    </row>
    <row r="7" spans="1:8">
      <c r="A7" s="37">
        <v>6</v>
      </c>
      <c r="B7" s="37">
        <v>17</v>
      </c>
      <c r="C7" s="37">
        <v>12804</v>
      </c>
      <c r="D7" s="37">
        <v>163502.782945299</v>
      </c>
      <c r="E7" s="37">
        <v>112797.21217863201</v>
      </c>
      <c r="F7" s="37">
        <v>50705.5707666667</v>
      </c>
      <c r="G7" s="37">
        <v>112797.21217863201</v>
      </c>
      <c r="H7" s="37">
        <v>0.31012053650261401</v>
      </c>
    </row>
    <row r="8" spans="1:8">
      <c r="A8" s="37">
        <v>7</v>
      </c>
      <c r="B8" s="37">
        <v>18</v>
      </c>
      <c r="C8" s="37">
        <v>34269</v>
      </c>
      <c r="D8" s="37">
        <v>103408.092318803</v>
      </c>
      <c r="E8" s="37">
        <v>81420.7386683761</v>
      </c>
      <c r="F8" s="37">
        <v>21987.353650427402</v>
      </c>
      <c r="G8" s="37">
        <v>81420.7386683761</v>
      </c>
      <c r="H8" s="37">
        <v>0.21262701165244499</v>
      </c>
    </row>
    <row r="9" spans="1:8">
      <c r="A9" s="37">
        <v>8</v>
      </c>
      <c r="B9" s="37">
        <v>19</v>
      </c>
      <c r="C9" s="37">
        <v>14104</v>
      </c>
      <c r="D9" s="37">
        <v>90804.8946111111</v>
      </c>
      <c r="E9" s="37">
        <v>66793.259226495706</v>
      </c>
      <c r="F9" s="37">
        <v>24011.635384615402</v>
      </c>
      <c r="G9" s="37">
        <v>66793.259226495706</v>
      </c>
      <c r="H9" s="37">
        <v>0.26443106935424199</v>
      </c>
    </row>
    <row r="10" spans="1:8">
      <c r="A10" s="37">
        <v>9</v>
      </c>
      <c r="B10" s="37">
        <v>21</v>
      </c>
      <c r="C10" s="37">
        <v>160813</v>
      </c>
      <c r="D10" s="37">
        <v>659821.42921965802</v>
      </c>
      <c r="E10" s="37">
        <v>655833.58003333304</v>
      </c>
      <c r="F10" s="37">
        <v>3987.84918632479</v>
      </c>
      <c r="G10" s="37">
        <v>655833.58003333304</v>
      </c>
      <c r="H10" s="37">
        <v>6.0438309665708199E-3</v>
      </c>
    </row>
    <row r="11" spans="1:8">
      <c r="A11" s="37">
        <v>10</v>
      </c>
      <c r="B11" s="37">
        <v>22</v>
      </c>
      <c r="C11" s="37">
        <v>35049</v>
      </c>
      <c r="D11" s="37">
        <v>414107.84122564102</v>
      </c>
      <c r="E11" s="37">
        <v>371432.97145384602</v>
      </c>
      <c r="F11" s="37">
        <v>42674.869771794903</v>
      </c>
      <c r="G11" s="37">
        <v>371432.97145384602</v>
      </c>
      <c r="H11" s="37">
        <v>0.103052551831642</v>
      </c>
    </row>
    <row r="12" spans="1:8">
      <c r="A12" s="37">
        <v>11</v>
      </c>
      <c r="B12" s="37">
        <v>23</v>
      </c>
      <c r="C12" s="37">
        <v>117940.283</v>
      </c>
      <c r="D12" s="37">
        <v>991575.32546324795</v>
      </c>
      <c r="E12" s="37">
        <v>834387.00790085504</v>
      </c>
      <c r="F12" s="37">
        <v>157188.317562393</v>
      </c>
      <c r="G12" s="37">
        <v>834387.00790085504</v>
      </c>
      <c r="H12" s="37">
        <v>0.15852382922997499</v>
      </c>
    </row>
    <row r="13" spans="1:8">
      <c r="A13" s="37">
        <v>12</v>
      </c>
      <c r="B13" s="37">
        <v>24</v>
      </c>
      <c r="C13" s="37">
        <v>10898</v>
      </c>
      <c r="D13" s="37">
        <v>340934.770564957</v>
      </c>
      <c r="E13" s="37">
        <v>312012.64927948703</v>
      </c>
      <c r="F13" s="37">
        <v>28922.121285470101</v>
      </c>
      <c r="G13" s="37">
        <v>312012.64927948703</v>
      </c>
      <c r="H13" s="37">
        <v>8.4831832310748798E-2</v>
      </c>
    </row>
    <row r="14" spans="1:8">
      <c r="A14" s="37">
        <v>13</v>
      </c>
      <c r="B14" s="37">
        <v>25</v>
      </c>
      <c r="C14" s="37">
        <v>69824</v>
      </c>
      <c r="D14" s="37">
        <v>745476.12540000002</v>
      </c>
      <c r="E14" s="37">
        <v>668247.69889999996</v>
      </c>
      <c r="F14" s="37">
        <v>77228.426500000001</v>
      </c>
      <c r="G14" s="37">
        <v>668247.69889999996</v>
      </c>
      <c r="H14" s="37">
        <v>0.103596109746052</v>
      </c>
    </row>
    <row r="15" spans="1:8">
      <c r="A15" s="37">
        <v>14</v>
      </c>
      <c r="B15" s="37">
        <v>26</v>
      </c>
      <c r="C15" s="37">
        <v>53344</v>
      </c>
      <c r="D15" s="37">
        <v>281193.14218376798</v>
      </c>
      <c r="E15" s="37">
        <v>258678.99743782601</v>
      </c>
      <c r="F15" s="37">
        <v>22514.1447459421</v>
      </c>
      <c r="G15" s="37">
        <v>258678.99743782601</v>
      </c>
      <c r="H15" s="37">
        <v>8.00664787593873E-2</v>
      </c>
    </row>
    <row r="16" spans="1:8">
      <c r="A16" s="37">
        <v>15</v>
      </c>
      <c r="B16" s="37">
        <v>27</v>
      </c>
      <c r="C16" s="37">
        <v>142403.571</v>
      </c>
      <c r="D16" s="37">
        <v>1011273.85424359</v>
      </c>
      <c r="E16" s="37">
        <v>996261.62458205095</v>
      </c>
      <c r="F16" s="37">
        <v>15012.2296615385</v>
      </c>
      <c r="G16" s="37">
        <v>996261.62458205095</v>
      </c>
      <c r="H16" s="37">
        <v>1.4844870752410901E-2</v>
      </c>
    </row>
    <row r="17" spans="1:8">
      <c r="A17" s="37">
        <v>16</v>
      </c>
      <c r="B17" s="37">
        <v>29</v>
      </c>
      <c r="C17" s="37">
        <v>139861</v>
      </c>
      <c r="D17" s="37">
        <v>1840923.57168291</v>
      </c>
      <c r="E17" s="37">
        <v>1640192.1248735001</v>
      </c>
      <c r="F17" s="37">
        <v>200731.446809402</v>
      </c>
      <c r="G17" s="37">
        <v>1640192.1248735001</v>
      </c>
      <c r="H17" s="37">
        <v>0.109038446732419</v>
      </c>
    </row>
    <row r="18" spans="1:8">
      <c r="A18" s="37">
        <v>17</v>
      </c>
      <c r="B18" s="37">
        <v>31</v>
      </c>
      <c r="C18" s="37">
        <v>19777.312000000002</v>
      </c>
      <c r="D18" s="37">
        <v>197168.94997930599</v>
      </c>
      <c r="E18" s="37">
        <v>170341.986442633</v>
      </c>
      <c r="F18" s="37">
        <v>26826.963536673</v>
      </c>
      <c r="G18" s="37">
        <v>170341.986442633</v>
      </c>
      <c r="H18" s="37">
        <v>0.136060792226609</v>
      </c>
    </row>
    <row r="19" spans="1:8">
      <c r="A19" s="37">
        <v>18</v>
      </c>
      <c r="B19" s="37">
        <v>32</v>
      </c>
      <c r="C19" s="37">
        <v>10973.786</v>
      </c>
      <c r="D19" s="37">
        <v>181990.116926783</v>
      </c>
      <c r="E19" s="37">
        <v>171327.44185418301</v>
      </c>
      <c r="F19" s="37">
        <v>10662.675072599701</v>
      </c>
      <c r="G19" s="37">
        <v>171327.44185418301</v>
      </c>
      <c r="H19" s="37">
        <v>5.85893083243052E-2</v>
      </c>
    </row>
    <row r="20" spans="1:8">
      <c r="A20" s="37">
        <v>19</v>
      </c>
      <c r="B20" s="37">
        <v>33</v>
      </c>
      <c r="C20" s="37">
        <v>37105.311000000002</v>
      </c>
      <c r="D20" s="37">
        <v>470464.61794805998</v>
      </c>
      <c r="E20" s="37">
        <v>369724.36552552599</v>
      </c>
      <c r="F20" s="37">
        <v>100740.252422534</v>
      </c>
      <c r="G20" s="37">
        <v>369724.36552552599</v>
      </c>
      <c r="H20" s="37">
        <v>0.21412928534756601</v>
      </c>
    </row>
    <row r="21" spans="1:8">
      <c r="A21" s="37">
        <v>20</v>
      </c>
      <c r="B21" s="37">
        <v>34</v>
      </c>
      <c r="C21" s="37">
        <v>25837.595000000001</v>
      </c>
      <c r="D21" s="37">
        <v>143386.060376651</v>
      </c>
      <c r="E21" s="37">
        <v>102619.022882363</v>
      </c>
      <c r="F21" s="37">
        <v>40767.037494287397</v>
      </c>
      <c r="G21" s="37">
        <v>102619.022882363</v>
      </c>
      <c r="H21" s="37">
        <v>0.28431660223594502</v>
      </c>
    </row>
    <row r="22" spans="1:8">
      <c r="A22" s="37">
        <v>21</v>
      </c>
      <c r="B22" s="37">
        <v>35</v>
      </c>
      <c r="C22" s="37">
        <v>23513.7</v>
      </c>
      <c r="D22" s="37">
        <v>731878.25975840702</v>
      </c>
      <c r="E22" s="37">
        <v>713879.82456548698</v>
      </c>
      <c r="F22" s="37">
        <v>17998.435192920399</v>
      </c>
      <c r="G22" s="37">
        <v>713879.82456548698</v>
      </c>
      <c r="H22" s="37">
        <v>2.4592116179078201E-2</v>
      </c>
    </row>
    <row r="23" spans="1:8">
      <c r="A23" s="37">
        <v>22</v>
      </c>
      <c r="B23" s="37">
        <v>36</v>
      </c>
      <c r="C23" s="37">
        <v>139057.94699999999</v>
      </c>
      <c r="D23" s="37">
        <v>771463.24441504397</v>
      </c>
      <c r="E23" s="37">
        <v>674501.70944574603</v>
      </c>
      <c r="F23" s="37">
        <v>96961.534969297994</v>
      </c>
      <c r="G23" s="37">
        <v>674501.70944574603</v>
      </c>
      <c r="H23" s="37">
        <v>0.12568522955726599</v>
      </c>
    </row>
    <row r="24" spans="1:8">
      <c r="A24" s="37">
        <v>23</v>
      </c>
      <c r="B24" s="37">
        <v>37</v>
      </c>
      <c r="C24" s="37">
        <v>128121.819</v>
      </c>
      <c r="D24" s="37">
        <v>996198.78036194702</v>
      </c>
      <c r="E24" s="37">
        <v>896537.99279550102</v>
      </c>
      <c r="F24" s="37">
        <v>99660.787566446394</v>
      </c>
      <c r="G24" s="37">
        <v>896537.99279550102</v>
      </c>
      <c r="H24" s="37">
        <v>0.10004106562973</v>
      </c>
    </row>
    <row r="25" spans="1:8">
      <c r="A25" s="37">
        <v>24</v>
      </c>
      <c r="B25" s="37">
        <v>38</v>
      </c>
      <c r="C25" s="37">
        <v>152363.38699999999</v>
      </c>
      <c r="D25" s="37">
        <v>574057.7807</v>
      </c>
      <c r="E25" s="37">
        <v>553009.75134513294</v>
      </c>
      <c r="F25" s="37">
        <v>21048.0293548673</v>
      </c>
      <c r="G25" s="37">
        <v>553009.75134513294</v>
      </c>
      <c r="H25" s="37">
        <v>3.6665349834996599E-2</v>
      </c>
    </row>
    <row r="26" spans="1:8">
      <c r="A26" s="37">
        <v>25</v>
      </c>
      <c r="B26" s="37">
        <v>39</v>
      </c>
      <c r="C26" s="37">
        <v>130980.901</v>
      </c>
      <c r="D26" s="37">
        <v>80966.883456758194</v>
      </c>
      <c r="E26" s="37">
        <v>58521.003521084604</v>
      </c>
      <c r="F26" s="37">
        <v>22445.879935673602</v>
      </c>
      <c r="G26" s="37">
        <v>58521.003521084604</v>
      </c>
      <c r="H26" s="37">
        <v>0.27722297039704102</v>
      </c>
    </row>
    <row r="27" spans="1:8">
      <c r="A27" s="37">
        <v>26</v>
      </c>
      <c r="B27" s="37">
        <v>42</v>
      </c>
      <c r="C27" s="37">
        <v>7095.61</v>
      </c>
      <c r="D27" s="37">
        <v>115845.4472</v>
      </c>
      <c r="E27" s="37">
        <v>102359.649</v>
      </c>
      <c r="F27" s="37">
        <v>13485.798199999999</v>
      </c>
      <c r="G27" s="37">
        <v>102359.649</v>
      </c>
      <c r="H27" s="37">
        <v>0.116411982740397</v>
      </c>
    </row>
    <row r="28" spans="1:8">
      <c r="A28" s="37">
        <v>27</v>
      </c>
      <c r="B28" s="37">
        <v>43</v>
      </c>
      <c r="C28" s="37">
        <v>1170.93</v>
      </c>
      <c r="D28" s="37">
        <v>4755.2623999999996</v>
      </c>
      <c r="E28" s="37">
        <v>5955.2253000000001</v>
      </c>
      <c r="F28" s="37">
        <v>-1199.9629</v>
      </c>
      <c r="G28" s="37">
        <v>5955.2253000000001</v>
      </c>
      <c r="H28" s="37">
        <v>-0.25234420291927501</v>
      </c>
    </row>
    <row r="29" spans="1:8">
      <c r="A29" s="37">
        <v>28</v>
      </c>
      <c r="B29" s="37">
        <v>75</v>
      </c>
      <c r="C29" s="37">
        <v>71</v>
      </c>
      <c r="D29" s="37">
        <v>34054.700854700903</v>
      </c>
      <c r="E29" s="37">
        <v>32274.358974358998</v>
      </c>
      <c r="F29" s="37">
        <v>1780.3418803418799</v>
      </c>
      <c r="G29" s="37">
        <v>32274.358974358998</v>
      </c>
      <c r="H29" s="37">
        <v>5.2278887661881303E-2</v>
      </c>
    </row>
    <row r="30" spans="1:8">
      <c r="A30" s="37">
        <v>29</v>
      </c>
      <c r="B30" s="37">
        <v>76</v>
      </c>
      <c r="C30" s="37">
        <v>1313</v>
      </c>
      <c r="D30" s="37">
        <v>244472.76951196601</v>
      </c>
      <c r="E30" s="37">
        <v>233717.379473504</v>
      </c>
      <c r="F30" s="37">
        <v>10755.390038461501</v>
      </c>
      <c r="G30" s="37">
        <v>233717.379473504</v>
      </c>
      <c r="H30" s="37">
        <v>4.3994225041636401E-2</v>
      </c>
    </row>
    <row r="31" spans="1:8">
      <c r="A31" s="30">
        <v>30</v>
      </c>
      <c r="B31" s="39">
        <v>99</v>
      </c>
      <c r="C31" s="40">
        <v>8</v>
      </c>
      <c r="D31" s="40">
        <v>10087.973678239199</v>
      </c>
      <c r="E31" s="40">
        <v>9171.7435443612394</v>
      </c>
      <c r="F31" s="40">
        <v>916.23013387792105</v>
      </c>
      <c r="G31" s="40">
        <v>9171.7435443612394</v>
      </c>
      <c r="H31" s="40">
        <v>9.0824001241629704E-2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31</v>
      </c>
      <c r="D34" s="34">
        <v>49077.8</v>
      </c>
      <c r="E34" s="34">
        <v>48721.42</v>
      </c>
      <c r="F34" s="30"/>
      <c r="G34" s="30"/>
      <c r="H34" s="30"/>
    </row>
    <row r="35" spans="1:8">
      <c r="A35" s="30"/>
      <c r="B35" s="33">
        <v>71</v>
      </c>
      <c r="C35" s="34">
        <v>33</v>
      </c>
      <c r="D35" s="34">
        <v>64085.52</v>
      </c>
      <c r="E35" s="34">
        <v>71594.91</v>
      </c>
      <c r="F35" s="30"/>
      <c r="G35" s="30"/>
      <c r="H35" s="30"/>
    </row>
    <row r="36" spans="1:8">
      <c r="A36" s="30"/>
      <c r="B36" s="33">
        <v>72</v>
      </c>
      <c r="C36" s="34">
        <v>35</v>
      </c>
      <c r="D36" s="34">
        <v>77488.08</v>
      </c>
      <c r="E36" s="34">
        <v>76819.7</v>
      </c>
      <c r="F36" s="30"/>
      <c r="G36" s="30"/>
      <c r="H36" s="30"/>
    </row>
    <row r="37" spans="1:8">
      <c r="A37" s="30"/>
      <c r="B37" s="33">
        <v>73</v>
      </c>
      <c r="C37" s="34">
        <v>53</v>
      </c>
      <c r="D37" s="34">
        <v>75170.17</v>
      </c>
      <c r="E37" s="34">
        <v>86040.34</v>
      </c>
      <c r="F37" s="30"/>
      <c r="G37" s="30"/>
      <c r="H37" s="30"/>
    </row>
    <row r="38" spans="1:8">
      <c r="A38" s="30"/>
      <c r="B38" s="33">
        <v>77</v>
      </c>
      <c r="C38" s="34">
        <v>39</v>
      </c>
      <c r="D38" s="34">
        <v>49896.39</v>
      </c>
      <c r="E38" s="34">
        <v>53326.09</v>
      </c>
      <c r="F38" s="30"/>
      <c r="G38" s="30"/>
      <c r="H38" s="30"/>
    </row>
    <row r="39" spans="1:8">
      <c r="A39" s="30"/>
      <c r="B39" s="33">
        <v>78</v>
      </c>
      <c r="C39" s="34">
        <v>33</v>
      </c>
      <c r="D39" s="34">
        <v>38304.31</v>
      </c>
      <c r="E39" s="34">
        <v>33095.85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2016-05-13T00:51:51Z</dcterms:modified>
</cp:coreProperties>
</file>