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<sst xmlns="http://schemas.openxmlformats.org/spreadsheetml/2006/main" count="119" uniqueCount="78">
  <si>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</si>
  <si>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</si>
  <si>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</si>
  <si>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</si>
  <si>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</si>
  <si>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</si>
  <si>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</si>
  <si>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</si>
  <si>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</si>
  <si>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</si>
  <si>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</si>
  <si>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</si>
  <si>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</si>
  <si>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</si>
  <si>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</si>
  <si>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</si>
  <si>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</si>
  <si>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</si>
  <si>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</si>
  <si>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</si>
  <si>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</si>
  <si>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</si>
  <si>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</si>
  <si>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</si>
  <si>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</si>
  <si>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</si>
  <si>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</si>
  <si>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</si>
  <si>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</si>
  <si>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</si>
  <si>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</si>
  <si>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</si>
  <si>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</si>
  <si>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</si>
  <si>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</si>
  <si>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</si>
  <si>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</si>
  <si>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</si>
  <si>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</si>
  <si>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</si>
  <si>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0" type="noConversion"/>
  </si>
  <si>
    <t>COST</t>
    <phoneticPr fontId="40" type="noConversion"/>
  </si>
  <si>
    <t>成本</t>
    <phoneticPr fontId="40" type="noConversion"/>
  </si>
  <si>
    <t>销售金额差异</t>
    <phoneticPr fontId="40" type="noConversion"/>
  </si>
  <si>
    <t>销售成本差异</t>
    <phoneticPr fontId="4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</si>
  <si>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</si>
  <si>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</si>
  <si>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</si>
  <si>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</si>
  <si>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</si>
  <si>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</si>
  <si>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</si>
  <si>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</si>
  <si>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</si>
  <si>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</si>
  <si>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</si>
  <si>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</si>
  <si>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</si>
  <si>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</si>
  <si>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</si>
  <si>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</si>
  <si>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</si>
  <si>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</si>
  <si>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</si>
  <si>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</si>
  <si>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</si>
  <si>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</si>
  <si>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</si>
  <si>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</si>
  <si>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</si>
  <si>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</si>
  <si>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0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</si>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</sst>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5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9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4" fillId="38" borderId="21">
      <alignment vertical="center"/>
    </xf>
    <xf numFmtId="0" fontId="73" fillId="0" borderId="0"/>
    <xf numFmtId="180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78" fontId="75" fillId="0" borderId="0" applyFont="0" applyFill="0" applyBorder="0" applyAlignment="0" applyProtection="0"/>
    <xf numFmtId="179" fontId="75" fillId="0" borderId="0" applyFon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5" borderId="4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6" fillId="6" borderId="4" applyNumberFormat="0" applyAlignment="0" applyProtection="0">
      <alignment vertical="center"/>
    </xf>
    <xf numFmtId="0" fontId="87" fillId="0" borderId="6" applyNumberFormat="0" applyFill="0" applyAlignment="0" applyProtection="0">
      <alignment vertical="center"/>
    </xf>
    <xf numFmtId="0" fontId="88" fillId="7" borderId="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7" fillId="0" borderId="0" xfId="0" applyFont="1"/>
    <xf numFmtId="177" fontId="37" fillId="0" borderId="0" xfId="0" applyNumberFormat="1" applyFont="1"/>
    <xf numFmtId="0" fontId="0" fillId="0" borderId="0" xfId="0" applyAlignment="1"/>
    <xf numFmtId="0" fontId="37" fillId="0" borderId="0" xfId="0" applyNumberFormat="1" applyFont="1"/>
    <xf numFmtId="0" fontId="38" fillId="0" borderId="18" xfId="0" applyFont="1" applyBorder="1" applyAlignment="1">
      <alignment wrapText="1"/>
    </xf>
    <xf numFmtId="0" fontId="38" fillId="0" borderId="18" xfId="0" applyNumberFormat="1" applyFont="1" applyBorder="1" applyAlignment="1">
      <alignment wrapText="1"/>
    </xf>
    <xf numFmtId="0" fontId="37" fillId="0" borderId="18" xfId="0" applyFont="1" applyBorder="1" applyAlignment="1">
      <alignment wrapText="1"/>
    </xf>
    <xf numFmtId="0" fontId="37" fillId="0" borderId="18" xfId="0" applyFont="1" applyBorder="1" applyAlignment="1">
      <alignment horizontal="right" vertical="center" wrapText="1"/>
    </xf>
    <xf numFmtId="49" fontId="38" fillId="36" borderId="18" xfId="0" applyNumberFormat="1" applyFont="1" applyFill="1" applyBorder="1" applyAlignment="1">
      <alignment vertical="center" wrapText="1"/>
    </xf>
    <xf numFmtId="49" fontId="41" fillId="37" borderId="18" xfId="0" applyNumberFormat="1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vertical="center" wrapText="1"/>
    </xf>
    <xf numFmtId="0" fontId="38" fillId="33" borderId="18" xfId="0" applyNumberFormat="1" applyFont="1" applyFill="1" applyBorder="1" applyAlignment="1">
      <alignment vertical="center" wrapText="1"/>
    </xf>
    <xf numFmtId="0" fontId="38" fillId="36" borderId="18" xfId="0" applyFont="1" applyFill="1" applyBorder="1" applyAlignment="1">
      <alignment vertical="center" wrapText="1"/>
    </xf>
    <xf numFmtId="0" fontId="38" fillId="37" borderId="18" xfId="0" applyFont="1" applyFill="1" applyBorder="1" applyAlignment="1">
      <alignment vertical="center" wrapText="1"/>
    </xf>
    <xf numFmtId="4" fontId="38" fillId="36" borderId="18" xfId="0" applyNumberFormat="1" applyFont="1" applyFill="1" applyBorder="1" applyAlignment="1">
      <alignment horizontal="right" vertical="top" wrapText="1"/>
    </xf>
    <xf numFmtId="4" fontId="38" fillId="37" borderId="18" xfId="0" applyNumberFormat="1" applyFont="1" applyFill="1" applyBorder="1" applyAlignment="1">
      <alignment horizontal="right" vertical="top" wrapText="1"/>
    </xf>
    <xf numFmtId="177" fontId="37" fillId="36" borderId="18" xfId="0" applyNumberFormat="1" applyFont="1" applyFill="1" applyBorder="1" applyAlignment="1">
      <alignment horizontal="center" vertical="center"/>
    </xf>
    <xf numFmtId="177" fontId="37" fillId="37" borderId="18" xfId="0" applyNumberFormat="1" applyFont="1" applyFill="1" applyBorder="1" applyAlignment="1">
      <alignment horizontal="center" vertical="center"/>
    </xf>
    <xf numFmtId="177" fontId="42" fillId="0" borderId="18" xfId="0" applyNumberFormat="1" applyFont="1" applyBorder="1"/>
    <xf numFmtId="177" fontId="37" fillId="36" borderId="18" xfId="0" applyNumberFormat="1" applyFont="1" applyFill="1" applyBorder="1"/>
    <xf numFmtId="177" fontId="37" fillId="37" borderId="18" xfId="0" applyNumberFormat="1" applyFont="1" applyFill="1" applyBorder="1"/>
    <xf numFmtId="177" fontId="37" fillId="0" borderId="18" xfId="0" applyNumberFormat="1" applyFont="1" applyBorder="1"/>
    <xf numFmtId="49" fontId="38" fillId="0" borderId="18" xfId="0" applyNumberFormat="1" applyFont="1" applyFill="1" applyBorder="1" applyAlignment="1">
      <alignment vertical="center" wrapText="1"/>
    </xf>
    <xf numFmtId="0" fontId="38" fillId="0" borderId="18" xfId="0" applyFont="1" applyFill="1" applyBorder="1" applyAlignment="1">
      <alignment vertical="center" wrapText="1"/>
    </xf>
    <xf numFmtId="4" fontId="38" fillId="0" borderId="18" xfId="0" applyNumberFormat="1" applyFont="1" applyFill="1" applyBorder="1" applyAlignment="1">
      <alignment horizontal="right" vertical="top" wrapText="1"/>
    </xf>
    <xf numFmtId="0" fontId="37" fillId="0" borderId="0" xfId="0" applyFont="1" applyFill="1"/>
    <xf numFmtId="176" fontId="3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8" fillId="0" borderId="0" xfId="0" applyNumberFormat="1" applyFont="1" applyAlignment="1"/>
    <xf numFmtId="1" fontId="48" fillId="0" borderId="0" xfId="0" applyNumberFormat="1" applyFont="1" applyAlignment="1"/>
    <xf numFmtId="0" fontId="37" fillId="0" borderId="0" xfId="0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7" fillId="0" borderId="0" xfId="0" applyFont="1"/>
    <xf numFmtId="0" fontId="37" fillId="0" borderId="0" xfId="0" applyFont="1"/>
    <xf numFmtId="0" fontId="73" fillId="0" borderId="0" xfId="110"/>
    <xf numFmtId="0" fontId="74" fillId="0" borderId="0" xfId="110" applyNumberFormat="1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37" fillId="0" borderId="0" xfId="0" applyFont="1" applyAlignment="1">
      <alignment vertical="center"/>
    </xf>
    <xf numFmtId="49" fontId="38" fillId="33" borderId="18" xfId="0" applyNumberFormat="1" applyFont="1" applyFill="1" applyBorder="1" applyAlignment="1">
      <alignment horizontal="left" vertical="top" wrapText="1"/>
    </xf>
    <xf numFmtId="49" fontId="38" fillId="33" borderId="22" xfId="0" applyNumberFormat="1" applyFont="1" applyFill="1" applyBorder="1" applyAlignment="1">
      <alignment horizontal="left" vertical="top" wrapText="1"/>
    </xf>
    <xf numFmtId="49" fontId="38" fillId="33" borderId="23" xfId="0" applyNumberFormat="1" applyFont="1" applyFill="1" applyBorder="1" applyAlignment="1">
      <alignment horizontal="left" vertical="top" wrapText="1"/>
    </xf>
    <xf numFmtId="0" fontId="38" fillId="33" borderId="18" xfId="0" applyFont="1" applyFill="1" applyBorder="1" applyAlignment="1">
      <alignment vertical="center" wrapText="1"/>
    </xf>
    <xf numFmtId="49" fontId="39" fillId="33" borderId="18" xfId="0" applyNumberFormat="1" applyFont="1" applyFill="1" applyBorder="1" applyAlignment="1">
      <alignment horizontal="left" vertical="top" wrapText="1"/>
    </xf>
    <xf numFmtId="14" fontId="38" fillId="33" borderId="18" xfId="0" applyNumberFormat="1" applyFont="1" applyFill="1" applyBorder="1" applyAlignment="1">
      <alignment vertical="center" wrapText="1"/>
    </xf>
    <xf numFmtId="49" fontId="38" fillId="33" borderId="13" xfId="0" applyNumberFormat="1" applyFont="1" applyFill="1" applyBorder="1" applyAlignment="1">
      <alignment horizontal="left" vertical="top" wrapText="1"/>
    </xf>
    <xf numFmtId="49" fontId="38" fillId="33" borderId="15" xfId="0" applyNumberFormat="1" applyFont="1" applyFill="1" applyBorder="1" applyAlignment="1">
      <alignment horizontal="left" vertical="top" wrapText="1"/>
    </xf>
    <xf numFmtId="0" fontId="37" fillId="0" borderId="19" xfId="425" applyFont="1" applyBorder="1" applyAlignment="1">
      <alignment wrapText="1"/>
    </xf>
    <xf numFmtId="49" fontId="38" fillId="33" borderId="15" xfId="425" applyNumberFormat="1" applyFont="1" applyFill="1" applyBorder="1" applyAlignment="1">
      <alignment horizontal="left" vertical="top" wrapText="1"/>
    </xf>
    <xf numFmtId="0" fontId="37" fillId="0" borderId="0" xfId="425" applyFont="1" applyAlignment="1">
      <alignment wrapText="1"/>
    </xf>
    <xf numFmtId="14" fontId="38" fillId="33" borderId="12" xfId="425" applyNumberFormat="1" applyFont="1" applyFill="1" applyBorder="1" applyAlignment="1">
      <alignment vertical="center" wrapText="1"/>
    </xf>
    <xf numFmtId="14" fontId="38" fillId="33" borderId="16" xfId="425" applyNumberFormat="1" applyFont="1" applyFill="1" applyBorder="1" applyAlignment="1">
      <alignment vertical="center" wrapText="1"/>
    </xf>
    <xf numFmtId="14" fontId="38" fillId="33" borderId="17" xfId="425" applyNumberFormat="1" applyFont="1" applyFill="1" applyBorder="1" applyAlignment="1">
      <alignment vertical="center" wrapText="1"/>
    </xf>
    <xf numFmtId="49" fontId="39" fillId="33" borderId="15" xfId="425" applyNumberFormat="1" applyFont="1" applyFill="1" applyBorder="1" applyAlignment="1">
      <alignment horizontal="left" vertical="top" wrapText="1"/>
    </xf>
    <xf numFmtId="49" fontId="39" fillId="33" borderId="14" xfId="425" applyNumberFormat="1" applyFont="1" applyFill="1" applyBorder="1" applyAlignment="1">
      <alignment horizontal="left" vertical="top" wrapText="1"/>
    </xf>
    <xf numFmtId="49" fontId="39" fillId="33" borderId="13" xfId="425" applyNumberFormat="1" applyFont="1" applyFill="1" applyBorder="1" applyAlignment="1">
      <alignment horizontal="left" vertical="top" wrapText="1"/>
    </xf>
    <xf numFmtId="0" fontId="38" fillId="33" borderId="15" xfId="425" applyFont="1" applyFill="1" applyBorder="1" applyAlignment="1">
      <alignment vertical="center" wrapText="1"/>
    </xf>
    <xf numFmtId="0" fontId="38" fillId="33" borderId="13" xfId="425" applyFont="1" applyFill="1" applyBorder="1" applyAlignment="1">
      <alignment vertical="center" wrapText="1"/>
    </xf>
    <xf numFmtId="0" fontId="37" fillId="0" borderId="0" xfId="425" applyFont="1" applyAlignment="1">
      <alignment horizontal="right" vertical="center" wrapText="1"/>
    </xf>
    <xf numFmtId="49" fontId="38" fillId="33" borderId="13" xfId="425" applyNumberFormat="1" applyFont="1" applyFill="1" applyBorder="1" applyAlignment="1">
      <alignment horizontal="left" vertical="top" wrapText="1"/>
    </xf>
    <xf numFmtId="0" fontId="1" fillId="0" borderId="0" xfId="425">
      <alignment vertical="center"/>
    </xf>
    <xf numFmtId="0" fontId="43" fillId="0" borderId="0" xfId="425" applyFont="1" applyAlignment="1">
      <alignment horizontal="left" wrapText="1"/>
    </xf>
    <xf numFmtId="0" fontId="49" fillId="0" borderId="19" xfId="425" applyFont="1" applyBorder="1" applyAlignment="1">
      <alignment horizontal="left" vertical="center" wrapText="1"/>
    </xf>
    <xf numFmtId="0" fontId="38" fillId="0" borderId="10" xfId="425" applyFont="1" applyBorder="1" applyAlignment="1">
      <alignment wrapText="1"/>
    </xf>
    <xf numFmtId="0" fontId="37" fillId="0" borderId="11" xfId="425" applyFont="1" applyBorder="1" applyAlignment="1">
      <alignment wrapText="1"/>
    </xf>
    <xf numFmtId="0" fontId="37" fillId="0" borderId="11" xfId="425" applyFont="1" applyBorder="1" applyAlignment="1">
      <alignment horizontal="right" vertical="center" wrapText="1"/>
    </xf>
    <xf numFmtId="49" fontId="38" fillId="33" borderId="10" xfId="425" applyNumberFormat="1" applyFont="1" applyFill="1" applyBorder="1" applyAlignment="1">
      <alignment vertical="center" wrapText="1"/>
    </xf>
    <xf numFmtId="49" fontId="38" fillId="33" borderId="12" xfId="425" applyNumberFormat="1" applyFont="1" applyFill="1" applyBorder="1" applyAlignment="1">
      <alignment vertical="center" wrapText="1"/>
    </xf>
    <xf numFmtId="0" fontId="38" fillId="33" borderId="10" xfId="425" applyFont="1" applyFill="1" applyBorder="1" applyAlignment="1">
      <alignment vertical="center" wrapText="1"/>
    </xf>
    <xf numFmtId="0" fontId="38" fillId="33" borderId="12" xfId="425" applyFont="1" applyFill="1" applyBorder="1" applyAlignment="1">
      <alignment vertical="center" wrapText="1"/>
    </xf>
    <xf numFmtId="4" fontId="39" fillId="34" borderId="10" xfId="425" applyNumberFormat="1" applyFont="1" applyFill="1" applyBorder="1" applyAlignment="1">
      <alignment horizontal="right" vertical="top" wrapText="1"/>
    </xf>
    <xf numFmtId="176" fontId="39" fillId="34" borderId="10" xfId="425" applyNumberFormat="1" applyFont="1" applyFill="1" applyBorder="1" applyAlignment="1">
      <alignment horizontal="right" vertical="top" wrapText="1"/>
    </xf>
    <xf numFmtId="176" fontId="39" fillId="34" borderId="12" xfId="425" applyNumberFormat="1" applyFont="1" applyFill="1" applyBorder="1" applyAlignment="1">
      <alignment horizontal="right" vertical="top" wrapText="1"/>
    </xf>
    <xf numFmtId="4" fontId="38" fillId="35" borderId="10" xfId="425" applyNumberFormat="1" applyFont="1" applyFill="1" applyBorder="1" applyAlignment="1">
      <alignment horizontal="right" vertical="top" wrapText="1"/>
    </xf>
    <xf numFmtId="176" fontId="38" fillId="35" borderId="10" xfId="425" applyNumberFormat="1" applyFont="1" applyFill="1" applyBorder="1" applyAlignment="1">
      <alignment horizontal="right" vertical="top" wrapText="1"/>
    </xf>
    <xf numFmtId="176" fontId="38" fillId="35" borderId="12" xfId="425" applyNumberFormat="1" applyFont="1" applyFill="1" applyBorder="1" applyAlignment="1">
      <alignment horizontal="right" vertical="top" wrapText="1"/>
    </xf>
    <xf numFmtId="0" fontId="38" fillId="35" borderId="10" xfId="425" applyFont="1" applyFill="1" applyBorder="1" applyAlignment="1">
      <alignment horizontal="right" vertical="top" wrapText="1"/>
    </xf>
    <xf numFmtId="0" fontId="38" fillId="35" borderId="12" xfId="425" applyFont="1" applyFill="1" applyBorder="1" applyAlignment="1">
      <alignment horizontal="right" vertical="top" wrapText="1"/>
    </xf>
    <xf numFmtId="4" fontId="38" fillId="35" borderId="13" xfId="425" applyNumberFormat="1" applyFont="1" applyFill="1" applyBorder="1" applyAlignment="1">
      <alignment horizontal="right" vertical="top" wrapText="1"/>
    </xf>
    <xf numFmtId="0" fontId="38" fillId="35" borderId="13" xfId="425" applyFont="1" applyFill="1" applyBorder="1" applyAlignment="1">
      <alignment horizontal="right" vertical="top" wrapText="1"/>
    </xf>
    <xf numFmtId="176" fontId="38" fillId="35" borderId="13" xfId="425" applyNumberFormat="1" applyFont="1" applyFill="1" applyBorder="1" applyAlignment="1">
      <alignment horizontal="right" vertical="top" wrapText="1"/>
    </xf>
    <xf numFmtId="176" fontId="38" fillId="35" borderId="20" xfId="425" applyNumberFormat="1" applyFont="1" applyFill="1" applyBorder="1" applyAlignment="1">
      <alignment horizontal="right" vertical="top" wrapText="1"/>
    </xf>
  </cellXfs>
  <cellStyles count="439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492" Type="http://schemas.openxmlformats.org/officeDocument/2006/relationships/image" Target="cid:12de1e3b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18590080.315099996</v>
      </c>
      <c r="F3" s="25">
        <f>RA!I7</f>
        <v>1509399.8463000001</v>
      </c>
      <c r="G3" s="16">
        <f>SUM(G4:G41)</f>
        <v>17078859.419500005</v>
      </c>
      <c r="H3" s="27">
        <f>RA!J7</f>
        <v>8.1157279585373292</v>
      </c>
      <c r="I3" s="20">
        <f>SUM(I4:I41)</f>
        <v>18590087.228990592</v>
      </c>
      <c r="J3" s="21">
        <f>SUM(J4:J41)</f>
        <v>17078859.272285655</v>
      </c>
      <c r="K3" s="22">
        <f>E3-I3</f>
        <v>-6.9138905964791775</v>
      </c>
      <c r="L3" s="22">
        <f>G3-J3</f>
        <v>0.14721434935927391</v>
      </c>
    </row>
    <row r="4" spans="1:13" x14ac:dyDescent="0.2">
      <c r="A4" s="47">
        <f>RA!A8</f>
        <v>42504</v>
      </c>
      <c r="B4" s="12">
        <v>12</v>
      </c>
      <c r="C4" s="42" t="s">
        <v>6</v>
      </c>
      <c r="D4" s="42"/>
      <c r="E4" s="15">
        <f>VLOOKUP(C4,RA!B8:D35,3,0)</f>
        <v>591960.75939999998</v>
      </c>
      <c r="F4" s="25">
        <f>VLOOKUP(C4,RA!B8:I38,8,0)</f>
        <v>114446.9071</v>
      </c>
      <c r="G4" s="16">
        <f t="shared" ref="G4:G41" si="0">E4-F4</f>
        <v>477513.85229999997</v>
      </c>
      <c r="H4" s="27">
        <f>RA!J8</f>
        <v>19.3335293400193</v>
      </c>
      <c r="I4" s="20">
        <f>VLOOKUP(B4,RMS!B:D,3,FALSE)</f>
        <v>591961.52748974401</v>
      </c>
      <c r="J4" s="21">
        <f>VLOOKUP(B4,RMS!B:E,4,FALSE)</f>
        <v>477513.86453504302</v>
      </c>
      <c r="K4" s="22">
        <f t="shared" ref="K4:K41" si="1">E4-I4</f>
        <v>-0.76808974402956665</v>
      </c>
      <c r="L4" s="22">
        <f t="shared" ref="L4:L41" si="2">G4-J4</f>
        <v>-1.2235043046530336E-2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100974.2283</v>
      </c>
      <c r="F5" s="25">
        <f>VLOOKUP(C5,RA!B9:I39,8,0)</f>
        <v>22408.2624</v>
      </c>
      <c r="G5" s="16">
        <f t="shared" si="0"/>
        <v>78565.96590000001</v>
      </c>
      <c r="H5" s="27">
        <f>RA!J9</f>
        <v>22.192061060792501</v>
      </c>
      <c r="I5" s="20">
        <f>VLOOKUP(B5,RMS!B:D,3,FALSE)</f>
        <v>100974.27193589701</v>
      </c>
      <c r="J5" s="21">
        <f>VLOOKUP(B5,RMS!B:E,4,FALSE)</f>
        <v>78565.963556410294</v>
      </c>
      <c r="K5" s="22">
        <f t="shared" si="1"/>
        <v>-4.36358970036963E-2</v>
      </c>
      <c r="L5" s="22">
        <f t="shared" si="2"/>
        <v>2.3435897164745256E-3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156748.89920000001</v>
      </c>
      <c r="F6" s="25">
        <f>VLOOKUP(C6,RA!B10:I40,8,0)</f>
        <v>42314.677499999998</v>
      </c>
      <c r="G6" s="16">
        <f t="shared" si="0"/>
        <v>114434.22170000002</v>
      </c>
      <c r="H6" s="27">
        <f>RA!J10</f>
        <v>26.995199147146501</v>
      </c>
      <c r="I6" s="20">
        <f>VLOOKUP(B6,RMS!B:D,3,FALSE)</f>
        <v>156751.44241822101</v>
      </c>
      <c r="J6" s="21">
        <f>VLOOKUP(B6,RMS!B:E,4,FALSE)</f>
        <v>114434.22615086399</v>
      </c>
      <c r="K6" s="22">
        <f>E6-I6</f>
        <v>-2.5432182209915482</v>
      </c>
      <c r="L6" s="22">
        <f t="shared" si="2"/>
        <v>-4.4508639693958685E-3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58382.627200000003</v>
      </c>
      <c r="F7" s="25">
        <f>VLOOKUP(C7,RA!B11:I41,8,0)</f>
        <v>10475.062099999999</v>
      </c>
      <c r="G7" s="16">
        <f t="shared" si="0"/>
        <v>47907.565100000007</v>
      </c>
      <c r="H7" s="27">
        <f>RA!J11</f>
        <v>17.942087573613001</v>
      </c>
      <c r="I7" s="20">
        <f>VLOOKUP(B7,RMS!B:D,3,FALSE)</f>
        <v>58382.649074941401</v>
      </c>
      <c r="J7" s="21">
        <f>VLOOKUP(B7,RMS!B:E,4,FALSE)</f>
        <v>47907.565073799298</v>
      </c>
      <c r="K7" s="22">
        <f t="shared" si="1"/>
        <v>-2.1874941397982184E-2</v>
      </c>
      <c r="L7" s="22">
        <f t="shared" si="2"/>
        <v>2.6200708816759288E-5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212814.6317</v>
      </c>
      <c r="F8" s="25">
        <f>VLOOKUP(C8,RA!B12:I42,8,0)</f>
        <v>29357.914700000001</v>
      </c>
      <c r="G8" s="16">
        <f t="shared" si="0"/>
        <v>183456.717</v>
      </c>
      <c r="H8" s="27">
        <f>RA!J12</f>
        <v>13.795064026135799</v>
      </c>
      <c r="I8" s="20">
        <f>VLOOKUP(B8,RMS!B:D,3,FALSE)</f>
        <v>212814.662100855</v>
      </c>
      <c r="J8" s="21">
        <f>VLOOKUP(B8,RMS!B:E,4,FALSE)</f>
        <v>183456.71818803399</v>
      </c>
      <c r="K8" s="22">
        <f t="shared" si="1"/>
        <v>-3.0400855001062155E-2</v>
      </c>
      <c r="L8" s="22">
        <f t="shared" si="2"/>
        <v>-1.188033988000825E-3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250312.0159</v>
      </c>
      <c r="F9" s="25">
        <f>VLOOKUP(C9,RA!B13:I43,8,0)</f>
        <v>43862.346100000002</v>
      </c>
      <c r="G9" s="16">
        <f t="shared" si="0"/>
        <v>206449.6698</v>
      </c>
      <c r="H9" s="27">
        <f>RA!J13</f>
        <v>17.523068535999901</v>
      </c>
      <c r="I9" s="20">
        <f>VLOOKUP(B9,RMS!B:D,3,FALSE)</f>
        <v>250312.25678547</v>
      </c>
      <c r="J9" s="21">
        <f>VLOOKUP(B9,RMS!B:E,4,FALSE)</f>
        <v>206449.66962820501</v>
      </c>
      <c r="K9" s="22">
        <f t="shared" si="1"/>
        <v>-0.24088547000428662</v>
      </c>
      <c r="L9" s="22">
        <f t="shared" si="2"/>
        <v>1.7179499263875186E-4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149385.25510000001</v>
      </c>
      <c r="F10" s="25">
        <f>VLOOKUP(C10,RA!B14:I43,8,0)</f>
        <v>32158.344400000002</v>
      </c>
      <c r="G10" s="16">
        <f t="shared" si="0"/>
        <v>117226.91070000001</v>
      </c>
      <c r="H10" s="27">
        <f>RA!J14</f>
        <v>21.527120851701799</v>
      </c>
      <c r="I10" s="20">
        <f>VLOOKUP(B10,RMS!B:D,3,FALSE)</f>
        <v>149385.288064102</v>
      </c>
      <c r="J10" s="21">
        <f>VLOOKUP(B10,RMS!B:E,4,FALSE)</f>
        <v>117226.91076495701</v>
      </c>
      <c r="K10" s="22">
        <f t="shared" si="1"/>
        <v>-3.2964101992547512E-2</v>
      </c>
      <c r="L10" s="22">
        <f t="shared" si="2"/>
        <v>-6.4956999267451465E-5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146487.18299999999</v>
      </c>
      <c r="F11" s="25">
        <f>VLOOKUP(C11,RA!B15:I44,8,0)</f>
        <v>18588.694500000001</v>
      </c>
      <c r="G11" s="16">
        <f t="shared" si="0"/>
        <v>127898.48849999999</v>
      </c>
      <c r="H11" s="27">
        <f>RA!J15</f>
        <v>12.689638860759599</v>
      </c>
      <c r="I11" s="20">
        <f>VLOOKUP(B11,RMS!B:D,3,FALSE)</f>
        <v>146487.47187265</v>
      </c>
      <c r="J11" s="21">
        <f>VLOOKUP(B11,RMS!B:E,4,FALSE)</f>
        <v>127898.487252137</v>
      </c>
      <c r="K11" s="22">
        <f t="shared" si="1"/>
        <v>-0.28887265000957996</v>
      </c>
      <c r="L11" s="22">
        <f t="shared" si="2"/>
        <v>1.2478629942052066E-3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1160000.3139</v>
      </c>
      <c r="F12" s="25">
        <f>VLOOKUP(C12,RA!B16:I45,8,0)</f>
        <v>5173.1814000000004</v>
      </c>
      <c r="G12" s="16">
        <f t="shared" si="0"/>
        <v>1154827.1325000001</v>
      </c>
      <c r="H12" s="27">
        <f>RA!J16</f>
        <v>0.445963793113763</v>
      </c>
      <c r="I12" s="20">
        <f>VLOOKUP(B12,RMS!B:D,3,FALSE)</f>
        <v>1159999.4168717901</v>
      </c>
      <c r="J12" s="21">
        <f>VLOOKUP(B12,RMS!B:E,4,FALSE)</f>
        <v>1154827.1325999999</v>
      </c>
      <c r="K12" s="22">
        <f t="shared" si="1"/>
        <v>0.89702820987440646</v>
      </c>
      <c r="L12" s="22">
        <f t="shared" si="2"/>
        <v>-9.999983012676239E-5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556575.16570000001</v>
      </c>
      <c r="F13" s="25">
        <f>VLOOKUP(C13,RA!B17:I46,8,0)</f>
        <v>48431.318700000003</v>
      </c>
      <c r="G13" s="16">
        <f t="shared" si="0"/>
        <v>508143.84700000001</v>
      </c>
      <c r="H13" s="27">
        <f>RA!J17</f>
        <v>8.7016672113079903</v>
      </c>
      <c r="I13" s="20">
        <f>VLOOKUP(B13,RMS!B:D,3,FALSE)</f>
        <v>556575.67063247901</v>
      </c>
      <c r="J13" s="21">
        <f>VLOOKUP(B13,RMS!B:E,4,FALSE)</f>
        <v>508143.84442820499</v>
      </c>
      <c r="K13" s="22">
        <f t="shared" si="1"/>
        <v>-0.50493247900158167</v>
      </c>
      <c r="L13" s="22">
        <f t="shared" si="2"/>
        <v>2.5717950193211436E-3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1833927.3518000001</v>
      </c>
      <c r="F14" s="25">
        <f>VLOOKUP(C14,RA!B18:I47,8,0)</f>
        <v>153896.8371</v>
      </c>
      <c r="G14" s="16">
        <f t="shared" si="0"/>
        <v>1680030.5147000002</v>
      </c>
      <c r="H14" s="27">
        <f>RA!J18</f>
        <v>8.3916539523198797</v>
      </c>
      <c r="I14" s="20">
        <f>VLOOKUP(B14,RMS!B:D,3,FALSE)</f>
        <v>1833927.4033675201</v>
      </c>
      <c r="J14" s="21">
        <f>VLOOKUP(B14,RMS!B:E,4,FALSE)</f>
        <v>1680030.4560350401</v>
      </c>
      <c r="K14" s="22">
        <f t="shared" si="1"/>
        <v>-5.1567520014941692E-2</v>
      </c>
      <c r="L14" s="22">
        <f t="shared" si="2"/>
        <v>5.8664960088208318E-2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479173.33319999999</v>
      </c>
      <c r="F15" s="25">
        <f>VLOOKUP(C15,RA!B19:I48,8,0)</f>
        <v>42304.889799999997</v>
      </c>
      <c r="G15" s="16">
        <f t="shared" si="0"/>
        <v>436868.44339999999</v>
      </c>
      <c r="H15" s="27">
        <f>RA!J19</f>
        <v>8.8287237349960304</v>
      </c>
      <c r="I15" s="20">
        <f>VLOOKUP(B15,RMS!B:D,3,FALSE)</f>
        <v>479173.348884615</v>
      </c>
      <c r="J15" s="21">
        <f>VLOOKUP(B15,RMS!B:E,4,FALSE)</f>
        <v>436868.445253846</v>
      </c>
      <c r="K15" s="22">
        <f t="shared" si="1"/>
        <v>-1.5684615005739033E-2</v>
      </c>
      <c r="L15" s="22">
        <f t="shared" si="2"/>
        <v>-1.85384601354599E-3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1037334.3252</v>
      </c>
      <c r="F16" s="25">
        <f>VLOOKUP(C16,RA!B20:I49,8,0)</f>
        <v>97459.713600000003</v>
      </c>
      <c r="G16" s="16">
        <f t="shared" si="0"/>
        <v>939874.61159999995</v>
      </c>
      <c r="H16" s="27">
        <f>RA!J20</f>
        <v>9.3952076232712702</v>
      </c>
      <c r="I16" s="20">
        <f>VLOOKUP(B16,RMS!B:D,3,FALSE)</f>
        <v>1037334.5209999999</v>
      </c>
      <c r="J16" s="21">
        <f>VLOOKUP(B16,RMS!B:E,4,FALSE)</f>
        <v>939874.61159999995</v>
      </c>
      <c r="K16" s="22">
        <f t="shared" si="1"/>
        <v>-0.19579999998677522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373281.70980000001</v>
      </c>
      <c r="F17" s="25">
        <f>VLOOKUP(C17,RA!B21:I50,8,0)</f>
        <v>27063.998599999999</v>
      </c>
      <c r="G17" s="16">
        <f t="shared" si="0"/>
        <v>346217.71120000002</v>
      </c>
      <c r="H17" s="27">
        <f>RA!J21</f>
        <v>7.2502878896746799</v>
      </c>
      <c r="I17" s="20">
        <f>VLOOKUP(B17,RMS!B:D,3,FALSE)</f>
        <v>373281.12795151601</v>
      </c>
      <c r="J17" s="21">
        <f>VLOOKUP(B17,RMS!B:E,4,FALSE)</f>
        <v>346217.71081363701</v>
      </c>
      <c r="K17" s="22">
        <f t="shared" si="1"/>
        <v>0.58184848399832845</v>
      </c>
      <c r="L17" s="22">
        <f t="shared" si="2"/>
        <v>3.8636301178485155E-4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1573368.3122</v>
      </c>
      <c r="F18" s="25">
        <f>VLOOKUP(C18,RA!B22:I51,8,0)</f>
        <v>37554.112699999998</v>
      </c>
      <c r="G18" s="16">
        <f t="shared" si="0"/>
        <v>1535814.1995000001</v>
      </c>
      <c r="H18" s="27">
        <f>RA!J22</f>
        <v>2.3868608773167099</v>
      </c>
      <c r="I18" s="20">
        <f>VLOOKUP(B18,RMS!B:D,3,FALSE)</f>
        <v>1573370.50828205</v>
      </c>
      <c r="J18" s="21">
        <f>VLOOKUP(B18,RMS!B:E,4,FALSE)</f>
        <v>1535814.1981897401</v>
      </c>
      <c r="K18" s="22">
        <f t="shared" si="1"/>
        <v>-2.1960820499807596</v>
      </c>
      <c r="L18" s="22">
        <f t="shared" si="2"/>
        <v>1.310260035097599E-3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2807182.0043000001</v>
      </c>
      <c r="F19" s="25">
        <f>VLOOKUP(C19,RA!B23:I52,8,0)</f>
        <v>233110.56539999999</v>
      </c>
      <c r="G19" s="16">
        <f t="shared" si="0"/>
        <v>2574071.4389</v>
      </c>
      <c r="H19" s="27">
        <f>RA!J23</f>
        <v>8.3040773645215999</v>
      </c>
      <c r="I19" s="20">
        <f>VLOOKUP(B19,RMS!B:D,3,FALSE)</f>
        <v>2807183.6651222198</v>
      </c>
      <c r="J19" s="21">
        <f>VLOOKUP(B19,RMS!B:E,4,FALSE)</f>
        <v>2574071.4658683799</v>
      </c>
      <c r="K19" s="22">
        <f t="shared" si="1"/>
        <v>-1.6608222196809947</v>
      </c>
      <c r="L19" s="22">
        <f t="shared" si="2"/>
        <v>-2.6968379970639944E-2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286859.7966</v>
      </c>
      <c r="F20" s="25">
        <f>VLOOKUP(C20,RA!B24:I53,8,0)</f>
        <v>39222.335200000001</v>
      </c>
      <c r="G20" s="16">
        <f t="shared" si="0"/>
        <v>247637.4614</v>
      </c>
      <c r="H20" s="27">
        <f>RA!J24</f>
        <v>13.6729983305022</v>
      </c>
      <c r="I20" s="20">
        <f>VLOOKUP(B20,RMS!B:D,3,FALSE)</f>
        <v>286859.842918145</v>
      </c>
      <c r="J20" s="21">
        <f>VLOOKUP(B20,RMS!B:E,4,FALSE)</f>
        <v>247637.451312686</v>
      </c>
      <c r="K20" s="22">
        <f t="shared" si="1"/>
        <v>-4.6318145003169775E-2</v>
      </c>
      <c r="L20" s="22">
        <f t="shared" si="2"/>
        <v>1.0087314003612846E-2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277951.6458</v>
      </c>
      <c r="F21" s="25">
        <f>VLOOKUP(C21,RA!B25:I54,8,0)</f>
        <v>18570.864699999998</v>
      </c>
      <c r="G21" s="16">
        <f t="shared" si="0"/>
        <v>259380.78109999999</v>
      </c>
      <c r="H21" s="27">
        <f>RA!J25</f>
        <v>6.6813292817710703</v>
      </c>
      <c r="I21" s="20">
        <f>VLOOKUP(B21,RMS!B:D,3,FALSE)</f>
        <v>277951.64997771702</v>
      </c>
      <c r="J21" s="21">
        <f>VLOOKUP(B21,RMS!B:E,4,FALSE)</f>
        <v>259380.78597118799</v>
      </c>
      <c r="K21" s="22">
        <f t="shared" si="1"/>
        <v>-4.1777170263230801E-3</v>
      </c>
      <c r="L21" s="22">
        <f t="shared" si="2"/>
        <v>-4.8711879935581237E-3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626953.44570000004</v>
      </c>
      <c r="F22" s="25">
        <f>VLOOKUP(C22,RA!B26:I55,8,0)</f>
        <v>130871.2766</v>
      </c>
      <c r="G22" s="16">
        <f t="shared" si="0"/>
        <v>496082.16910000006</v>
      </c>
      <c r="H22" s="27">
        <f>RA!J26</f>
        <v>20.874161789458</v>
      </c>
      <c r="I22" s="20">
        <f>VLOOKUP(B22,RMS!B:D,3,FALSE)</f>
        <v>626953.37944721302</v>
      </c>
      <c r="J22" s="21">
        <f>VLOOKUP(B22,RMS!B:E,4,FALSE)</f>
        <v>496082.17050521</v>
      </c>
      <c r="K22" s="22">
        <f t="shared" si="1"/>
        <v>6.6252787015400827E-2</v>
      </c>
      <c r="L22" s="22">
        <f t="shared" si="2"/>
        <v>-1.4052099431864917E-3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223773.00570000001</v>
      </c>
      <c r="F23" s="25">
        <f>VLOOKUP(C23,RA!B27:I56,8,0)</f>
        <v>62060.761299999998</v>
      </c>
      <c r="G23" s="16">
        <f t="shared" si="0"/>
        <v>161712.24440000003</v>
      </c>
      <c r="H23" s="27">
        <f>RA!J27</f>
        <v>27.733801539584</v>
      </c>
      <c r="I23" s="20">
        <f>VLOOKUP(B23,RMS!B:D,3,FALSE)</f>
        <v>223772.77968646801</v>
      </c>
      <c r="J23" s="21">
        <f>VLOOKUP(B23,RMS!B:E,4,FALSE)</f>
        <v>161712.246509719</v>
      </c>
      <c r="K23" s="22">
        <f t="shared" si="1"/>
        <v>0.2260135319957044</v>
      </c>
      <c r="L23" s="22">
        <f t="shared" si="2"/>
        <v>-2.1097189746797085E-3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1104466.0220999999</v>
      </c>
      <c r="F24" s="25">
        <f>VLOOKUP(C24,RA!B28:I57,8,0)</f>
        <v>4468.1545999999998</v>
      </c>
      <c r="G24" s="16">
        <f t="shared" si="0"/>
        <v>1099997.8674999999</v>
      </c>
      <c r="H24" s="27">
        <f>RA!J28</f>
        <v>0.404553377885214</v>
      </c>
      <c r="I24" s="20">
        <f>VLOOKUP(B24,RMS!B:D,3,FALSE)</f>
        <v>1104466.0221796499</v>
      </c>
      <c r="J24" s="21">
        <f>VLOOKUP(B24,RMS!B:E,4,FALSE)</f>
        <v>1099997.85322566</v>
      </c>
      <c r="K24" s="22">
        <f t="shared" si="1"/>
        <v>-7.9649966210126877E-5</v>
      </c>
      <c r="L24" s="22">
        <f t="shared" si="2"/>
        <v>1.4274339890107512E-2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927097.27830000001</v>
      </c>
      <c r="F25" s="25">
        <f>VLOOKUP(C25,RA!B29:I58,8,0)</f>
        <v>119962.45080000001</v>
      </c>
      <c r="G25" s="16">
        <f t="shared" si="0"/>
        <v>807134.82750000001</v>
      </c>
      <c r="H25" s="27">
        <f>RA!J29</f>
        <v>12.9395753399226</v>
      </c>
      <c r="I25" s="20">
        <f>VLOOKUP(B25,RMS!B:D,3,FALSE)</f>
        <v>927097.35233185801</v>
      </c>
      <c r="J25" s="21">
        <f>VLOOKUP(B25,RMS!B:E,4,FALSE)</f>
        <v>807134.76848570502</v>
      </c>
      <c r="K25" s="22">
        <f t="shared" si="1"/>
        <v>-7.4031858006492257E-2</v>
      </c>
      <c r="L25" s="22">
        <f t="shared" si="2"/>
        <v>5.9014294994994998E-2</v>
      </c>
      <c r="M25" s="32"/>
    </row>
    <row r="26" spans="1:13" x14ac:dyDescent="0.2">
      <c r="A26" s="47"/>
      <c r="B26" s="12">
        <v>37</v>
      </c>
      <c r="C26" s="42" t="s">
        <v>67</v>
      </c>
      <c r="D26" s="42"/>
      <c r="E26" s="15">
        <f>VLOOKUP(C26,RA!B30:D55,3,0)</f>
        <v>1423804.7328999999</v>
      </c>
      <c r="F26" s="25">
        <f>VLOOKUP(C26,RA!B30:I59,8,0)</f>
        <v>136266.27679999999</v>
      </c>
      <c r="G26" s="16">
        <f t="shared" si="0"/>
        <v>1287538.4561000001</v>
      </c>
      <c r="H26" s="27">
        <f>RA!J30</f>
        <v>9.5705733835041702</v>
      </c>
      <c r="I26" s="20">
        <f>VLOOKUP(B26,RMS!B:D,3,FALSE)</f>
        <v>1423804.76072566</v>
      </c>
      <c r="J26" s="21">
        <f>VLOOKUP(B26,RMS!B:E,4,FALSE)</f>
        <v>1287538.43452365</v>
      </c>
      <c r="K26" s="22">
        <f t="shared" si="1"/>
        <v>-2.7825660072267056E-2</v>
      </c>
      <c r="L26" s="22">
        <f t="shared" si="2"/>
        <v>2.1576350089162588E-2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861625.98199999996</v>
      </c>
      <c r="F27" s="25">
        <f>VLOOKUP(C27,RA!B31:I60,8,0)</f>
        <v>16828.842100000002</v>
      </c>
      <c r="G27" s="16">
        <f t="shared" si="0"/>
        <v>844797.13989999995</v>
      </c>
      <c r="H27" s="27">
        <f>RA!J31</f>
        <v>1.9531493306338099</v>
      </c>
      <c r="I27" s="20">
        <f>VLOOKUP(B27,RMS!B:D,3,FALSE)</f>
        <v>861625.96957787604</v>
      </c>
      <c r="J27" s="21">
        <f>VLOOKUP(B27,RMS!B:E,4,FALSE)</f>
        <v>844797.11963716801</v>
      </c>
      <c r="K27" s="22">
        <f t="shared" si="1"/>
        <v>1.2422123923897743E-2</v>
      </c>
      <c r="L27" s="22">
        <f t="shared" si="2"/>
        <v>2.0262831938453019E-2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116294.8208</v>
      </c>
      <c r="F28" s="25">
        <f>VLOOKUP(C28,RA!B32:I61,8,0)</f>
        <v>30510.368200000001</v>
      </c>
      <c r="G28" s="16">
        <f t="shared" si="0"/>
        <v>85784.452600000004</v>
      </c>
      <c r="H28" s="27">
        <f>RA!J32</f>
        <v>26.235362839133401</v>
      </c>
      <c r="I28" s="20">
        <f>VLOOKUP(B28,RMS!B:D,3,FALSE)</f>
        <v>116294.776239884</v>
      </c>
      <c r="J28" s="21">
        <f>VLOOKUP(B28,RMS!B:E,4,FALSE)</f>
        <v>85784.438101620297</v>
      </c>
      <c r="K28" s="22">
        <f t="shared" si="1"/>
        <v>4.456011600268539E-2</v>
      </c>
      <c r="L28" s="22">
        <f t="shared" si="2"/>
        <v>1.449837970722001E-2</v>
      </c>
      <c r="M28" s="32"/>
    </row>
    <row r="29" spans="1:13" x14ac:dyDescent="0.2">
      <c r="A29" s="47"/>
      <c r="B29" s="12">
        <v>40</v>
      </c>
      <c r="C29" s="42" t="s">
        <v>69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182762.12359999999</v>
      </c>
      <c r="F30" s="25">
        <f>VLOOKUP(C30,RA!B34:I64,8,0)</f>
        <v>16127.8253</v>
      </c>
      <c r="G30" s="16">
        <f t="shared" si="0"/>
        <v>166634.29829999999</v>
      </c>
      <c r="H30" s="27">
        <f>RA!J34</f>
        <v>8.8244899885809804</v>
      </c>
      <c r="I30" s="20">
        <f>VLOOKUP(B30,RMS!B:D,3,FALSE)</f>
        <v>182762.12280000001</v>
      </c>
      <c r="J30" s="21">
        <f>VLOOKUP(B30,RMS!B:E,4,FALSE)</f>
        <v>166634.30290000001</v>
      </c>
      <c r="K30" s="22">
        <f t="shared" si="1"/>
        <v>7.9999997979030013E-4</v>
      </c>
      <c r="L30" s="22">
        <f t="shared" si="2"/>
        <v>-4.6000000147614628E-3</v>
      </c>
      <c r="M30" s="32"/>
    </row>
    <row r="31" spans="1:13" s="35" customFormat="1" ht="12" thickBot="1" x14ac:dyDescent="0.25">
      <c r="A31" s="47"/>
      <c r="B31" s="12">
        <v>70</v>
      </c>
      <c r="C31" s="48" t="s">
        <v>64</v>
      </c>
      <c r="D31" s="49"/>
      <c r="E31" s="15">
        <f>VLOOKUP(C31,RA!B34:D61,3,0)</f>
        <v>96395.81</v>
      </c>
      <c r="F31" s="25">
        <f>VLOOKUP(C31,RA!B34:I65,8,0)</f>
        <v>-2884.67</v>
      </c>
      <c r="G31" s="16">
        <f t="shared" si="0"/>
        <v>99280.48</v>
      </c>
      <c r="H31" s="27">
        <f>RA!J34</f>
        <v>8.8244899885809804</v>
      </c>
      <c r="I31" s="20">
        <f>VLOOKUP(B31,RMS!B:D,3,FALSE)</f>
        <v>96395.81</v>
      </c>
      <c r="J31" s="21">
        <f>VLOOKUP(B31,RMS!B:E,4,FALSE)</f>
        <v>99280.48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124006.94</v>
      </c>
      <c r="F32" s="25">
        <f>VLOOKUP(C32,RA!B34:I65,8,0)</f>
        <v>-11845.3</v>
      </c>
      <c r="G32" s="16">
        <f t="shared" si="0"/>
        <v>135852.24</v>
      </c>
      <c r="H32" s="27">
        <f>RA!J34</f>
        <v>8.8244899885809804</v>
      </c>
      <c r="I32" s="20">
        <f>VLOOKUP(B32,RMS!B:D,3,FALSE)</f>
        <v>124006.94</v>
      </c>
      <c r="J32" s="21">
        <f>VLOOKUP(B32,RMS!B:E,4,FALSE)</f>
        <v>135852.24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107259.84</v>
      </c>
      <c r="F33" s="25">
        <f>VLOOKUP(C33,RA!B34:I66,8,0)</f>
        <v>-4170.99</v>
      </c>
      <c r="G33" s="16">
        <f t="shared" si="0"/>
        <v>111430.83</v>
      </c>
      <c r="H33" s="27">
        <f>RA!J35</f>
        <v>-21.750002233465299</v>
      </c>
      <c r="I33" s="20">
        <f>VLOOKUP(B33,RMS!B:D,3,FALSE)</f>
        <v>107259.84</v>
      </c>
      <c r="J33" s="21">
        <f>VLOOKUP(B33,RMS!B:E,4,FALSE)</f>
        <v>111430.83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164815.5</v>
      </c>
      <c r="F34" s="25">
        <f>VLOOKUP(C34,RA!B34:I67,8,0)</f>
        <v>-24091.8</v>
      </c>
      <c r="G34" s="16">
        <f t="shared" si="0"/>
        <v>188907.3</v>
      </c>
      <c r="H34" s="27">
        <f>RA!J34</f>
        <v>8.8244899885809804</v>
      </c>
      <c r="I34" s="20">
        <f>VLOOKUP(B34,RMS!B:D,3,FALSE)</f>
        <v>164815.5</v>
      </c>
      <c r="J34" s="21">
        <f>VLOOKUP(B34,RMS!B:E,4,FALSE)</f>
        <v>188907.3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65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-21.750002233465299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66758.973800000007</v>
      </c>
      <c r="F36" s="25">
        <f>VLOOKUP(C36,RA!B8:I68,8,0)</f>
        <v>4766.1194999999998</v>
      </c>
      <c r="G36" s="16">
        <f t="shared" si="0"/>
        <v>61992.854300000006</v>
      </c>
      <c r="H36" s="27">
        <f>RA!J35</f>
        <v>-21.750002233465299</v>
      </c>
      <c r="I36" s="20">
        <f>VLOOKUP(B36,RMS!B:D,3,FALSE)</f>
        <v>66758.974358974403</v>
      </c>
      <c r="J36" s="21">
        <f>VLOOKUP(B36,RMS!B:E,4,FALSE)</f>
        <v>61992.854700854703</v>
      </c>
      <c r="K36" s="22">
        <f t="shared" si="1"/>
        <v>-5.5897439597174525E-4</v>
      </c>
      <c r="L36" s="22">
        <f t="shared" si="2"/>
        <v>-4.0085469663608819E-4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351615.37839999999</v>
      </c>
      <c r="F37" s="25">
        <f>VLOOKUP(C37,RA!B8:I69,8,0)</f>
        <v>19917.157500000001</v>
      </c>
      <c r="G37" s="16">
        <f t="shared" si="0"/>
        <v>331698.22089999996</v>
      </c>
      <c r="H37" s="27">
        <f>RA!J36</f>
        <v>-2.9925263349101998</v>
      </c>
      <c r="I37" s="20">
        <f>VLOOKUP(B37,RMS!B:D,3,FALSE)</f>
        <v>351615.37334871799</v>
      </c>
      <c r="J37" s="21">
        <f>VLOOKUP(B37,RMS!B:E,4,FALSE)</f>
        <v>331698.22023760702</v>
      </c>
      <c r="K37" s="22">
        <f t="shared" si="1"/>
        <v>5.0512820016592741E-3</v>
      </c>
      <c r="L37" s="22">
        <f t="shared" si="2"/>
        <v>6.6239293664693832E-4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88749.61</v>
      </c>
      <c r="F38" s="25">
        <f>VLOOKUP(C38,RA!B9:I70,8,0)</f>
        <v>-13128.51</v>
      </c>
      <c r="G38" s="16">
        <f t="shared" si="0"/>
        <v>101878.12</v>
      </c>
      <c r="H38" s="27">
        <f>RA!J37</f>
        <v>-9.5521266793616508</v>
      </c>
      <c r="I38" s="20">
        <f>VLOOKUP(B38,RMS!B:D,3,FALSE)</f>
        <v>88749.61</v>
      </c>
      <c r="J38" s="21">
        <f>VLOOKUP(B38,RMS!B:E,4,FALSE)</f>
        <v>101878.12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58082.95</v>
      </c>
      <c r="F39" s="25">
        <f>VLOOKUP(C39,RA!B10:I71,8,0)</f>
        <v>8312.7199999999993</v>
      </c>
      <c r="G39" s="16">
        <f t="shared" si="0"/>
        <v>49770.229999999996</v>
      </c>
      <c r="H39" s="27">
        <f>RA!J38</f>
        <v>-3.88867818560982</v>
      </c>
      <c r="I39" s="20">
        <f>VLOOKUP(B39,RMS!B:D,3,FALSE)</f>
        <v>58082.95</v>
      </c>
      <c r="J39" s="21">
        <f>VLOOKUP(B39,RMS!B:E,4,FALSE)</f>
        <v>49770.23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71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-14.6174358600981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12898.343500000001</v>
      </c>
      <c r="F41" s="25">
        <f>VLOOKUP(C41,RA!B8:I72,8,0)</f>
        <v>850.18690000000004</v>
      </c>
      <c r="G41" s="16">
        <f t="shared" si="0"/>
        <v>12048.1566</v>
      </c>
      <c r="H41" s="27">
        <f>RA!J39</f>
        <v>-14.6174358600981</v>
      </c>
      <c r="I41" s="20">
        <f>VLOOKUP(B41,RMS!B:D,3,FALSE)</f>
        <v>12898.3435443612</v>
      </c>
      <c r="J41" s="21">
        <f>VLOOKUP(B41,RMS!B:E,4,FALSE)</f>
        <v>12048.156236290701</v>
      </c>
      <c r="K41" s="22">
        <f t="shared" si="1"/>
        <v>-4.4361198888509534E-5</v>
      </c>
      <c r="L41" s="22">
        <f t="shared" si="2"/>
        <v>3.6370929956319742E-4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74</v>
      </c>
      <c r="F5" s="69" t="s">
        <v>75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76</v>
      </c>
      <c r="Q5" s="69" t="s">
        <v>77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18598452.954700001</v>
      </c>
      <c r="E7" s="73">
        <v>25114904.9157</v>
      </c>
      <c r="F7" s="74">
        <v>74.053447612591199</v>
      </c>
      <c r="G7" s="73">
        <v>14099688.6172</v>
      </c>
      <c r="H7" s="74">
        <v>31.906834680107899</v>
      </c>
      <c r="I7" s="73">
        <v>1509399.8463000001</v>
      </c>
      <c r="J7" s="74">
        <v>8.1157279585373292</v>
      </c>
      <c r="K7" s="73">
        <v>1433745.2926</v>
      </c>
      <c r="L7" s="74">
        <v>10.168630893387199</v>
      </c>
      <c r="M7" s="74">
        <v>5.2767080799131998E-2</v>
      </c>
      <c r="N7" s="73">
        <v>287609492.45990002</v>
      </c>
      <c r="O7" s="73">
        <v>3142984165.9250002</v>
      </c>
      <c r="P7" s="73">
        <v>1063393</v>
      </c>
      <c r="Q7" s="73">
        <v>879973</v>
      </c>
      <c r="R7" s="74">
        <v>20.843821344518499</v>
      </c>
      <c r="S7" s="73">
        <v>17.489726709410402</v>
      </c>
      <c r="T7" s="73">
        <v>16.4915430809809</v>
      </c>
      <c r="U7" s="75">
        <v>5.7072568657827096</v>
      </c>
      <c r="V7" s="63"/>
      <c r="W7" s="63"/>
    </row>
    <row r="8" spans="1:23" ht="12" customHeight="1" thickBot="1" x14ac:dyDescent="0.25">
      <c r="A8" s="53">
        <v>42504</v>
      </c>
      <c r="B8" s="62" t="s">
        <v>6</v>
      </c>
      <c r="C8" s="51"/>
      <c r="D8" s="76">
        <v>591960.75939999998</v>
      </c>
      <c r="E8" s="76">
        <v>741871.18180000002</v>
      </c>
      <c r="F8" s="77">
        <v>79.792930891819694</v>
      </c>
      <c r="G8" s="76">
        <v>475905.27789999999</v>
      </c>
      <c r="H8" s="77">
        <v>24.3862564441629</v>
      </c>
      <c r="I8" s="76">
        <v>114446.9071</v>
      </c>
      <c r="J8" s="77">
        <v>19.3335293400193</v>
      </c>
      <c r="K8" s="76">
        <v>114440.3309</v>
      </c>
      <c r="L8" s="77">
        <v>24.046871554983401</v>
      </c>
      <c r="M8" s="77">
        <v>5.7464007210000003E-5</v>
      </c>
      <c r="N8" s="76">
        <v>8676358.1753000002</v>
      </c>
      <c r="O8" s="76">
        <v>115892601.33490001</v>
      </c>
      <c r="P8" s="76">
        <v>29895</v>
      </c>
      <c r="Q8" s="76">
        <v>24261</v>
      </c>
      <c r="R8" s="77">
        <v>23.2224557932484</v>
      </c>
      <c r="S8" s="76">
        <v>19.801329968222099</v>
      </c>
      <c r="T8" s="76">
        <v>19.389464358435401</v>
      </c>
      <c r="U8" s="78">
        <v>2.07998962922054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100974.2283</v>
      </c>
      <c r="E9" s="76">
        <v>190992.60509999999</v>
      </c>
      <c r="F9" s="77">
        <v>52.868134997756499</v>
      </c>
      <c r="G9" s="76">
        <v>56922.531799999997</v>
      </c>
      <c r="H9" s="77">
        <v>77.388856586312301</v>
      </c>
      <c r="I9" s="76">
        <v>22408.2624</v>
      </c>
      <c r="J9" s="77">
        <v>22.192061060792501</v>
      </c>
      <c r="K9" s="76">
        <v>12803.1558</v>
      </c>
      <c r="L9" s="77">
        <v>22.492245856147999</v>
      </c>
      <c r="M9" s="77">
        <v>0.75021399021013202</v>
      </c>
      <c r="N9" s="76">
        <v>993121.27819999994</v>
      </c>
      <c r="O9" s="76">
        <v>15937526.046700001</v>
      </c>
      <c r="P9" s="76">
        <v>5688</v>
      </c>
      <c r="Q9" s="76">
        <v>3400</v>
      </c>
      <c r="R9" s="77">
        <v>67.294117647058798</v>
      </c>
      <c r="S9" s="76">
        <v>17.752149841772201</v>
      </c>
      <c r="T9" s="76">
        <v>16.634113323529402</v>
      </c>
      <c r="U9" s="78">
        <v>6.2980344815021496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156748.89920000001</v>
      </c>
      <c r="E10" s="76">
        <v>221806.0307</v>
      </c>
      <c r="F10" s="77">
        <v>70.669358585659097</v>
      </c>
      <c r="G10" s="76">
        <v>98694.059099999999</v>
      </c>
      <c r="H10" s="77">
        <v>58.823034161739102</v>
      </c>
      <c r="I10" s="76">
        <v>42314.677499999998</v>
      </c>
      <c r="J10" s="77">
        <v>26.995199147146501</v>
      </c>
      <c r="K10" s="76">
        <v>26895.2163</v>
      </c>
      <c r="L10" s="77">
        <v>27.2510995547857</v>
      </c>
      <c r="M10" s="77">
        <v>0.57331612536613097</v>
      </c>
      <c r="N10" s="76">
        <v>1751137.4202000001</v>
      </c>
      <c r="O10" s="76">
        <v>27225650.850900002</v>
      </c>
      <c r="P10" s="76">
        <v>113153</v>
      </c>
      <c r="Q10" s="76">
        <v>92605</v>
      </c>
      <c r="R10" s="77">
        <v>22.1888666918633</v>
      </c>
      <c r="S10" s="76">
        <v>1.3852827516725099</v>
      </c>
      <c r="T10" s="76">
        <v>1.08505122509584</v>
      </c>
      <c r="U10" s="78">
        <v>21.6729419473529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58382.627200000003</v>
      </c>
      <c r="E11" s="76">
        <v>110550.7594</v>
      </c>
      <c r="F11" s="77">
        <v>52.810697562698103</v>
      </c>
      <c r="G11" s="76">
        <v>56104.159099999997</v>
      </c>
      <c r="H11" s="77">
        <v>4.0611393817325601</v>
      </c>
      <c r="I11" s="76">
        <v>10475.062099999999</v>
      </c>
      <c r="J11" s="77">
        <v>17.942087573613001</v>
      </c>
      <c r="K11" s="76">
        <v>11407.4486</v>
      </c>
      <c r="L11" s="77">
        <v>20.332625571782302</v>
      </c>
      <c r="M11" s="77">
        <v>-8.1734885046951006E-2</v>
      </c>
      <c r="N11" s="76">
        <v>798890.25549999997</v>
      </c>
      <c r="O11" s="76">
        <v>9314587.0288999993</v>
      </c>
      <c r="P11" s="76">
        <v>2665</v>
      </c>
      <c r="Q11" s="76">
        <v>2161</v>
      </c>
      <c r="R11" s="77">
        <v>23.322535863026399</v>
      </c>
      <c r="S11" s="76">
        <v>21.907177185741102</v>
      </c>
      <c r="T11" s="76">
        <v>21.114597501156901</v>
      </c>
      <c r="U11" s="78">
        <v>3.61789964021512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212814.6317</v>
      </c>
      <c r="E12" s="76">
        <v>398143.6447</v>
      </c>
      <c r="F12" s="77">
        <v>53.451721390744602</v>
      </c>
      <c r="G12" s="76">
        <v>176766.95619999999</v>
      </c>
      <c r="H12" s="77">
        <v>20.392768125290601</v>
      </c>
      <c r="I12" s="76">
        <v>29357.914700000001</v>
      </c>
      <c r="J12" s="77">
        <v>13.795064026135799</v>
      </c>
      <c r="K12" s="76">
        <v>18877.695199999998</v>
      </c>
      <c r="L12" s="77">
        <v>10.6794253891215</v>
      </c>
      <c r="M12" s="77">
        <v>0.55516414419065296</v>
      </c>
      <c r="N12" s="76">
        <v>3088184.8380999998</v>
      </c>
      <c r="O12" s="76">
        <v>30731610.471700002</v>
      </c>
      <c r="P12" s="76">
        <v>2348</v>
      </c>
      <c r="Q12" s="76">
        <v>1884</v>
      </c>
      <c r="R12" s="77">
        <v>24.6284501061571</v>
      </c>
      <c r="S12" s="76">
        <v>90.636555238500904</v>
      </c>
      <c r="T12" s="76">
        <v>87.635670753715502</v>
      </c>
      <c r="U12" s="78">
        <v>3.3108986510893299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250312.0159</v>
      </c>
      <c r="E13" s="76">
        <v>378853.22169999999</v>
      </c>
      <c r="F13" s="77">
        <v>66.070974605097305</v>
      </c>
      <c r="G13" s="76">
        <v>231330.43479999999</v>
      </c>
      <c r="H13" s="77">
        <v>8.2053972346573403</v>
      </c>
      <c r="I13" s="76">
        <v>43862.346100000002</v>
      </c>
      <c r="J13" s="77">
        <v>17.523068535999901</v>
      </c>
      <c r="K13" s="76">
        <v>59074.511599999998</v>
      </c>
      <c r="L13" s="77">
        <v>25.536852360595699</v>
      </c>
      <c r="M13" s="77">
        <v>-0.25750810439201299</v>
      </c>
      <c r="N13" s="76">
        <v>3601066.9866999998</v>
      </c>
      <c r="O13" s="76">
        <v>49615789.810900003</v>
      </c>
      <c r="P13" s="76">
        <v>11607</v>
      </c>
      <c r="Q13" s="76">
        <v>9481</v>
      </c>
      <c r="R13" s="77">
        <v>22.423794958337702</v>
      </c>
      <c r="S13" s="76">
        <v>21.565608331179501</v>
      </c>
      <c r="T13" s="76">
        <v>20.9704301234047</v>
      </c>
      <c r="U13" s="78">
        <v>2.7598489160829498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149385.25510000001</v>
      </c>
      <c r="E14" s="76">
        <v>256901.38010000001</v>
      </c>
      <c r="F14" s="77">
        <v>58.148872163260101</v>
      </c>
      <c r="G14" s="76">
        <v>138821.98240000001</v>
      </c>
      <c r="H14" s="77">
        <v>7.6092219095122298</v>
      </c>
      <c r="I14" s="76">
        <v>32158.344400000002</v>
      </c>
      <c r="J14" s="77">
        <v>21.527120851701799</v>
      </c>
      <c r="K14" s="76">
        <v>28187.625800000002</v>
      </c>
      <c r="L14" s="77">
        <v>20.304871975376699</v>
      </c>
      <c r="M14" s="77">
        <v>0.14086743694461801</v>
      </c>
      <c r="N14" s="76">
        <v>2245053.3813</v>
      </c>
      <c r="O14" s="76">
        <v>22678686.783599999</v>
      </c>
      <c r="P14" s="76">
        <v>3184</v>
      </c>
      <c r="Q14" s="76">
        <v>2416</v>
      </c>
      <c r="R14" s="77">
        <v>31.788079470198699</v>
      </c>
      <c r="S14" s="76">
        <v>46.9174796168342</v>
      </c>
      <c r="T14" s="76">
        <v>45.407984644039701</v>
      </c>
      <c r="U14" s="78">
        <v>3.2173402858000699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146487.18299999999</v>
      </c>
      <c r="E15" s="76">
        <v>183730.24239999999</v>
      </c>
      <c r="F15" s="77">
        <v>79.729488780122594</v>
      </c>
      <c r="G15" s="76">
        <v>107248.28389999999</v>
      </c>
      <c r="H15" s="77">
        <v>36.586971532884398</v>
      </c>
      <c r="I15" s="76">
        <v>18588.694500000001</v>
      </c>
      <c r="J15" s="77">
        <v>12.689638860759599</v>
      </c>
      <c r="K15" s="76">
        <v>24060.670900000001</v>
      </c>
      <c r="L15" s="77">
        <v>22.4345509550853</v>
      </c>
      <c r="M15" s="77">
        <v>-0.22742409896808</v>
      </c>
      <c r="N15" s="76">
        <v>1993073.3526000001</v>
      </c>
      <c r="O15" s="76">
        <v>18606197.749699999</v>
      </c>
      <c r="P15" s="76">
        <v>6823</v>
      </c>
      <c r="Q15" s="76">
        <v>4536</v>
      </c>
      <c r="R15" s="77">
        <v>50.418871252204603</v>
      </c>
      <c r="S15" s="76">
        <v>21.4696149787484</v>
      </c>
      <c r="T15" s="76">
        <v>25.5734521825397</v>
      </c>
      <c r="U15" s="78">
        <v>-19.1146287805045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1160000.3139</v>
      </c>
      <c r="E16" s="76">
        <v>1546890.9624999999</v>
      </c>
      <c r="F16" s="77">
        <v>74.989145455040401</v>
      </c>
      <c r="G16" s="76">
        <v>682141.90960000001</v>
      </c>
      <c r="H16" s="77">
        <v>70.052638252385094</v>
      </c>
      <c r="I16" s="76">
        <v>5173.1814000000004</v>
      </c>
      <c r="J16" s="77">
        <v>0.445963793113763</v>
      </c>
      <c r="K16" s="76">
        <v>50596.948199999999</v>
      </c>
      <c r="L16" s="77">
        <v>7.4173639660506199</v>
      </c>
      <c r="M16" s="77">
        <v>-0.89775704693588598</v>
      </c>
      <c r="N16" s="76">
        <v>16749644.042400001</v>
      </c>
      <c r="O16" s="76">
        <v>155376060.91350001</v>
      </c>
      <c r="P16" s="76">
        <v>60396</v>
      </c>
      <c r="Q16" s="76">
        <v>43714</v>
      </c>
      <c r="R16" s="77">
        <v>38.161687331289798</v>
      </c>
      <c r="S16" s="76">
        <v>19.206575168885401</v>
      </c>
      <c r="T16" s="76">
        <v>18.1834823923686</v>
      </c>
      <c r="U16" s="78">
        <v>5.3267840180803603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556575.16570000001</v>
      </c>
      <c r="E17" s="76">
        <v>828924.65969999996</v>
      </c>
      <c r="F17" s="77">
        <v>67.144240334390901</v>
      </c>
      <c r="G17" s="76">
        <v>426105.70020000002</v>
      </c>
      <c r="H17" s="77">
        <v>30.619037820607002</v>
      </c>
      <c r="I17" s="76">
        <v>48431.318700000003</v>
      </c>
      <c r="J17" s="77">
        <v>8.7016672113079903</v>
      </c>
      <c r="K17" s="76">
        <v>36453.395799999998</v>
      </c>
      <c r="L17" s="77">
        <v>8.5550124729357009</v>
      </c>
      <c r="M17" s="77">
        <v>0.32858181349458798</v>
      </c>
      <c r="N17" s="76">
        <v>15345684.730699999</v>
      </c>
      <c r="O17" s="76">
        <v>189601986.0993</v>
      </c>
      <c r="P17" s="76">
        <v>17008</v>
      </c>
      <c r="Q17" s="76">
        <v>12832</v>
      </c>
      <c r="R17" s="77">
        <v>32.543640897755601</v>
      </c>
      <c r="S17" s="76">
        <v>32.724315951317003</v>
      </c>
      <c r="T17" s="76">
        <v>36.247035879052397</v>
      </c>
      <c r="U17" s="78">
        <v>-10.764839005270501</v>
      </c>
    </row>
    <row r="18" spans="1:21" ht="12" customHeight="1" thickBot="1" x14ac:dyDescent="0.25">
      <c r="A18" s="54"/>
      <c r="B18" s="62" t="s">
        <v>16</v>
      </c>
      <c r="C18" s="51"/>
      <c r="D18" s="76">
        <v>1833927.3518000001</v>
      </c>
      <c r="E18" s="76">
        <v>2601975.8909</v>
      </c>
      <c r="F18" s="77">
        <v>70.482103935469596</v>
      </c>
      <c r="G18" s="76">
        <v>1175237.1767</v>
      </c>
      <c r="H18" s="77">
        <v>56.047424992933301</v>
      </c>
      <c r="I18" s="76">
        <v>153896.8371</v>
      </c>
      <c r="J18" s="77">
        <v>8.3916539523198797</v>
      </c>
      <c r="K18" s="76">
        <v>129977.0425</v>
      </c>
      <c r="L18" s="77">
        <v>11.0596435406314</v>
      </c>
      <c r="M18" s="77">
        <v>0.18403091915251099</v>
      </c>
      <c r="N18" s="76">
        <v>22530868.1283</v>
      </c>
      <c r="O18" s="76">
        <v>351828885.71520001</v>
      </c>
      <c r="P18" s="76">
        <v>89169</v>
      </c>
      <c r="Q18" s="76">
        <v>65412</v>
      </c>
      <c r="R18" s="77">
        <v>36.3190240322877</v>
      </c>
      <c r="S18" s="76">
        <v>20.5668713543945</v>
      </c>
      <c r="T18" s="76">
        <v>20.679608689537101</v>
      </c>
      <c r="U18" s="78">
        <v>-0.54815014495891001</v>
      </c>
    </row>
    <row r="19" spans="1:21" ht="12" customHeight="1" thickBot="1" x14ac:dyDescent="0.25">
      <c r="A19" s="54"/>
      <c r="B19" s="62" t="s">
        <v>17</v>
      </c>
      <c r="C19" s="51"/>
      <c r="D19" s="76">
        <v>479173.33319999999</v>
      </c>
      <c r="E19" s="76">
        <v>780809.65850000002</v>
      </c>
      <c r="F19" s="77">
        <v>61.368776369971101</v>
      </c>
      <c r="G19" s="76">
        <v>401695.86180000001</v>
      </c>
      <c r="H19" s="77">
        <v>19.287595110595198</v>
      </c>
      <c r="I19" s="76">
        <v>42304.889799999997</v>
      </c>
      <c r="J19" s="77">
        <v>8.8287237349960304</v>
      </c>
      <c r="K19" s="76">
        <v>29917.956600000001</v>
      </c>
      <c r="L19" s="77">
        <v>7.4479125739402896</v>
      </c>
      <c r="M19" s="77">
        <v>0.41403005444563001</v>
      </c>
      <c r="N19" s="76">
        <v>7231034.9738999996</v>
      </c>
      <c r="O19" s="76">
        <v>100983786.3312</v>
      </c>
      <c r="P19" s="76">
        <v>10503</v>
      </c>
      <c r="Q19" s="76">
        <v>8285</v>
      </c>
      <c r="R19" s="77">
        <v>26.7712733856367</v>
      </c>
      <c r="S19" s="76">
        <v>45.622520536989398</v>
      </c>
      <c r="T19" s="76">
        <v>47.513310259505097</v>
      </c>
      <c r="U19" s="78">
        <v>-4.1444218781877602</v>
      </c>
    </row>
    <row r="20" spans="1:21" ht="12" thickBot="1" x14ac:dyDescent="0.25">
      <c r="A20" s="54"/>
      <c r="B20" s="62" t="s">
        <v>18</v>
      </c>
      <c r="C20" s="51"/>
      <c r="D20" s="76">
        <v>1037334.3252</v>
      </c>
      <c r="E20" s="76">
        <v>1308228.0725</v>
      </c>
      <c r="F20" s="77">
        <v>79.293079471813599</v>
      </c>
      <c r="G20" s="76">
        <v>826189.24269999994</v>
      </c>
      <c r="H20" s="77">
        <v>25.556503472494299</v>
      </c>
      <c r="I20" s="76">
        <v>97459.713600000003</v>
      </c>
      <c r="J20" s="77">
        <v>9.3952076232712702</v>
      </c>
      <c r="K20" s="76">
        <v>61752.5308</v>
      </c>
      <c r="L20" s="77">
        <v>7.4743808813331603</v>
      </c>
      <c r="M20" s="77">
        <v>0.57823027392425497</v>
      </c>
      <c r="N20" s="76">
        <v>17962472.9837</v>
      </c>
      <c r="O20" s="76">
        <v>175322692.83669999</v>
      </c>
      <c r="P20" s="76">
        <v>45074</v>
      </c>
      <c r="Q20" s="76">
        <v>38752</v>
      </c>
      <c r="R20" s="77">
        <v>16.313996696944699</v>
      </c>
      <c r="S20" s="76">
        <v>23.014028601854701</v>
      </c>
      <c r="T20" s="76">
        <v>22.137650593517801</v>
      </c>
      <c r="U20" s="78">
        <v>3.8080165080977899</v>
      </c>
    </row>
    <row r="21" spans="1:21" ht="12" customHeight="1" thickBot="1" x14ac:dyDescent="0.25">
      <c r="A21" s="54"/>
      <c r="B21" s="62" t="s">
        <v>19</v>
      </c>
      <c r="C21" s="51"/>
      <c r="D21" s="76">
        <v>373281.70980000001</v>
      </c>
      <c r="E21" s="76">
        <v>493717.4706</v>
      </c>
      <c r="F21" s="77">
        <v>75.606340068614998</v>
      </c>
      <c r="G21" s="76">
        <v>294958.25919999997</v>
      </c>
      <c r="H21" s="77">
        <v>26.554079486511998</v>
      </c>
      <c r="I21" s="76">
        <v>27063.998599999999</v>
      </c>
      <c r="J21" s="77">
        <v>7.2502878896746799</v>
      </c>
      <c r="K21" s="76">
        <v>28473.7248</v>
      </c>
      <c r="L21" s="77">
        <v>9.6534760129205406</v>
      </c>
      <c r="M21" s="77">
        <v>-4.9509722029764003E-2</v>
      </c>
      <c r="N21" s="76">
        <v>4419379.0543</v>
      </c>
      <c r="O21" s="76">
        <v>61706563.946599998</v>
      </c>
      <c r="P21" s="76">
        <v>32585</v>
      </c>
      <c r="Q21" s="76">
        <v>28323</v>
      </c>
      <c r="R21" s="77">
        <v>15.0478409772976</v>
      </c>
      <c r="S21" s="76">
        <v>11.455630191806</v>
      </c>
      <c r="T21" s="76">
        <v>11.2598620944109</v>
      </c>
      <c r="U21" s="78">
        <v>1.7089247306112401</v>
      </c>
    </row>
    <row r="22" spans="1:21" ht="12" customHeight="1" thickBot="1" x14ac:dyDescent="0.25">
      <c r="A22" s="54"/>
      <c r="B22" s="62" t="s">
        <v>20</v>
      </c>
      <c r="C22" s="51"/>
      <c r="D22" s="76">
        <v>1573368.3122</v>
      </c>
      <c r="E22" s="76">
        <v>1992314.0537</v>
      </c>
      <c r="F22" s="77">
        <v>78.971902510953996</v>
      </c>
      <c r="G22" s="76">
        <v>1083329.2856999999</v>
      </c>
      <c r="H22" s="77">
        <v>45.234540685693503</v>
      </c>
      <c r="I22" s="76">
        <v>37554.112699999998</v>
      </c>
      <c r="J22" s="77">
        <v>2.3868608773167099</v>
      </c>
      <c r="K22" s="76">
        <v>54798.105900000002</v>
      </c>
      <c r="L22" s="77">
        <v>5.0583055976920104</v>
      </c>
      <c r="M22" s="77">
        <v>-0.31468228539629201</v>
      </c>
      <c r="N22" s="76">
        <v>18107694.531599998</v>
      </c>
      <c r="O22" s="76">
        <v>196982446.16119999</v>
      </c>
      <c r="P22" s="76">
        <v>95394</v>
      </c>
      <c r="Q22" s="76">
        <v>74401</v>
      </c>
      <c r="R22" s="77">
        <v>28.216018601900501</v>
      </c>
      <c r="S22" s="76">
        <v>16.493367635281</v>
      </c>
      <c r="T22" s="76">
        <v>15.997994978562099</v>
      </c>
      <c r="U22" s="78">
        <v>3.0034658031830901</v>
      </c>
    </row>
    <row r="23" spans="1:21" ht="12" thickBot="1" x14ac:dyDescent="0.25">
      <c r="A23" s="54"/>
      <c r="B23" s="62" t="s">
        <v>21</v>
      </c>
      <c r="C23" s="51"/>
      <c r="D23" s="76">
        <v>2807182.0043000001</v>
      </c>
      <c r="E23" s="76">
        <v>4075992.5421000002</v>
      </c>
      <c r="F23" s="77">
        <v>68.871127101074293</v>
      </c>
      <c r="G23" s="76">
        <v>2573628.1823999998</v>
      </c>
      <c r="H23" s="77">
        <v>9.0748859332975709</v>
      </c>
      <c r="I23" s="76">
        <v>233110.56539999999</v>
      </c>
      <c r="J23" s="77">
        <v>8.3040773645215999</v>
      </c>
      <c r="K23" s="76">
        <v>224767.60690000001</v>
      </c>
      <c r="L23" s="77">
        <v>8.7334918243860802</v>
      </c>
      <c r="M23" s="77">
        <v>3.7118153345432003E-2</v>
      </c>
      <c r="N23" s="76">
        <v>39859421.528700002</v>
      </c>
      <c r="O23" s="76">
        <v>441816841.98689997</v>
      </c>
      <c r="P23" s="76">
        <v>87579</v>
      </c>
      <c r="Q23" s="76">
        <v>71823</v>
      </c>
      <c r="R23" s="77">
        <v>21.9372624368239</v>
      </c>
      <c r="S23" s="76">
        <v>32.0531406421631</v>
      </c>
      <c r="T23" s="76">
        <v>29.515857237932099</v>
      </c>
      <c r="U23" s="78">
        <v>7.9158651957286201</v>
      </c>
    </row>
    <row r="24" spans="1:21" ht="12" thickBot="1" x14ac:dyDescent="0.25">
      <c r="A24" s="54"/>
      <c r="B24" s="62" t="s">
        <v>22</v>
      </c>
      <c r="C24" s="51"/>
      <c r="D24" s="76">
        <v>286859.7966</v>
      </c>
      <c r="E24" s="76">
        <v>324803.99680000002</v>
      </c>
      <c r="F24" s="77">
        <v>88.317816106381102</v>
      </c>
      <c r="G24" s="76">
        <v>186458.48240000001</v>
      </c>
      <c r="H24" s="77">
        <v>53.846471829913398</v>
      </c>
      <c r="I24" s="76">
        <v>39222.335200000001</v>
      </c>
      <c r="J24" s="77">
        <v>13.6729983305022</v>
      </c>
      <c r="K24" s="76">
        <v>27369.383000000002</v>
      </c>
      <c r="L24" s="77">
        <v>14.6785400415766</v>
      </c>
      <c r="M24" s="77">
        <v>0.43307341637917102</v>
      </c>
      <c r="N24" s="76">
        <v>3305278.2259999998</v>
      </c>
      <c r="O24" s="76">
        <v>42854589.858599998</v>
      </c>
      <c r="P24" s="76">
        <v>28276</v>
      </c>
      <c r="Q24" s="76">
        <v>23960</v>
      </c>
      <c r="R24" s="77">
        <v>18.013355592654399</v>
      </c>
      <c r="S24" s="76">
        <v>10.144992099306799</v>
      </c>
      <c r="T24" s="76">
        <v>9.6120290525876495</v>
      </c>
      <c r="U24" s="78">
        <v>5.2534594556815897</v>
      </c>
    </row>
    <row r="25" spans="1:21" ht="12" thickBot="1" x14ac:dyDescent="0.25">
      <c r="A25" s="54"/>
      <c r="B25" s="62" t="s">
        <v>23</v>
      </c>
      <c r="C25" s="51"/>
      <c r="D25" s="76">
        <v>277951.6458</v>
      </c>
      <c r="E25" s="76">
        <v>344529.12760000001</v>
      </c>
      <c r="F25" s="77">
        <v>80.675804607935305</v>
      </c>
      <c r="G25" s="76">
        <v>190935.71660000001</v>
      </c>
      <c r="H25" s="77">
        <v>45.573416409195801</v>
      </c>
      <c r="I25" s="76">
        <v>18570.864699999998</v>
      </c>
      <c r="J25" s="77">
        <v>6.6813292817710703</v>
      </c>
      <c r="K25" s="76">
        <v>14937.654399999999</v>
      </c>
      <c r="L25" s="77">
        <v>7.8233945256526196</v>
      </c>
      <c r="M25" s="77">
        <v>0.24322495371160799</v>
      </c>
      <c r="N25" s="76">
        <v>3704654.7376000001</v>
      </c>
      <c r="O25" s="76">
        <v>55745711.224200003</v>
      </c>
      <c r="P25" s="76">
        <v>20157</v>
      </c>
      <c r="Q25" s="76">
        <v>16995</v>
      </c>
      <c r="R25" s="77">
        <v>18.6054721977052</v>
      </c>
      <c r="S25" s="76">
        <v>13.789336002381299</v>
      </c>
      <c r="T25" s="76">
        <v>13.2531287202118</v>
      </c>
      <c r="U25" s="78">
        <v>3.8885649176790298</v>
      </c>
    </row>
    <row r="26" spans="1:21" ht="12" thickBot="1" x14ac:dyDescent="0.25">
      <c r="A26" s="54"/>
      <c r="B26" s="62" t="s">
        <v>24</v>
      </c>
      <c r="C26" s="51"/>
      <c r="D26" s="76">
        <v>626953.44570000004</v>
      </c>
      <c r="E26" s="76">
        <v>762146.23789999995</v>
      </c>
      <c r="F26" s="77">
        <v>82.261567993498602</v>
      </c>
      <c r="G26" s="76">
        <v>437375.54719999997</v>
      </c>
      <c r="H26" s="77">
        <v>43.344420993273097</v>
      </c>
      <c r="I26" s="76">
        <v>130871.2766</v>
      </c>
      <c r="J26" s="77">
        <v>20.874161789458</v>
      </c>
      <c r="K26" s="76">
        <v>106866.6859</v>
      </c>
      <c r="L26" s="77">
        <v>24.433621537404498</v>
      </c>
      <c r="M26" s="77">
        <v>0.22462183137654501</v>
      </c>
      <c r="N26" s="76">
        <v>8149373.9116000002</v>
      </c>
      <c r="O26" s="76">
        <v>101348152.0044</v>
      </c>
      <c r="P26" s="76">
        <v>44966</v>
      </c>
      <c r="Q26" s="76">
        <v>39081</v>
      </c>
      <c r="R26" s="77">
        <v>15.058468309408701</v>
      </c>
      <c r="S26" s="76">
        <v>13.942833378552701</v>
      </c>
      <c r="T26" s="76">
        <v>13.9993473145518</v>
      </c>
      <c r="U26" s="78">
        <v>-0.40532605149019002</v>
      </c>
    </row>
    <row r="27" spans="1:21" ht="12" thickBot="1" x14ac:dyDescent="0.25">
      <c r="A27" s="54"/>
      <c r="B27" s="62" t="s">
        <v>25</v>
      </c>
      <c r="C27" s="51"/>
      <c r="D27" s="76">
        <v>223773.00570000001</v>
      </c>
      <c r="E27" s="76">
        <v>366448.99329999997</v>
      </c>
      <c r="F27" s="77">
        <v>61.065253225243303</v>
      </c>
      <c r="G27" s="76">
        <v>181270.15539999999</v>
      </c>
      <c r="H27" s="77">
        <v>23.447241056428201</v>
      </c>
      <c r="I27" s="76">
        <v>62060.761299999998</v>
      </c>
      <c r="J27" s="77">
        <v>27.733801539584</v>
      </c>
      <c r="K27" s="76">
        <v>51131.256600000001</v>
      </c>
      <c r="L27" s="77">
        <v>28.2072117647669</v>
      </c>
      <c r="M27" s="77">
        <v>0.21375388415547</v>
      </c>
      <c r="N27" s="76">
        <v>2950417.1080999998</v>
      </c>
      <c r="O27" s="76">
        <v>34798340.957199998</v>
      </c>
      <c r="P27" s="76">
        <v>28881</v>
      </c>
      <c r="Q27" s="76">
        <v>24203</v>
      </c>
      <c r="R27" s="77">
        <v>19.328182456720199</v>
      </c>
      <c r="S27" s="76">
        <v>7.7481044873792504</v>
      </c>
      <c r="T27" s="76">
        <v>7.5172908234516402</v>
      </c>
      <c r="U27" s="78">
        <v>2.97896942798817</v>
      </c>
    </row>
    <row r="28" spans="1:21" ht="12" thickBot="1" x14ac:dyDescent="0.25">
      <c r="A28" s="54"/>
      <c r="B28" s="62" t="s">
        <v>26</v>
      </c>
      <c r="C28" s="51"/>
      <c r="D28" s="76">
        <v>1104466.0220999999</v>
      </c>
      <c r="E28" s="76">
        <v>1084590.22</v>
      </c>
      <c r="F28" s="77">
        <v>101.83256327906</v>
      </c>
      <c r="G28" s="76">
        <v>698392.27560000005</v>
      </c>
      <c r="H28" s="77">
        <v>58.144077574617398</v>
      </c>
      <c r="I28" s="76">
        <v>4468.1545999999998</v>
      </c>
      <c r="J28" s="77">
        <v>0.404553377885214</v>
      </c>
      <c r="K28" s="76">
        <v>13030.249599999999</v>
      </c>
      <c r="L28" s="77">
        <v>1.86574938687652</v>
      </c>
      <c r="M28" s="77">
        <v>-0.65709370601772699</v>
      </c>
      <c r="N28" s="76">
        <v>12574310.832800001</v>
      </c>
      <c r="O28" s="76">
        <v>145607707.30509999</v>
      </c>
      <c r="P28" s="76">
        <v>44271</v>
      </c>
      <c r="Q28" s="76">
        <v>37407</v>
      </c>
      <c r="R28" s="77">
        <v>18.3495067768065</v>
      </c>
      <c r="S28" s="76">
        <v>24.947844460256199</v>
      </c>
      <c r="T28" s="76">
        <v>22.708198727510901</v>
      </c>
      <c r="U28" s="78">
        <v>8.9773115922427102</v>
      </c>
    </row>
    <row r="29" spans="1:21" ht="12" thickBot="1" x14ac:dyDescent="0.25">
      <c r="A29" s="54"/>
      <c r="B29" s="62" t="s">
        <v>27</v>
      </c>
      <c r="C29" s="51"/>
      <c r="D29" s="76">
        <v>927097.27830000001</v>
      </c>
      <c r="E29" s="76">
        <v>917286.73349999997</v>
      </c>
      <c r="F29" s="77">
        <v>101.06951778999</v>
      </c>
      <c r="G29" s="76">
        <v>670281.81980000006</v>
      </c>
      <c r="H29" s="77">
        <v>38.314549330403899</v>
      </c>
      <c r="I29" s="76">
        <v>119962.45080000001</v>
      </c>
      <c r="J29" s="77">
        <v>12.9395753399226</v>
      </c>
      <c r="K29" s="76">
        <v>98108.191800000001</v>
      </c>
      <c r="L29" s="77">
        <v>14.6368570505573</v>
      </c>
      <c r="M29" s="77">
        <v>0.22275671989298701</v>
      </c>
      <c r="N29" s="76">
        <v>11156208.995300001</v>
      </c>
      <c r="O29" s="76">
        <v>109595146.1199</v>
      </c>
      <c r="P29" s="76">
        <v>123278</v>
      </c>
      <c r="Q29" s="76">
        <v>113875</v>
      </c>
      <c r="R29" s="77">
        <v>8.25729967069155</v>
      </c>
      <c r="S29" s="76">
        <v>7.52037896705008</v>
      </c>
      <c r="T29" s="76">
        <v>7.3606579960482996</v>
      </c>
      <c r="U29" s="78">
        <v>2.1238420523963999</v>
      </c>
    </row>
    <row r="30" spans="1:21" ht="12" thickBot="1" x14ac:dyDescent="0.25">
      <c r="A30" s="54"/>
      <c r="B30" s="62" t="s">
        <v>28</v>
      </c>
      <c r="C30" s="51"/>
      <c r="D30" s="76">
        <v>1423804.7328999999</v>
      </c>
      <c r="E30" s="76">
        <v>2110571.469</v>
      </c>
      <c r="F30" s="77">
        <v>67.460626366498104</v>
      </c>
      <c r="G30" s="76">
        <v>1280032.4846000001</v>
      </c>
      <c r="H30" s="77">
        <v>11.231921848055901</v>
      </c>
      <c r="I30" s="76">
        <v>136266.27679999999</v>
      </c>
      <c r="J30" s="77">
        <v>9.5705733835041702</v>
      </c>
      <c r="K30" s="76">
        <v>135111.40659999999</v>
      </c>
      <c r="L30" s="77">
        <v>10.5553107616813</v>
      </c>
      <c r="M30" s="77">
        <v>8.5475403525260008E-3</v>
      </c>
      <c r="N30" s="76">
        <v>19988369.659899998</v>
      </c>
      <c r="O30" s="76">
        <v>162217294.2588</v>
      </c>
      <c r="P30" s="76">
        <v>89331</v>
      </c>
      <c r="Q30" s="76">
        <v>79019</v>
      </c>
      <c r="R30" s="77">
        <v>13.050025943127601</v>
      </c>
      <c r="S30" s="76">
        <v>15.938528986578</v>
      </c>
      <c r="T30" s="76">
        <v>14.9908199433048</v>
      </c>
      <c r="U30" s="78">
        <v>5.9460257848845899</v>
      </c>
    </row>
    <row r="31" spans="1:21" ht="12" thickBot="1" x14ac:dyDescent="0.25">
      <c r="A31" s="54"/>
      <c r="B31" s="62" t="s">
        <v>29</v>
      </c>
      <c r="C31" s="51"/>
      <c r="D31" s="76">
        <v>861625.98199999996</v>
      </c>
      <c r="E31" s="76">
        <v>1524432.9505</v>
      </c>
      <c r="F31" s="77">
        <v>56.521080951274001</v>
      </c>
      <c r="G31" s="76">
        <v>575726.71649999998</v>
      </c>
      <c r="H31" s="77">
        <v>49.658849816465001</v>
      </c>
      <c r="I31" s="76">
        <v>16828.842100000002</v>
      </c>
      <c r="J31" s="77">
        <v>1.9531493306338099</v>
      </c>
      <c r="K31" s="76">
        <v>28473.4149</v>
      </c>
      <c r="L31" s="77">
        <v>4.94564766302625</v>
      </c>
      <c r="M31" s="77">
        <v>-0.40896298673328402</v>
      </c>
      <c r="N31" s="76">
        <v>26905205.615699999</v>
      </c>
      <c r="O31" s="76">
        <v>186871808.2827</v>
      </c>
      <c r="P31" s="76">
        <v>33117</v>
      </c>
      <c r="Q31" s="76">
        <v>29145</v>
      </c>
      <c r="R31" s="77">
        <v>13.6284096757591</v>
      </c>
      <c r="S31" s="76">
        <v>26.017633904037201</v>
      </c>
      <c r="T31" s="76">
        <v>24.476661334705799</v>
      </c>
      <c r="U31" s="78">
        <v>5.92280057062493</v>
      </c>
    </row>
    <row r="32" spans="1:21" ht="12" thickBot="1" x14ac:dyDescent="0.25">
      <c r="A32" s="54"/>
      <c r="B32" s="62" t="s">
        <v>30</v>
      </c>
      <c r="C32" s="51"/>
      <c r="D32" s="76">
        <v>116294.8208</v>
      </c>
      <c r="E32" s="76">
        <v>157947.62469999999</v>
      </c>
      <c r="F32" s="77">
        <v>73.628724091853996</v>
      </c>
      <c r="G32" s="76">
        <v>96218.837400000004</v>
      </c>
      <c r="H32" s="77">
        <v>20.8649199496564</v>
      </c>
      <c r="I32" s="76">
        <v>30510.368200000001</v>
      </c>
      <c r="J32" s="77">
        <v>26.235362839133401</v>
      </c>
      <c r="K32" s="76">
        <v>29194.518400000001</v>
      </c>
      <c r="L32" s="77">
        <v>30.341790847703599</v>
      </c>
      <c r="M32" s="77">
        <v>4.5071810466995002E-2</v>
      </c>
      <c r="N32" s="76">
        <v>1448357.1154</v>
      </c>
      <c r="O32" s="76">
        <v>16850748.782400001</v>
      </c>
      <c r="P32" s="76">
        <v>22265</v>
      </c>
      <c r="Q32" s="76">
        <v>19509</v>
      </c>
      <c r="R32" s="77">
        <v>14.126813265672199</v>
      </c>
      <c r="S32" s="76">
        <v>5.2232122524140996</v>
      </c>
      <c r="T32" s="76">
        <v>4.9087124147829204</v>
      </c>
      <c r="U32" s="78">
        <v>6.02119581653655</v>
      </c>
    </row>
    <row r="33" spans="1:21" ht="12" thickBot="1" x14ac:dyDescent="0.25">
      <c r="A33" s="54"/>
      <c r="B33" s="62" t="s">
        <v>70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0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182762.12359999999</v>
      </c>
      <c r="E34" s="76">
        <v>197343.44130000001</v>
      </c>
      <c r="F34" s="77">
        <v>92.611197208305697</v>
      </c>
      <c r="G34" s="76">
        <v>115551.0233</v>
      </c>
      <c r="H34" s="77">
        <v>58.165733526654101</v>
      </c>
      <c r="I34" s="76">
        <v>16127.8253</v>
      </c>
      <c r="J34" s="77">
        <v>8.8244899885809804</v>
      </c>
      <c r="K34" s="76">
        <v>15678.2675</v>
      </c>
      <c r="L34" s="77">
        <v>13.568263657254899</v>
      </c>
      <c r="M34" s="77">
        <v>2.8673946276271001E-2</v>
      </c>
      <c r="N34" s="76">
        <v>2042719.2481</v>
      </c>
      <c r="O34" s="76">
        <v>28862715.9747</v>
      </c>
      <c r="P34" s="76">
        <v>12263</v>
      </c>
      <c r="Q34" s="76">
        <v>9790</v>
      </c>
      <c r="R34" s="77">
        <v>25.260469867211398</v>
      </c>
      <c r="S34" s="76">
        <v>14.9035410258501</v>
      </c>
      <c r="T34" s="76">
        <v>14.9493562512768</v>
      </c>
      <c r="U34" s="78">
        <v>-0.307411677179451</v>
      </c>
    </row>
    <row r="35" spans="1:21" ht="12" customHeight="1" thickBot="1" x14ac:dyDescent="0.25">
      <c r="A35" s="54"/>
      <c r="B35" s="62" t="s">
        <v>73</v>
      </c>
      <c r="C35" s="51"/>
      <c r="D35" s="76">
        <v>8372.6396000000004</v>
      </c>
      <c r="E35" s="79"/>
      <c r="F35" s="79"/>
      <c r="G35" s="79"/>
      <c r="H35" s="79"/>
      <c r="I35" s="76">
        <v>-1821.0492999999999</v>
      </c>
      <c r="J35" s="77">
        <v>-21.750002233465299</v>
      </c>
      <c r="K35" s="79"/>
      <c r="L35" s="79"/>
      <c r="M35" s="79"/>
      <c r="N35" s="76">
        <v>93441.150500000003</v>
      </c>
      <c r="O35" s="76">
        <v>96355.594800000006</v>
      </c>
      <c r="P35" s="76">
        <v>1366</v>
      </c>
      <c r="Q35" s="76">
        <v>981</v>
      </c>
      <c r="R35" s="77">
        <v>39.2456676860347</v>
      </c>
      <c r="S35" s="76">
        <v>6.1293115666178597</v>
      </c>
      <c r="T35" s="76">
        <v>5.9279191641182498</v>
      </c>
      <c r="U35" s="78">
        <v>3.2857263056500599</v>
      </c>
    </row>
    <row r="36" spans="1:21" ht="12" customHeight="1" thickBot="1" x14ac:dyDescent="0.25">
      <c r="A36" s="54"/>
      <c r="B36" s="62" t="s">
        <v>64</v>
      </c>
      <c r="C36" s="51"/>
      <c r="D36" s="76">
        <v>96395.81</v>
      </c>
      <c r="E36" s="79"/>
      <c r="F36" s="79"/>
      <c r="G36" s="76">
        <v>52166.77</v>
      </c>
      <c r="H36" s="77">
        <v>84.783934293804293</v>
      </c>
      <c r="I36" s="76">
        <v>-2884.67</v>
      </c>
      <c r="J36" s="77">
        <v>-2.9925263349101998</v>
      </c>
      <c r="K36" s="76">
        <v>4277.25</v>
      </c>
      <c r="L36" s="77">
        <v>8.1991850367580703</v>
      </c>
      <c r="M36" s="77">
        <v>-1.6744216494242801</v>
      </c>
      <c r="N36" s="76">
        <v>1633075.96</v>
      </c>
      <c r="O36" s="76">
        <v>21527676.640000001</v>
      </c>
      <c r="P36" s="76">
        <v>78</v>
      </c>
      <c r="Q36" s="76">
        <v>48</v>
      </c>
      <c r="R36" s="77">
        <v>62.5</v>
      </c>
      <c r="S36" s="76">
        <v>1235.84371794872</v>
      </c>
      <c r="T36" s="76">
        <v>982.53270833333295</v>
      </c>
      <c r="U36" s="78">
        <v>20.4970099322782</v>
      </c>
    </row>
    <row r="37" spans="1:21" ht="12" thickBot="1" x14ac:dyDescent="0.25">
      <c r="A37" s="54"/>
      <c r="B37" s="62" t="s">
        <v>35</v>
      </c>
      <c r="C37" s="51"/>
      <c r="D37" s="76">
        <v>124006.94</v>
      </c>
      <c r="E37" s="79"/>
      <c r="F37" s="79"/>
      <c r="G37" s="76">
        <v>127158.71</v>
      </c>
      <c r="H37" s="77">
        <v>-2.4786111781096101</v>
      </c>
      <c r="I37" s="76">
        <v>-11845.3</v>
      </c>
      <c r="J37" s="77">
        <v>-9.5521266793616508</v>
      </c>
      <c r="K37" s="76">
        <v>-27239.3</v>
      </c>
      <c r="L37" s="77">
        <v>-21.421497591474498</v>
      </c>
      <c r="M37" s="77">
        <v>-0.56513933911664405</v>
      </c>
      <c r="N37" s="76">
        <v>5515773.2199999997</v>
      </c>
      <c r="O37" s="76">
        <v>64773238.880000003</v>
      </c>
      <c r="P37" s="76">
        <v>71</v>
      </c>
      <c r="Q37" s="76">
        <v>42</v>
      </c>
      <c r="R37" s="77">
        <v>69.047619047619094</v>
      </c>
      <c r="S37" s="76">
        <v>1746.57661971831</v>
      </c>
      <c r="T37" s="76">
        <v>1504.9873809523799</v>
      </c>
      <c r="U37" s="78">
        <v>13.8321580650091</v>
      </c>
    </row>
    <row r="38" spans="1:21" ht="12" thickBot="1" x14ac:dyDescent="0.25">
      <c r="A38" s="54"/>
      <c r="B38" s="62" t="s">
        <v>36</v>
      </c>
      <c r="C38" s="51"/>
      <c r="D38" s="76">
        <v>107259.84</v>
      </c>
      <c r="E38" s="79"/>
      <c r="F38" s="79"/>
      <c r="G38" s="76">
        <v>54848.76</v>
      </c>
      <c r="H38" s="77">
        <v>95.5556333452205</v>
      </c>
      <c r="I38" s="76">
        <v>-4170.99</v>
      </c>
      <c r="J38" s="77">
        <v>-3.88867818560982</v>
      </c>
      <c r="K38" s="76">
        <v>-2555.4899999999998</v>
      </c>
      <c r="L38" s="77">
        <v>-4.65915728997338</v>
      </c>
      <c r="M38" s="77">
        <v>0.63216839040653605</v>
      </c>
      <c r="N38" s="76">
        <v>6973460.6500000004</v>
      </c>
      <c r="O38" s="76">
        <v>37588933.619999997</v>
      </c>
      <c r="P38" s="76">
        <v>47</v>
      </c>
      <c r="Q38" s="76">
        <v>60</v>
      </c>
      <c r="R38" s="77">
        <v>-21.6666666666667</v>
      </c>
      <c r="S38" s="76">
        <v>2282.1242553191501</v>
      </c>
      <c r="T38" s="76">
        <v>2184.8584999999998</v>
      </c>
      <c r="U38" s="78">
        <v>4.2620709671019199</v>
      </c>
    </row>
    <row r="39" spans="1:21" ht="12" thickBot="1" x14ac:dyDescent="0.25">
      <c r="A39" s="54"/>
      <c r="B39" s="62" t="s">
        <v>37</v>
      </c>
      <c r="C39" s="51"/>
      <c r="D39" s="76">
        <v>164815.5</v>
      </c>
      <c r="E39" s="79"/>
      <c r="F39" s="79"/>
      <c r="G39" s="76">
        <v>101630.9</v>
      </c>
      <c r="H39" s="77">
        <v>62.1706587268242</v>
      </c>
      <c r="I39" s="76">
        <v>-24091.8</v>
      </c>
      <c r="J39" s="77">
        <v>-14.6174358600981</v>
      </c>
      <c r="K39" s="76">
        <v>-8823.92</v>
      </c>
      <c r="L39" s="77">
        <v>-8.6823200424280405</v>
      </c>
      <c r="M39" s="77">
        <v>1.73028313946636</v>
      </c>
      <c r="N39" s="76">
        <v>4936404.0599999996</v>
      </c>
      <c r="O39" s="76">
        <v>39300445.43</v>
      </c>
      <c r="P39" s="76">
        <v>103</v>
      </c>
      <c r="Q39" s="76">
        <v>92</v>
      </c>
      <c r="R39" s="77">
        <v>11.9565217391304</v>
      </c>
      <c r="S39" s="76">
        <v>1600.15048543689</v>
      </c>
      <c r="T39" s="76">
        <v>1297.9393478260899</v>
      </c>
      <c r="U39" s="78">
        <v>18.886419768719001</v>
      </c>
    </row>
    <row r="40" spans="1:21" ht="12" thickBot="1" x14ac:dyDescent="0.25">
      <c r="A40" s="54"/>
      <c r="B40" s="62" t="s">
        <v>66</v>
      </c>
      <c r="C40" s="51"/>
      <c r="D40" s="79"/>
      <c r="E40" s="79"/>
      <c r="F40" s="79"/>
      <c r="G40" s="76">
        <v>2.2799999999999998</v>
      </c>
      <c r="H40" s="79"/>
      <c r="I40" s="79"/>
      <c r="J40" s="79"/>
      <c r="K40" s="76">
        <v>2.27</v>
      </c>
      <c r="L40" s="77">
        <v>99.561403508771903</v>
      </c>
      <c r="M40" s="79"/>
      <c r="N40" s="76">
        <v>2.76</v>
      </c>
      <c r="O40" s="76">
        <v>1247.21</v>
      </c>
      <c r="P40" s="79"/>
      <c r="Q40" s="76">
        <v>4</v>
      </c>
      <c r="R40" s="79"/>
      <c r="S40" s="79"/>
      <c r="T40" s="76">
        <v>0.23749999999999999</v>
      </c>
      <c r="U40" s="80"/>
    </row>
    <row r="41" spans="1:21" ht="12" customHeight="1" thickBot="1" x14ac:dyDescent="0.25">
      <c r="A41" s="54"/>
      <c r="B41" s="62" t="s">
        <v>32</v>
      </c>
      <c r="C41" s="51"/>
      <c r="D41" s="76">
        <v>66758.973800000007</v>
      </c>
      <c r="E41" s="79"/>
      <c r="F41" s="79"/>
      <c r="G41" s="76">
        <v>80125.640599999999</v>
      </c>
      <c r="H41" s="77">
        <v>-16.682134083306199</v>
      </c>
      <c r="I41" s="76">
        <v>4766.1194999999998</v>
      </c>
      <c r="J41" s="77">
        <v>7.1392941333678799</v>
      </c>
      <c r="K41" s="76">
        <v>4747.3671000000004</v>
      </c>
      <c r="L41" s="77">
        <v>5.9249037691937003</v>
      </c>
      <c r="M41" s="77">
        <v>3.9500631834429997E-3</v>
      </c>
      <c r="N41" s="76">
        <v>805275.46730000002</v>
      </c>
      <c r="O41" s="76">
        <v>12266030.763499999</v>
      </c>
      <c r="P41" s="76">
        <v>122</v>
      </c>
      <c r="Q41" s="76">
        <v>74</v>
      </c>
      <c r="R41" s="77">
        <v>64.864864864864899</v>
      </c>
      <c r="S41" s="76">
        <v>547.20470327868895</v>
      </c>
      <c r="T41" s="76">
        <v>519.20189054054094</v>
      </c>
      <c r="U41" s="78">
        <v>5.1174291029232002</v>
      </c>
    </row>
    <row r="42" spans="1:21" ht="12" thickBot="1" x14ac:dyDescent="0.25">
      <c r="A42" s="54"/>
      <c r="B42" s="62" t="s">
        <v>33</v>
      </c>
      <c r="C42" s="51"/>
      <c r="D42" s="76">
        <v>351615.37839999999</v>
      </c>
      <c r="E42" s="76">
        <v>1213101.7446999999</v>
      </c>
      <c r="F42" s="77">
        <v>28.984821754333101</v>
      </c>
      <c r="G42" s="76">
        <v>305611.64319999999</v>
      </c>
      <c r="H42" s="77">
        <v>15.053004760651101</v>
      </c>
      <c r="I42" s="76">
        <v>19917.157500000001</v>
      </c>
      <c r="J42" s="77">
        <v>5.66447280850785</v>
      </c>
      <c r="K42" s="76">
        <v>21332.250499999998</v>
      </c>
      <c r="L42" s="77">
        <v>6.9801825207423898</v>
      </c>
      <c r="M42" s="77">
        <v>-6.6335851437708995E-2</v>
      </c>
      <c r="N42" s="76">
        <v>4980729.0909000002</v>
      </c>
      <c r="O42" s="76">
        <v>71173102.838100001</v>
      </c>
      <c r="P42" s="76">
        <v>1595</v>
      </c>
      <c r="Q42" s="76">
        <v>1314</v>
      </c>
      <c r="R42" s="77">
        <v>21.385083713850801</v>
      </c>
      <c r="S42" s="76">
        <v>220.44851310344799</v>
      </c>
      <c r="T42" s="76">
        <v>197.943227321157</v>
      </c>
      <c r="U42" s="78">
        <v>10.2088625890303</v>
      </c>
    </row>
    <row r="43" spans="1:21" ht="12" thickBot="1" x14ac:dyDescent="0.25">
      <c r="A43" s="54"/>
      <c r="B43" s="62" t="s">
        <v>38</v>
      </c>
      <c r="C43" s="51"/>
      <c r="D43" s="76">
        <v>88749.61</v>
      </c>
      <c r="E43" s="79"/>
      <c r="F43" s="79"/>
      <c r="G43" s="76">
        <v>58518.81</v>
      </c>
      <c r="H43" s="77">
        <v>51.6599705291341</v>
      </c>
      <c r="I43" s="76">
        <v>-13128.51</v>
      </c>
      <c r="J43" s="77">
        <v>-14.792752328714499</v>
      </c>
      <c r="K43" s="76">
        <v>-1732.45</v>
      </c>
      <c r="L43" s="77">
        <v>-2.9605010764914699</v>
      </c>
      <c r="M43" s="77">
        <v>6.57800225114722</v>
      </c>
      <c r="N43" s="76">
        <v>3275075.83</v>
      </c>
      <c r="O43" s="76">
        <v>31328741.140000001</v>
      </c>
      <c r="P43" s="76">
        <v>65</v>
      </c>
      <c r="Q43" s="76">
        <v>41</v>
      </c>
      <c r="R43" s="77">
        <v>58.536585365853703</v>
      </c>
      <c r="S43" s="76">
        <v>1365.3786153846199</v>
      </c>
      <c r="T43" s="76">
        <v>973.46341463414603</v>
      </c>
      <c r="U43" s="78">
        <v>28.7037746405652</v>
      </c>
    </row>
    <row r="44" spans="1:21" ht="12" thickBot="1" x14ac:dyDescent="0.25">
      <c r="A44" s="54"/>
      <c r="B44" s="62" t="s">
        <v>39</v>
      </c>
      <c r="C44" s="51"/>
      <c r="D44" s="76">
        <v>58082.95</v>
      </c>
      <c r="E44" s="79"/>
      <c r="F44" s="79"/>
      <c r="G44" s="76">
        <v>49915.44</v>
      </c>
      <c r="H44" s="77">
        <v>16.362692585700898</v>
      </c>
      <c r="I44" s="76">
        <v>8312.7199999999993</v>
      </c>
      <c r="J44" s="77">
        <v>14.311807509776999</v>
      </c>
      <c r="K44" s="76">
        <v>5888.11</v>
      </c>
      <c r="L44" s="77">
        <v>11.7961696821665</v>
      </c>
      <c r="M44" s="77">
        <v>0.41178069023846398</v>
      </c>
      <c r="N44" s="76">
        <v>1601140.69</v>
      </c>
      <c r="O44" s="76">
        <v>12317512.15</v>
      </c>
      <c r="P44" s="76">
        <v>54</v>
      </c>
      <c r="Q44" s="76">
        <v>33</v>
      </c>
      <c r="R44" s="77">
        <v>63.636363636363697</v>
      </c>
      <c r="S44" s="76">
        <v>1075.6101851851899</v>
      </c>
      <c r="T44" s="76">
        <v>831.41848484848504</v>
      </c>
      <c r="U44" s="78">
        <v>22.702620679875601</v>
      </c>
    </row>
    <row r="45" spans="1:21" ht="12" thickBot="1" x14ac:dyDescent="0.25">
      <c r="A45" s="54"/>
      <c r="B45" s="62" t="s">
        <v>72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12898.343500000001</v>
      </c>
      <c r="E46" s="82"/>
      <c r="F46" s="82"/>
      <c r="G46" s="81">
        <v>32387.301100000001</v>
      </c>
      <c r="H46" s="83">
        <v>-60.174688652893003</v>
      </c>
      <c r="I46" s="81">
        <v>850.18690000000004</v>
      </c>
      <c r="J46" s="83">
        <v>6.5914425367877696</v>
      </c>
      <c r="K46" s="81">
        <v>5464.2097000000003</v>
      </c>
      <c r="L46" s="83">
        <v>16.8714573750018</v>
      </c>
      <c r="M46" s="83">
        <v>-0.84440807606633395</v>
      </c>
      <c r="N46" s="81">
        <v>217132.46919999999</v>
      </c>
      <c r="O46" s="81">
        <v>4237146.8224999998</v>
      </c>
      <c r="P46" s="81">
        <v>16</v>
      </c>
      <c r="Q46" s="81">
        <v>14</v>
      </c>
      <c r="R46" s="83">
        <v>14.285714285714301</v>
      </c>
      <c r="S46" s="81">
        <v>806.14646875000005</v>
      </c>
      <c r="T46" s="81">
        <v>803.97565714285702</v>
      </c>
      <c r="U46" s="84">
        <v>0.26928253007283398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46:C46"/>
    <mergeCell ref="B37:C37"/>
    <mergeCell ref="B38:C38"/>
    <mergeCell ref="B25:C25"/>
    <mergeCell ref="B26:C26"/>
    <mergeCell ref="B27:C27"/>
    <mergeCell ref="B18:C18"/>
  </mergeCells>
  <phoneticPr fontId="4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F40" sqref="F40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 x14ac:dyDescent="0.2">
      <c r="A2" s="37">
        <v>1</v>
      </c>
      <c r="B2" s="37">
        <v>12</v>
      </c>
      <c r="C2" s="37">
        <v>92494</v>
      </c>
      <c r="D2" s="37">
        <v>591961.52748974401</v>
      </c>
      <c r="E2" s="37">
        <v>477513.86453504302</v>
      </c>
      <c r="F2" s="37">
        <v>114447.66295470099</v>
      </c>
      <c r="G2" s="37">
        <v>477513.86453504302</v>
      </c>
      <c r="H2" s="37">
        <v>0.19333631940579801</v>
      </c>
    </row>
    <row r="3" spans="1:8" x14ac:dyDescent="0.2">
      <c r="A3" s="37">
        <v>2</v>
      </c>
      <c r="B3" s="37">
        <v>13</v>
      </c>
      <c r="C3" s="37">
        <v>10063</v>
      </c>
      <c r="D3" s="37">
        <v>100974.27193589701</v>
      </c>
      <c r="E3" s="37">
        <v>78565.963556410294</v>
      </c>
      <c r="F3" s="37">
        <v>22408.3083794872</v>
      </c>
      <c r="G3" s="37">
        <v>78565.963556410294</v>
      </c>
      <c r="H3" s="37">
        <v>0.22192097006367001</v>
      </c>
    </row>
    <row r="4" spans="1:8" x14ac:dyDescent="0.2">
      <c r="A4" s="37">
        <v>3</v>
      </c>
      <c r="B4" s="37">
        <v>14</v>
      </c>
      <c r="C4" s="37">
        <v>137117</v>
      </c>
      <c r="D4" s="37">
        <v>156751.44241822101</v>
      </c>
      <c r="E4" s="37">
        <v>114434.22615086399</v>
      </c>
      <c r="F4" s="37">
        <v>42317.2162673567</v>
      </c>
      <c r="G4" s="37">
        <v>114434.22615086399</v>
      </c>
      <c r="H4" s="37">
        <v>0.26996380776166801</v>
      </c>
    </row>
    <row r="5" spans="1:8" x14ac:dyDescent="0.2">
      <c r="A5" s="37">
        <v>4</v>
      </c>
      <c r="B5" s="37">
        <v>15</v>
      </c>
      <c r="C5" s="37">
        <v>3372</v>
      </c>
      <c r="D5" s="37">
        <v>58382.649074941401</v>
      </c>
      <c r="E5" s="37">
        <v>47907.565073799298</v>
      </c>
      <c r="F5" s="37">
        <v>10475.084001142101</v>
      </c>
      <c r="G5" s="37">
        <v>47907.565073799298</v>
      </c>
      <c r="H5" s="37">
        <v>0.179421183641326</v>
      </c>
    </row>
    <row r="6" spans="1:8" x14ac:dyDescent="0.2">
      <c r="A6" s="37">
        <v>5</v>
      </c>
      <c r="B6" s="37">
        <v>16</v>
      </c>
      <c r="C6" s="37">
        <v>4192</v>
      </c>
      <c r="D6" s="37">
        <v>212814.662100855</v>
      </c>
      <c r="E6" s="37">
        <v>183456.71818803399</v>
      </c>
      <c r="F6" s="37">
        <v>29357.943912820501</v>
      </c>
      <c r="G6" s="37">
        <v>183456.71818803399</v>
      </c>
      <c r="H6" s="37">
        <v>0.13795075782376101</v>
      </c>
    </row>
    <row r="7" spans="1:8" x14ac:dyDescent="0.2">
      <c r="A7" s="37">
        <v>6</v>
      </c>
      <c r="B7" s="37">
        <v>17</v>
      </c>
      <c r="C7" s="37">
        <v>19918</v>
      </c>
      <c r="D7" s="37">
        <v>250312.25678547</v>
      </c>
      <c r="E7" s="37">
        <v>206449.66962820501</v>
      </c>
      <c r="F7" s="37">
        <v>43862.587157264999</v>
      </c>
      <c r="G7" s="37">
        <v>206449.66962820501</v>
      </c>
      <c r="H7" s="37">
        <v>0.17523147975473399</v>
      </c>
    </row>
    <row r="8" spans="1:8" x14ac:dyDescent="0.2">
      <c r="A8" s="37">
        <v>7</v>
      </c>
      <c r="B8" s="37">
        <v>18</v>
      </c>
      <c r="C8" s="37">
        <v>50336</v>
      </c>
      <c r="D8" s="37">
        <v>149385.288064102</v>
      </c>
      <c r="E8" s="37">
        <v>117226.91076495701</v>
      </c>
      <c r="F8" s="37">
        <v>32158.377299145301</v>
      </c>
      <c r="G8" s="37">
        <v>117226.91076495701</v>
      </c>
      <c r="H8" s="37">
        <v>0.21527138124435499</v>
      </c>
    </row>
    <row r="9" spans="1:8" x14ac:dyDescent="0.2">
      <c r="A9" s="37">
        <v>8</v>
      </c>
      <c r="B9" s="37">
        <v>19</v>
      </c>
      <c r="C9" s="37">
        <v>26210</v>
      </c>
      <c r="D9" s="37">
        <v>146487.47187265</v>
      </c>
      <c r="E9" s="37">
        <v>127898.487252137</v>
      </c>
      <c r="F9" s="37">
        <v>18588.984620512801</v>
      </c>
      <c r="G9" s="37">
        <v>127898.487252137</v>
      </c>
      <c r="H9" s="37">
        <v>0.12689811888263999</v>
      </c>
    </row>
    <row r="10" spans="1:8" x14ac:dyDescent="0.2">
      <c r="A10" s="37">
        <v>9</v>
      </c>
      <c r="B10" s="37">
        <v>21</v>
      </c>
      <c r="C10" s="37">
        <v>264536</v>
      </c>
      <c r="D10" s="37">
        <v>1159999.4168717901</v>
      </c>
      <c r="E10" s="37">
        <v>1154827.1325999999</v>
      </c>
      <c r="F10" s="37">
        <v>5172.2842717948697</v>
      </c>
      <c r="G10" s="37">
        <v>1154827.1325999999</v>
      </c>
      <c r="H10" s="37">
        <v>4.4588679930056604E-3</v>
      </c>
    </row>
    <row r="11" spans="1:8" x14ac:dyDescent="0.2">
      <c r="A11" s="37">
        <v>10</v>
      </c>
      <c r="B11" s="37">
        <v>22</v>
      </c>
      <c r="C11" s="37">
        <v>69480</v>
      </c>
      <c r="D11" s="37">
        <v>556575.67063247901</v>
      </c>
      <c r="E11" s="37">
        <v>508143.84442820499</v>
      </c>
      <c r="F11" s="37">
        <v>48431.8262042735</v>
      </c>
      <c r="G11" s="37">
        <v>508143.84442820499</v>
      </c>
      <c r="H11" s="37">
        <v>8.7017505003833207E-2</v>
      </c>
    </row>
    <row r="12" spans="1:8" x14ac:dyDescent="0.2">
      <c r="A12" s="37">
        <v>11</v>
      </c>
      <c r="B12" s="37">
        <v>23</v>
      </c>
      <c r="C12" s="37">
        <v>232857.41800000001</v>
      </c>
      <c r="D12" s="37">
        <v>1833927.4033675201</v>
      </c>
      <c r="E12" s="37">
        <v>1680030.4560350401</v>
      </c>
      <c r="F12" s="37">
        <v>153896.947332479</v>
      </c>
      <c r="G12" s="37">
        <v>1680030.4560350401</v>
      </c>
      <c r="H12" s="37">
        <v>8.3916597270910304E-2</v>
      </c>
    </row>
    <row r="13" spans="1:8" x14ac:dyDescent="0.2">
      <c r="A13" s="37">
        <v>12</v>
      </c>
      <c r="B13" s="37">
        <v>24</v>
      </c>
      <c r="C13" s="37">
        <v>18201</v>
      </c>
      <c r="D13" s="37">
        <v>479173.348884615</v>
      </c>
      <c r="E13" s="37">
        <v>436868.445253846</v>
      </c>
      <c r="F13" s="37">
        <v>42304.9036307692</v>
      </c>
      <c r="G13" s="37">
        <v>436868.445253846</v>
      </c>
      <c r="H13" s="37">
        <v>8.8287263323896206E-2</v>
      </c>
    </row>
    <row r="14" spans="1:8" x14ac:dyDescent="0.2">
      <c r="A14" s="37">
        <v>13</v>
      </c>
      <c r="B14" s="37">
        <v>25</v>
      </c>
      <c r="C14" s="37">
        <v>93521.5</v>
      </c>
      <c r="D14" s="37">
        <v>1037334.5209999999</v>
      </c>
      <c r="E14" s="37">
        <v>939874.61159999995</v>
      </c>
      <c r="F14" s="37">
        <v>97459.909400000004</v>
      </c>
      <c r="G14" s="37">
        <v>939874.61159999995</v>
      </c>
      <c r="H14" s="37">
        <v>9.3952247251974E-2</v>
      </c>
    </row>
    <row r="15" spans="1:8" x14ac:dyDescent="0.2">
      <c r="A15" s="37">
        <v>14</v>
      </c>
      <c r="B15" s="37">
        <v>26</v>
      </c>
      <c r="C15" s="37">
        <v>70796</v>
      </c>
      <c r="D15" s="37">
        <v>373281.12795151601</v>
      </c>
      <c r="E15" s="37">
        <v>346217.71081363701</v>
      </c>
      <c r="F15" s="37">
        <v>27063.4171378791</v>
      </c>
      <c r="G15" s="37">
        <v>346217.71081363701</v>
      </c>
      <c r="H15" s="37">
        <v>7.2501434204287604E-2</v>
      </c>
    </row>
    <row r="16" spans="1:8" x14ac:dyDescent="0.2">
      <c r="A16" s="37">
        <v>15</v>
      </c>
      <c r="B16" s="37">
        <v>27</v>
      </c>
      <c r="C16" s="37">
        <v>221712.03599999999</v>
      </c>
      <c r="D16" s="37">
        <v>1573370.50828205</v>
      </c>
      <c r="E16" s="37">
        <v>1535814.1981897401</v>
      </c>
      <c r="F16" s="37">
        <v>37556.3100923077</v>
      </c>
      <c r="G16" s="37">
        <v>1535814.1981897401</v>
      </c>
      <c r="H16" s="37">
        <v>2.3869972072449199E-2</v>
      </c>
    </row>
    <row r="17" spans="1:8" x14ac:dyDescent="0.2">
      <c r="A17" s="37">
        <v>16</v>
      </c>
      <c r="B17" s="37">
        <v>29</v>
      </c>
      <c r="C17" s="37">
        <v>213980</v>
      </c>
      <c r="D17" s="37">
        <v>2807183.6651222198</v>
      </c>
      <c r="E17" s="37">
        <v>2574071.4658683799</v>
      </c>
      <c r="F17" s="37">
        <v>233112.19925384599</v>
      </c>
      <c r="G17" s="37">
        <v>2574071.4658683799</v>
      </c>
      <c r="H17" s="37">
        <v>8.3041306541549897E-2</v>
      </c>
    </row>
    <row r="18" spans="1:8" x14ac:dyDescent="0.2">
      <c r="A18" s="37">
        <v>17</v>
      </c>
      <c r="B18" s="37">
        <v>31</v>
      </c>
      <c r="C18" s="37">
        <v>32529.603999999999</v>
      </c>
      <c r="D18" s="37">
        <v>286859.842918145</v>
      </c>
      <c r="E18" s="37">
        <v>247637.451312686</v>
      </c>
      <c r="F18" s="37">
        <v>39222.391605459001</v>
      </c>
      <c r="G18" s="37">
        <v>247637.451312686</v>
      </c>
      <c r="H18" s="37">
        <v>0.13673015785848799</v>
      </c>
    </row>
    <row r="19" spans="1:8" x14ac:dyDescent="0.2">
      <c r="A19" s="37">
        <v>18</v>
      </c>
      <c r="B19" s="37">
        <v>32</v>
      </c>
      <c r="C19" s="37">
        <v>17697.538</v>
      </c>
      <c r="D19" s="37">
        <v>277951.64997771702</v>
      </c>
      <c r="E19" s="37">
        <v>259380.78597118799</v>
      </c>
      <c r="F19" s="37">
        <v>18570.8640065293</v>
      </c>
      <c r="G19" s="37">
        <v>259380.78597118799</v>
      </c>
      <c r="H19" s="37">
        <v>6.6813289318549005E-2</v>
      </c>
    </row>
    <row r="20" spans="1:8" x14ac:dyDescent="0.2">
      <c r="A20" s="37">
        <v>19</v>
      </c>
      <c r="B20" s="37">
        <v>33</v>
      </c>
      <c r="C20" s="37">
        <v>50196.495999999999</v>
      </c>
      <c r="D20" s="37">
        <v>626953.37944721302</v>
      </c>
      <c r="E20" s="37">
        <v>496082.17050521</v>
      </c>
      <c r="F20" s="37">
        <v>130871.20894200201</v>
      </c>
      <c r="G20" s="37">
        <v>496082.17050521</v>
      </c>
      <c r="H20" s="37">
        <v>0.20874153203766499</v>
      </c>
    </row>
    <row r="21" spans="1:8" x14ac:dyDescent="0.2">
      <c r="A21" s="37">
        <v>20</v>
      </c>
      <c r="B21" s="37">
        <v>34</v>
      </c>
      <c r="C21" s="37">
        <v>38327.932999999997</v>
      </c>
      <c r="D21" s="37">
        <v>223772.77968646801</v>
      </c>
      <c r="E21" s="37">
        <v>161712.246509719</v>
      </c>
      <c r="F21" s="37">
        <v>62060.533176748999</v>
      </c>
      <c r="G21" s="37">
        <v>161712.246509719</v>
      </c>
      <c r="H21" s="37">
        <v>0.27733727606951603</v>
      </c>
    </row>
    <row r="22" spans="1:8" x14ac:dyDescent="0.2">
      <c r="A22" s="37">
        <v>21</v>
      </c>
      <c r="B22" s="37">
        <v>35</v>
      </c>
      <c r="C22" s="37">
        <v>35817.89</v>
      </c>
      <c r="D22" s="37">
        <v>1104466.0221796499</v>
      </c>
      <c r="E22" s="37">
        <v>1099997.85322566</v>
      </c>
      <c r="F22" s="37">
        <v>4468.1689539823001</v>
      </c>
      <c r="G22" s="37">
        <v>1099997.85322566</v>
      </c>
      <c r="H22" s="37">
        <v>4.0455467748699396E-3</v>
      </c>
    </row>
    <row r="23" spans="1:8" x14ac:dyDescent="0.2">
      <c r="A23" s="37">
        <v>22</v>
      </c>
      <c r="B23" s="37">
        <v>36</v>
      </c>
      <c r="C23" s="37">
        <v>169931.07800000001</v>
      </c>
      <c r="D23" s="37">
        <v>927097.35233185801</v>
      </c>
      <c r="E23" s="37">
        <v>807134.76848570502</v>
      </c>
      <c r="F23" s="37">
        <v>119962.583846154</v>
      </c>
      <c r="G23" s="37">
        <v>807134.76848570502</v>
      </c>
      <c r="H23" s="37">
        <v>0.12939588657482501</v>
      </c>
    </row>
    <row r="24" spans="1:8" x14ac:dyDescent="0.2">
      <c r="A24" s="37">
        <v>23</v>
      </c>
      <c r="B24" s="37">
        <v>37</v>
      </c>
      <c r="C24" s="37">
        <v>174512.34299999999</v>
      </c>
      <c r="D24" s="37">
        <v>1423804.76072566</v>
      </c>
      <c r="E24" s="37">
        <v>1287538.43452365</v>
      </c>
      <c r="F24" s="37">
        <v>136266.32620201801</v>
      </c>
      <c r="G24" s="37">
        <v>1287538.43452365</v>
      </c>
      <c r="H24" s="37">
        <v>9.5705766661833794E-2</v>
      </c>
    </row>
    <row r="25" spans="1:8" x14ac:dyDescent="0.2">
      <c r="A25" s="37">
        <v>24</v>
      </c>
      <c r="B25" s="37">
        <v>38</v>
      </c>
      <c r="C25" s="37">
        <v>226581.11900000001</v>
      </c>
      <c r="D25" s="37">
        <v>861625.96957787604</v>
      </c>
      <c r="E25" s="37">
        <v>844797.11963716801</v>
      </c>
      <c r="F25" s="37">
        <v>16828.849940708002</v>
      </c>
      <c r="G25" s="37">
        <v>844797.11963716801</v>
      </c>
      <c r="H25" s="37">
        <v>1.95315026878225E-2</v>
      </c>
    </row>
    <row r="26" spans="1:8" x14ac:dyDescent="0.2">
      <c r="A26" s="37">
        <v>25</v>
      </c>
      <c r="B26" s="37">
        <v>39</v>
      </c>
      <c r="C26" s="37">
        <v>170728.96599999999</v>
      </c>
      <c r="D26" s="37">
        <v>116294.776239884</v>
      </c>
      <c r="E26" s="37">
        <v>85784.438101620297</v>
      </c>
      <c r="F26" s="37">
        <v>30510.338138263302</v>
      </c>
      <c r="G26" s="37">
        <v>85784.438101620297</v>
      </c>
      <c r="H26" s="37">
        <v>0.26235347042010698</v>
      </c>
    </row>
    <row r="27" spans="1:8" x14ac:dyDescent="0.2">
      <c r="A27" s="37">
        <v>26</v>
      </c>
      <c r="B27" s="37">
        <v>42</v>
      </c>
      <c r="C27" s="37">
        <v>12126.084000000001</v>
      </c>
      <c r="D27" s="37">
        <v>182762.12280000001</v>
      </c>
      <c r="E27" s="37">
        <v>166634.30290000001</v>
      </c>
      <c r="F27" s="37">
        <v>16127.8199</v>
      </c>
      <c r="G27" s="37">
        <v>166634.30290000001</v>
      </c>
      <c r="H27" s="37">
        <v>8.8244870725478403E-2</v>
      </c>
    </row>
    <row r="28" spans="1:8" x14ac:dyDescent="0.2">
      <c r="A28" s="37">
        <v>27</v>
      </c>
      <c r="B28" s="37">
        <v>43</v>
      </c>
      <c r="C28" s="37">
        <v>1977.194</v>
      </c>
      <c r="D28" s="37">
        <v>8372.6466</v>
      </c>
      <c r="E28" s="37">
        <v>10193.687400000001</v>
      </c>
      <c r="F28" s="37">
        <v>-1821.0408</v>
      </c>
      <c r="G28" s="37">
        <v>10193.687400000001</v>
      </c>
      <c r="H28" s="37">
        <v>-0.217498825281841</v>
      </c>
    </row>
    <row r="29" spans="1:8" x14ac:dyDescent="0.2">
      <c r="A29" s="37">
        <v>28</v>
      </c>
      <c r="B29" s="37">
        <v>75</v>
      </c>
      <c r="C29" s="37">
        <v>123</v>
      </c>
      <c r="D29" s="37">
        <v>66758.974358974403</v>
      </c>
      <c r="E29" s="37">
        <v>61992.854700854703</v>
      </c>
      <c r="F29" s="37">
        <v>4766.11965811966</v>
      </c>
      <c r="G29" s="37">
        <v>61992.854700854703</v>
      </c>
      <c r="H29" s="37">
        <v>7.1392943104419501E-2</v>
      </c>
    </row>
    <row r="30" spans="1:8" x14ac:dyDescent="0.2">
      <c r="A30" s="37">
        <v>29</v>
      </c>
      <c r="B30" s="37">
        <v>76</v>
      </c>
      <c r="C30" s="37">
        <v>1748</v>
      </c>
      <c r="D30" s="37">
        <v>351615.37334871799</v>
      </c>
      <c r="E30" s="37">
        <v>331698.22023760702</v>
      </c>
      <c r="F30" s="37">
        <v>19917.1531111111</v>
      </c>
      <c r="G30" s="37">
        <v>331698.22023760702</v>
      </c>
      <c r="H30" s="37">
        <v>5.6644716416759402E-2</v>
      </c>
    </row>
    <row r="31" spans="1:8" x14ac:dyDescent="0.2">
      <c r="A31" s="30">
        <v>30</v>
      </c>
      <c r="B31" s="39">
        <v>99</v>
      </c>
      <c r="C31" s="40">
        <v>16</v>
      </c>
      <c r="D31" s="40">
        <v>12898.3435443612</v>
      </c>
      <c r="E31" s="40">
        <v>12048.156236290701</v>
      </c>
      <c r="F31" s="40">
        <v>850.18730807049405</v>
      </c>
      <c r="G31" s="40">
        <v>12048.156236290701</v>
      </c>
      <c r="H31" s="40">
        <v>6.5914456778612407E-2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72</v>
      </c>
      <c r="D34" s="34">
        <v>96395.81</v>
      </c>
      <c r="E34" s="34">
        <v>99280.48</v>
      </c>
      <c r="F34" s="30"/>
      <c r="G34" s="30"/>
      <c r="H34" s="30"/>
    </row>
    <row r="35" spans="1:8" x14ac:dyDescent="0.2">
      <c r="A35" s="30"/>
      <c r="B35" s="33">
        <v>71</v>
      </c>
      <c r="C35" s="34">
        <v>63</v>
      </c>
      <c r="D35" s="34">
        <v>124006.94</v>
      </c>
      <c r="E35" s="34">
        <v>135852.24</v>
      </c>
      <c r="F35" s="30"/>
      <c r="G35" s="30"/>
      <c r="H35" s="30"/>
    </row>
    <row r="36" spans="1:8" x14ac:dyDescent="0.2">
      <c r="A36" s="30"/>
      <c r="B36" s="33">
        <v>72</v>
      </c>
      <c r="C36" s="34">
        <v>45</v>
      </c>
      <c r="D36" s="34">
        <v>107259.84</v>
      </c>
      <c r="E36" s="34">
        <v>111430.83</v>
      </c>
      <c r="F36" s="30"/>
      <c r="G36" s="30"/>
      <c r="H36" s="30"/>
    </row>
    <row r="37" spans="1:8" x14ac:dyDescent="0.2">
      <c r="A37" s="30"/>
      <c r="B37" s="33">
        <v>73</v>
      </c>
      <c r="C37" s="34">
        <v>99</v>
      </c>
      <c r="D37" s="34">
        <v>164815.5</v>
      </c>
      <c r="E37" s="34">
        <v>188907.3</v>
      </c>
      <c r="F37" s="30"/>
      <c r="G37" s="30"/>
      <c r="H37" s="30"/>
    </row>
    <row r="38" spans="1:8" x14ac:dyDescent="0.2">
      <c r="A38" s="30"/>
      <c r="B38" s="33">
        <v>77</v>
      </c>
      <c r="C38" s="34">
        <v>61</v>
      </c>
      <c r="D38" s="34">
        <v>88749.61</v>
      </c>
      <c r="E38" s="34">
        <v>101878.12</v>
      </c>
      <c r="F38" s="30"/>
      <c r="G38" s="30"/>
      <c r="H38" s="30"/>
    </row>
    <row r="39" spans="1:8" x14ac:dyDescent="0.2">
      <c r="A39" s="30"/>
      <c r="B39" s="33">
        <v>78</v>
      </c>
      <c r="C39" s="34">
        <v>50</v>
      </c>
      <c r="D39" s="34">
        <v>58082.95</v>
      </c>
      <c r="E39" s="34">
        <v>49770.23</v>
      </c>
      <c r="F39" s="34"/>
      <c r="G39" s="30"/>
      <c r="H39" s="30"/>
    </row>
    <row r="40" spans="1:8" x14ac:dyDescent="0.2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2016-05-15T02:48:57Z</dcterms:modified>
</cp:coreProperties>
</file>