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H33" i="2"/>
  <c r="H30"/>
  <c r="J40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2" l="1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<sst xmlns="http://schemas.openxmlformats.org/spreadsheetml/2006/main" count="119" uniqueCount="78">
  <si>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</si>
  <si>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</si>
  <si>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</si>
  <si>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</si>
  <si>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</si>
  <si>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</si>
  <si>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</si>
  <si>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</si>
  <si>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</si>
  <si>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</si>
  <si>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</si>
  <si>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</si>
  <si>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</si>
  <si>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</si>
  <si>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</si>
  <si>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</si>
  <si>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</si>
  <si>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</si>
  <si>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</si>
  <si>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</si>
  <si>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</si>
  <si>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</si>
  <si>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</si>
  <si>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</si>
  <si>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</si>
  <si>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</si>
  <si>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</si>
  <si>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</si>
  <si>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</si>
  <si>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</si>
  <si>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</si>
  <si>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</si>
  <si>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</si>
  <si>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</si>
  <si>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</si>
  <si>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</si>
  <si>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</si>
  <si>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</si>
  <si>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</si>
  <si>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</si>
  <si>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0" type="noConversion"/>
  </si>
  <si>
    <t>COST</t>
    <phoneticPr fontId="40" type="noConversion"/>
  </si>
  <si>
    <t>成本</t>
    <phoneticPr fontId="40" type="noConversion"/>
  </si>
  <si>
    <t>销售金额差异</t>
    <phoneticPr fontId="40" type="noConversion"/>
  </si>
  <si>
    <t>销售成本差异</t>
    <phoneticPr fontId="40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</si>
  <si>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</si>
  <si>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</si>
  <si>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</si>
  <si>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</si>
  <si>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</si>
  <si>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</si>
  <si>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</si>
  <si>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</si>
  <si>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</si>
  <si>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</si>
  <si>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</si>
  <si>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</si>
  <si>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</si>
  <si>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</si>
  <si>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</si>
  <si>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</si>
  <si>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</si>
  <si>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</si>
  <si>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</si>
  <si>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</si>
  <si>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0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</si>
  <si>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</si>
  <si>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0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</si>
  <si>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</si>
  <si>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0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</si>
  <si>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</si>
  <si>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0" type="noConversion"/>
  </si>
  <si>
    <t>910-市场部</t>
  </si>
  <si>
    <t>43-加工专柜</t>
  </si>
  <si>
    <t>销售预算金额</t>
  </si>
  <si>
    <t>销售预算完成率</t>
  </si>
  <si>
    <t>客流量</t>
  </si>
  <si>
    <t>昨天客流量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</si>
</sst>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95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9">
    <xf numFmtId="0" fontId="0" fillId="0" borderId="0"/>
    <xf numFmtId="0" fontId="55" fillId="0" borderId="0" applyNumberFormat="0" applyFill="0" applyBorder="0" applyAlignment="0" applyProtection="0"/>
    <xf numFmtId="0" fontId="56" fillId="0" borderId="1" applyNumberFormat="0" applyFill="0" applyAlignment="0" applyProtection="0"/>
    <xf numFmtId="0" fontId="57" fillId="0" borderId="2" applyNumberFormat="0" applyFill="0" applyAlignment="0" applyProtection="0"/>
    <xf numFmtId="0" fontId="58" fillId="0" borderId="3" applyNumberFormat="0" applyFill="0" applyAlignment="0" applyProtection="0"/>
    <xf numFmtId="0" fontId="58" fillId="0" borderId="0" applyNumberFormat="0" applyFill="0" applyBorder="0" applyAlignment="0" applyProtection="0"/>
    <xf numFmtId="0" fontId="61" fillId="2" borderId="0" applyNumberFormat="0" applyBorder="0" applyAlignment="0" applyProtection="0"/>
    <xf numFmtId="0" fontId="59" fillId="3" borderId="0" applyNumberFormat="0" applyBorder="0" applyAlignment="0" applyProtection="0"/>
    <xf numFmtId="0" fontId="68" fillId="4" borderId="0" applyNumberFormat="0" applyBorder="0" applyAlignment="0" applyProtection="0"/>
    <xf numFmtId="0" fontId="70" fillId="5" borderId="4" applyNumberFormat="0" applyAlignment="0" applyProtection="0"/>
    <xf numFmtId="0" fontId="69" fillId="6" borderId="5" applyNumberFormat="0" applyAlignment="0" applyProtection="0"/>
    <xf numFmtId="0" fontId="63" fillId="6" borderId="4" applyNumberFormat="0" applyAlignment="0" applyProtection="0"/>
    <xf numFmtId="0" fontId="67" fillId="0" borderId="6" applyNumberFormat="0" applyFill="0" applyAlignment="0" applyProtection="0"/>
    <xf numFmtId="0" fontId="64" fillId="7" borderId="7" applyNumberFormat="0" applyAlignment="0" applyProtection="0"/>
    <xf numFmtId="0" fontId="66" fillId="0" borderId="0" applyNumberFormat="0" applyFill="0" applyBorder="0" applyAlignment="0" applyProtection="0"/>
    <xf numFmtId="0" fontId="36" fillId="8" borderId="8" applyNumberFormat="0" applyFont="0" applyAlignment="0" applyProtection="0">
      <alignment vertical="center"/>
    </xf>
    <xf numFmtId="0" fontId="65" fillId="0" borderId="0" applyNumberFormat="0" applyFill="0" applyBorder="0" applyAlignment="0" applyProtection="0"/>
    <xf numFmtId="0" fontId="62" fillId="0" borderId="9" applyNumberFormat="0" applyFill="0" applyAlignment="0" applyProtection="0"/>
    <xf numFmtId="0" fontId="53" fillId="9" borderId="0" applyNumberFormat="0" applyBorder="0" applyAlignment="0" applyProtection="0"/>
    <xf numFmtId="0" fontId="52" fillId="10" borderId="0" applyNumberFormat="0" applyBorder="0" applyAlignment="0" applyProtection="0"/>
    <xf numFmtId="0" fontId="52" fillId="11" borderId="0" applyNumberFormat="0" applyBorder="0" applyAlignment="0" applyProtection="0"/>
    <xf numFmtId="0" fontId="53" fillId="12" borderId="0" applyNumberFormat="0" applyBorder="0" applyAlignment="0" applyProtection="0"/>
    <xf numFmtId="0" fontId="53" fillId="13" borderId="0" applyNumberFormat="0" applyBorder="0" applyAlignment="0" applyProtection="0"/>
    <xf numFmtId="0" fontId="52" fillId="14" borderId="0" applyNumberFormat="0" applyBorder="0" applyAlignment="0" applyProtection="0"/>
    <xf numFmtId="0" fontId="52" fillId="15" borderId="0" applyNumberFormat="0" applyBorder="0" applyAlignment="0" applyProtection="0"/>
    <xf numFmtId="0" fontId="53" fillId="16" borderId="0" applyNumberFormat="0" applyBorder="0" applyAlignment="0" applyProtection="0"/>
    <xf numFmtId="0" fontId="53" fillId="17" borderId="0" applyNumberFormat="0" applyBorder="0" applyAlignment="0" applyProtection="0"/>
    <xf numFmtId="0" fontId="52" fillId="18" borderId="0" applyNumberFormat="0" applyBorder="0" applyAlignment="0" applyProtection="0"/>
    <xf numFmtId="0" fontId="52" fillId="19" borderId="0" applyNumberFormat="0" applyBorder="0" applyAlignment="0" applyProtection="0"/>
    <xf numFmtId="0" fontId="53" fillId="20" borderId="0" applyNumberFormat="0" applyBorder="0" applyAlignment="0" applyProtection="0"/>
    <xf numFmtId="0" fontId="53" fillId="21" borderId="0" applyNumberFormat="0" applyBorder="0" applyAlignment="0" applyProtection="0"/>
    <xf numFmtId="0" fontId="52" fillId="22" borderId="0" applyNumberFormat="0" applyBorder="0" applyAlignment="0" applyProtection="0"/>
    <xf numFmtId="0" fontId="52" fillId="23" borderId="0" applyNumberFormat="0" applyBorder="0" applyAlignment="0" applyProtection="0"/>
    <xf numFmtId="0" fontId="53" fillId="24" borderId="0" applyNumberFormat="0" applyBorder="0" applyAlignment="0" applyProtection="0"/>
    <xf numFmtId="0" fontId="53" fillId="25" borderId="0" applyNumberFormat="0" applyBorder="0" applyAlignment="0" applyProtection="0"/>
    <xf numFmtId="0" fontId="52" fillId="26" borderId="0" applyNumberFormat="0" applyBorder="0" applyAlignment="0" applyProtection="0"/>
    <xf numFmtId="0" fontId="52" fillId="27" borderId="0" applyNumberFormat="0" applyBorder="0" applyAlignment="0" applyProtection="0"/>
    <xf numFmtId="0" fontId="53" fillId="28" borderId="0" applyNumberFormat="0" applyBorder="0" applyAlignment="0" applyProtection="0"/>
    <xf numFmtId="0" fontId="53" fillId="29" borderId="0" applyNumberFormat="0" applyBorder="0" applyAlignment="0" applyProtection="0"/>
    <xf numFmtId="0" fontId="52" fillId="30" borderId="0" applyNumberFormat="0" applyBorder="0" applyAlignment="0" applyProtection="0"/>
    <xf numFmtId="0" fontId="52" fillId="31" borderId="0" applyNumberFormat="0" applyBorder="0" applyAlignment="0" applyProtection="0"/>
    <xf numFmtId="0" fontId="53" fillId="32" borderId="0" applyNumberFormat="0" applyBorder="0" applyAlignment="0" applyProtection="0"/>
    <xf numFmtId="0" fontId="60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44" fillId="0" borderId="0"/>
    <xf numFmtId="0" fontId="45" fillId="0" borderId="0"/>
    <xf numFmtId="0" fontId="4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7" fillId="0" borderId="0"/>
    <xf numFmtId="0" fontId="50" fillId="0" borderId="0" applyNumberFormat="0" applyFill="0" applyBorder="0" applyAlignment="0" applyProtection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51" fillId="0" borderId="0"/>
    <xf numFmtId="43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178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1" applyNumberFormat="0" applyFill="0" applyAlignment="0" applyProtection="0"/>
    <xf numFmtId="0" fontId="57" fillId="0" borderId="2" applyNumberFormat="0" applyFill="0" applyAlignment="0" applyProtection="0"/>
    <xf numFmtId="0" fontId="58" fillId="0" borderId="3" applyNumberFormat="0" applyFill="0" applyAlignment="0" applyProtection="0"/>
    <xf numFmtId="0" fontId="58" fillId="0" borderId="0" applyNumberFormat="0" applyFill="0" applyBorder="0" applyAlignment="0" applyProtection="0"/>
    <xf numFmtId="0" fontId="61" fillId="2" borderId="0" applyNumberFormat="0" applyBorder="0" applyAlignment="0" applyProtection="0"/>
    <xf numFmtId="0" fontId="59" fillId="3" borderId="0" applyNumberFormat="0" applyBorder="0" applyAlignment="0" applyProtection="0"/>
    <xf numFmtId="0" fontId="68" fillId="4" borderId="0" applyNumberFormat="0" applyBorder="0" applyAlignment="0" applyProtection="0"/>
    <xf numFmtId="0" fontId="70" fillId="5" borderId="4" applyNumberFormat="0" applyAlignment="0" applyProtection="0"/>
    <xf numFmtId="0" fontId="69" fillId="6" borderId="5" applyNumberFormat="0" applyAlignment="0" applyProtection="0"/>
    <xf numFmtId="0" fontId="63" fillId="6" borderId="4" applyNumberFormat="0" applyAlignment="0" applyProtection="0"/>
    <xf numFmtId="0" fontId="67" fillId="0" borderId="6" applyNumberFormat="0" applyFill="0" applyAlignment="0" applyProtection="0"/>
    <xf numFmtId="0" fontId="64" fillId="7" borderId="7" applyNumberFormat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2" fillId="0" borderId="9" applyNumberFormat="0" applyFill="0" applyAlignment="0" applyProtection="0"/>
    <xf numFmtId="0" fontId="53" fillId="9" borderId="0" applyNumberFormat="0" applyBorder="0" applyAlignment="0" applyProtection="0"/>
    <xf numFmtId="0" fontId="52" fillId="10" borderId="0" applyNumberFormat="0" applyBorder="0" applyAlignment="0" applyProtection="0"/>
    <xf numFmtId="0" fontId="52" fillId="11" borderId="0" applyNumberFormat="0" applyBorder="0" applyAlignment="0" applyProtection="0"/>
    <xf numFmtId="0" fontId="53" fillId="12" borderId="0" applyNumberFormat="0" applyBorder="0" applyAlignment="0" applyProtection="0"/>
    <xf numFmtId="0" fontId="53" fillId="13" borderId="0" applyNumberFormat="0" applyBorder="0" applyAlignment="0" applyProtection="0"/>
    <xf numFmtId="0" fontId="52" fillId="14" borderId="0" applyNumberFormat="0" applyBorder="0" applyAlignment="0" applyProtection="0"/>
    <xf numFmtId="0" fontId="52" fillId="15" borderId="0" applyNumberFormat="0" applyBorder="0" applyAlignment="0" applyProtection="0"/>
    <xf numFmtId="0" fontId="53" fillId="16" borderId="0" applyNumberFormat="0" applyBorder="0" applyAlignment="0" applyProtection="0"/>
    <xf numFmtId="0" fontId="53" fillId="17" borderId="0" applyNumberFormat="0" applyBorder="0" applyAlignment="0" applyProtection="0"/>
    <xf numFmtId="0" fontId="52" fillId="18" borderId="0" applyNumberFormat="0" applyBorder="0" applyAlignment="0" applyProtection="0"/>
    <xf numFmtId="0" fontId="52" fillId="19" borderId="0" applyNumberFormat="0" applyBorder="0" applyAlignment="0" applyProtection="0"/>
    <xf numFmtId="0" fontId="53" fillId="20" borderId="0" applyNumberFormat="0" applyBorder="0" applyAlignment="0" applyProtection="0"/>
    <xf numFmtId="0" fontId="53" fillId="21" borderId="0" applyNumberFormat="0" applyBorder="0" applyAlignment="0" applyProtection="0"/>
    <xf numFmtId="0" fontId="52" fillId="22" borderId="0" applyNumberFormat="0" applyBorder="0" applyAlignment="0" applyProtection="0"/>
    <xf numFmtId="0" fontId="52" fillId="23" borderId="0" applyNumberFormat="0" applyBorder="0" applyAlignment="0" applyProtection="0"/>
    <xf numFmtId="0" fontId="53" fillId="24" borderId="0" applyNumberFormat="0" applyBorder="0" applyAlignment="0" applyProtection="0"/>
    <xf numFmtId="0" fontId="53" fillId="25" borderId="0" applyNumberFormat="0" applyBorder="0" applyAlignment="0" applyProtection="0"/>
    <xf numFmtId="0" fontId="52" fillId="26" borderId="0" applyNumberFormat="0" applyBorder="0" applyAlignment="0" applyProtection="0"/>
    <xf numFmtId="0" fontId="52" fillId="27" borderId="0" applyNumberFormat="0" applyBorder="0" applyAlignment="0" applyProtection="0"/>
    <xf numFmtId="0" fontId="53" fillId="28" borderId="0" applyNumberFormat="0" applyBorder="0" applyAlignment="0" applyProtection="0"/>
    <xf numFmtId="0" fontId="53" fillId="29" borderId="0" applyNumberFormat="0" applyBorder="0" applyAlignment="0" applyProtection="0"/>
    <xf numFmtId="0" fontId="52" fillId="30" borderId="0" applyNumberFormat="0" applyBorder="0" applyAlignment="0" applyProtection="0"/>
    <xf numFmtId="0" fontId="52" fillId="31" borderId="0" applyNumberFormat="0" applyBorder="0" applyAlignment="0" applyProtection="0"/>
    <xf numFmtId="0" fontId="53" fillId="32" borderId="0" applyNumberFormat="0" applyBorder="0" applyAlignment="0" applyProtection="0"/>
    <xf numFmtId="0" fontId="60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54" fillId="38" borderId="21">
      <alignment vertical="center"/>
    </xf>
    <xf numFmtId="0" fontId="73" fillId="0" borderId="0"/>
    <xf numFmtId="180" fontId="75" fillId="0" borderId="0" applyFont="0" applyFill="0" applyBorder="0" applyAlignment="0" applyProtection="0"/>
    <xf numFmtId="181" fontId="75" fillId="0" borderId="0" applyFont="0" applyFill="0" applyBorder="0" applyAlignment="0" applyProtection="0"/>
    <xf numFmtId="178" fontId="75" fillId="0" borderId="0" applyFont="0" applyFill="0" applyBorder="0" applyAlignment="0" applyProtection="0"/>
    <xf numFmtId="179" fontId="75" fillId="0" borderId="0" applyFont="0" applyFill="0" applyBorder="0" applyAlignment="0" applyProtection="0"/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0" borderId="0">
      <alignment vertical="center"/>
    </xf>
    <xf numFmtId="0" fontId="77" fillId="0" borderId="0" applyNumberFormat="0" applyFill="0" applyBorder="0" applyAlignment="0" applyProtection="0">
      <alignment vertical="center"/>
    </xf>
    <xf numFmtId="0" fontId="78" fillId="0" borderId="1" applyNumberFormat="0" applyFill="0" applyAlignment="0" applyProtection="0">
      <alignment vertical="center"/>
    </xf>
    <xf numFmtId="0" fontId="79" fillId="0" borderId="2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2" borderId="0" applyNumberFormat="0" applyBorder="0" applyAlignment="0" applyProtection="0">
      <alignment vertical="center"/>
    </xf>
    <xf numFmtId="0" fontId="82" fillId="3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84" fillId="5" borderId="4" applyNumberFormat="0" applyAlignment="0" applyProtection="0">
      <alignment vertical="center"/>
    </xf>
    <xf numFmtId="0" fontId="85" fillId="6" borderId="5" applyNumberFormat="0" applyAlignment="0" applyProtection="0">
      <alignment vertical="center"/>
    </xf>
    <xf numFmtId="0" fontId="86" fillId="6" borderId="4" applyNumberFormat="0" applyAlignment="0" applyProtection="0">
      <alignment vertical="center"/>
    </xf>
    <xf numFmtId="0" fontId="87" fillId="0" borderId="6" applyNumberFormat="0" applyFill="0" applyAlignment="0" applyProtection="0">
      <alignment vertical="center"/>
    </xf>
    <xf numFmtId="0" fontId="88" fillId="7" borderId="7" applyNumberFormat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1" fillId="0" borderId="9" applyNumberFormat="0" applyFill="0" applyAlignment="0" applyProtection="0">
      <alignment vertical="center"/>
    </xf>
    <xf numFmtId="0" fontId="92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2" fillId="12" borderId="0" applyNumberFormat="0" applyBorder="0" applyAlignment="0" applyProtection="0">
      <alignment vertical="center"/>
    </xf>
    <xf numFmtId="0" fontId="92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92" fillId="16" borderId="0" applyNumberFormat="0" applyBorder="0" applyAlignment="0" applyProtection="0">
      <alignment vertical="center"/>
    </xf>
    <xf numFmtId="0" fontId="92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2" fillId="20" borderId="0" applyNumberFormat="0" applyBorder="0" applyAlignment="0" applyProtection="0">
      <alignment vertical="center"/>
    </xf>
    <xf numFmtId="0" fontId="92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92" fillId="24" borderId="0" applyNumberFormat="0" applyBorder="0" applyAlignment="0" applyProtection="0">
      <alignment vertical="center"/>
    </xf>
    <xf numFmtId="0" fontId="92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92" fillId="28" borderId="0" applyNumberFormat="0" applyBorder="0" applyAlignment="0" applyProtection="0">
      <alignment vertical="center"/>
    </xf>
    <xf numFmtId="0" fontId="92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92" fillId="32" borderId="0" applyNumberFormat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92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92" fillId="12" borderId="0" applyNumberFormat="0" applyBorder="0" applyAlignment="0" applyProtection="0">
      <alignment vertical="center"/>
    </xf>
    <xf numFmtId="0" fontId="92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92" fillId="16" borderId="0" applyNumberFormat="0" applyBorder="0" applyAlignment="0" applyProtection="0">
      <alignment vertical="center"/>
    </xf>
    <xf numFmtId="0" fontId="92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92" fillId="20" borderId="0" applyNumberFormat="0" applyBorder="0" applyAlignment="0" applyProtection="0">
      <alignment vertical="center"/>
    </xf>
    <xf numFmtId="0" fontId="92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92" fillId="24" borderId="0" applyNumberFormat="0" applyBorder="0" applyAlignment="0" applyProtection="0">
      <alignment vertical="center"/>
    </xf>
    <xf numFmtId="0" fontId="92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92" fillId="28" borderId="0" applyNumberFormat="0" applyBorder="0" applyAlignment="0" applyProtection="0">
      <alignment vertical="center"/>
    </xf>
    <xf numFmtId="0" fontId="92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92" fillId="32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37" fillId="0" borderId="0" xfId="0" applyFont="1"/>
    <xf numFmtId="177" fontId="37" fillId="0" borderId="0" xfId="0" applyNumberFormat="1" applyFont="1"/>
    <xf numFmtId="0" fontId="0" fillId="0" borderId="0" xfId="0" applyAlignment="1"/>
    <xf numFmtId="0" fontId="37" fillId="0" borderId="0" xfId="0" applyNumberFormat="1" applyFont="1"/>
    <xf numFmtId="0" fontId="38" fillId="0" borderId="18" xfId="0" applyFont="1" applyBorder="1" applyAlignment="1">
      <alignment wrapText="1"/>
    </xf>
    <xf numFmtId="0" fontId="38" fillId="0" borderId="18" xfId="0" applyNumberFormat="1" applyFont="1" applyBorder="1" applyAlignment="1">
      <alignment wrapText="1"/>
    </xf>
    <xf numFmtId="0" fontId="37" fillId="0" borderId="18" xfId="0" applyFont="1" applyBorder="1" applyAlignment="1">
      <alignment wrapText="1"/>
    </xf>
    <xf numFmtId="0" fontId="37" fillId="0" borderId="18" xfId="0" applyFont="1" applyBorder="1" applyAlignment="1">
      <alignment horizontal="right" vertical="center" wrapText="1"/>
    </xf>
    <xf numFmtId="49" fontId="38" fillId="36" borderId="18" xfId="0" applyNumberFormat="1" applyFont="1" applyFill="1" applyBorder="1" applyAlignment="1">
      <alignment vertical="center" wrapText="1"/>
    </xf>
    <xf numFmtId="49" fontId="41" fillId="37" borderId="18" xfId="0" applyNumberFormat="1" applyFont="1" applyFill="1" applyBorder="1" applyAlignment="1">
      <alignment horizontal="center" vertical="center" wrapText="1"/>
    </xf>
    <xf numFmtId="0" fontId="38" fillId="33" borderId="18" xfId="0" applyFont="1" applyFill="1" applyBorder="1" applyAlignment="1">
      <alignment vertical="center" wrapText="1"/>
    </xf>
    <xf numFmtId="0" fontId="38" fillId="33" borderId="18" xfId="0" applyNumberFormat="1" applyFont="1" applyFill="1" applyBorder="1" applyAlignment="1">
      <alignment vertical="center" wrapText="1"/>
    </xf>
    <xf numFmtId="0" fontId="38" fillId="36" borderId="18" xfId="0" applyFont="1" applyFill="1" applyBorder="1" applyAlignment="1">
      <alignment vertical="center" wrapText="1"/>
    </xf>
    <xf numFmtId="0" fontId="38" fillId="37" borderId="18" xfId="0" applyFont="1" applyFill="1" applyBorder="1" applyAlignment="1">
      <alignment vertical="center" wrapText="1"/>
    </xf>
    <xf numFmtId="4" fontId="38" fillId="36" borderId="18" xfId="0" applyNumberFormat="1" applyFont="1" applyFill="1" applyBorder="1" applyAlignment="1">
      <alignment horizontal="right" vertical="top" wrapText="1"/>
    </xf>
    <xf numFmtId="4" fontId="38" fillId="37" borderId="18" xfId="0" applyNumberFormat="1" applyFont="1" applyFill="1" applyBorder="1" applyAlignment="1">
      <alignment horizontal="right" vertical="top" wrapText="1"/>
    </xf>
    <xf numFmtId="177" fontId="37" fillId="36" borderId="18" xfId="0" applyNumberFormat="1" applyFont="1" applyFill="1" applyBorder="1" applyAlignment="1">
      <alignment horizontal="center" vertical="center"/>
    </xf>
    <xf numFmtId="177" fontId="37" fillId="37" borderId="18" xfId="0" applyNumberFormat="1" applyFont="1" applyFill="1" applyBorder="1" applyAlignment="1">
      <alignment horizontal="center" vertical="center"/>
    </xf>
    <xf numFmtId="177" fontId="42" fillId="0" borderId="18" xfId="0" applyNumberFormat="1" applyFont="1" applyBorder="1"/>
    <xf numFmtId="177" fontId="37" fillId="36" borderId="18" xfId="0" applyNumberFormat="1" applyFont="1" applyFill="1" applyBorder="1"/>
    <xf numFmtId="177" fontId="37" fillId="37" borderId="18" xfId="0" applyNumberFormat="1" applyFont="1" applyFill="1" applyBorder="1"/>
    <xf numFmtId="177" fontId="37" fillId="0" borderId="18" xfId="0" applyNumberFormat="1" applyFont="1" applyBorder="1"/>
    <xf numFmtId="49" fontId="38" fillId="0" borderId="18" xfId="0" applyNumberFormat="1" applyFont="1" applyFill="1" applyBorder="1" applyAlignment="1">
      <alignment vertical="center" wrapText="1"/>
    </xf>
    <xf numFmtId="0" fontId="38" fillId="0" borderId="18" xfId="0" applyFont="1" applyFill="1" applyBorder="1" applyAlignment="1">
      <alignment vertical="center" wrapText="1"/>
    </xf>
    <xf numFmtId="4" fontId="38" fillId="0" borderId="18" xfId="0" applyNumberFormat="1" applyFont="1" applyFill="1" applyBorder="1" applyAlignment="1">
      <alignment horizontal="right" vertical="top" wrapText="1"/>
    </xf>
    <xf numFmtId="0" fontId="37" fillId="0" borderId="0" xfId="0" applyFont="1" applyFill="1"/>
    <xf numFmtId="176" fontId="38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48" fillId="0" borderId="0" xfId="0" applyNumberFormat="1" applyFont="1" applyAlignment="1"/>
    <xf numFmtId="1" fontId="48" fillId="0" borderId="0" xfId="0" applyNumberFormat="1" applyFont="1" applyAlignment="1"/>
    <xf numFmtId="0" fontId="37" fillId="0" borderId="0" xfId="0" applyFont="1"/>
    <xf numFmtId="1" fontId="72" fillId="0" borderId="0" xfId="0" applyNumberFormat="1" applyFont="1" applyAlignment="1"/>
    <xf numFmtId="0" fontId="72" fillId="0" borderId="0" xfId="0" applyNumberFormat="1" applyFont="1" applyAlignment="1"/>
    <xf numFmtId="0" fontId="37" fillId="0" borderId="0" xfId="0" applyFont="1"/>
    <xf numFmtId="0" fontId="37" fillId="0" borderId="0" xfId="0" applyFont="1"/>
    <xf numFmtId="0" fontId="73" fillId="0" borderId="0" xfId="110"/>
    <xf numFmtId="0" fontId="74" fillId="0" borderId="0" xfId="110" applyNumberFormat="1" applyFont="1"/>
    <xf numFmtId="1" fontId="76" fillId="0" borderId="0" xfId="0" applyNumberFormat="1" applyFont="1" applyAlignment="1"/>
    <xf numFmtId="0" fontId="76" fillId="0" borderId="0" xfId="0" applyNumberFormat="1" applyFont="1" applyAlignment="1"/>
    <xf numFmtId="0" fontId="37" fillId="0" borderId="0" xfId="0" applyFont="1" applyAlignment="1">
      <alignment vertical="center"/>
    </xf>
    <xf numFmtId="0" fontId="38" fillId="33" borderId="18" xfId="0" applyFont="1" applyFill="1" applyBorder="1" applyAlignment="1">
      <alignment vertical="center" wrapText="1"/>
    </xf>
    <xf numFmtId="49" fontId="38" fillId="33" borderId="18" xfId="0" applyNumberFormat="1" applyFont="1" applyFill="1" applyBorder="1" applyAlignment="1">
      <alignment horizontal="left" vertical="top" wrapText="1"/>
    </xf>
    <xf numFmtId="49" fontId="39" fillId="33" borderId="18" xfId="0" applyNumberFormat="1" applyFont="1" applyFill="1" applyBorder="1" applyAlignment="1">
      <alignment horizontal="left" vertical="top" wrapText="1"/>
    </xf>
    <xf numFmtId="14" fontId="38" fillId="33" borderId="18" xfId="0" applyNumberFormat="1" applyFont="1" applyFill="1" applyBorder="1" applyAlignment="1">
      <alignment vertical="center" wrapText="1"/>
    </xf>
    <xf numFmtId="49" fontId="38" fillId="33" borderId="13" xfId="0" applyNumberFormat="1" applyFont="1" applyFill="1" applyBorder="1" applyAlignment="1">
      <alignment horizontal="left" vertical="top" wrapText="1"/>
    </xf>
    <xf numFmtId="49" fontId="38" fillId="33" borderId="15" xfId="0" applyNumberFormat="1" applyFont="1" applyFill="1" applyBorder="1" applyAlignment="1">
      <alignment horizontal="left" vertical="top" wrapText="1"/>
    </xf>
    <xf numFmtId="49" fontId="38" fillId="33" borderId="22" xfId="0" applyNumberFormat="1" applyFont="1" applyFill="1" applyBorder="1" applyAlignment="1">
      <alignment horizontal="left" vertical="top" wrapText="1"/>
    </xf>
    <xf numFmtId="49" fontId="38" fillId="33" borderId="23" xfId="0" applyNumberFormat="1" applyFont="1" applyFill="1" applyBorder="1" applyAlignment="1">
      <alignment horizontal="left" vertical="top" wrapText="1"/>
    </xf>
    <xf numFmtId="0" fontId="37" fillId="0" borderId="0" xfId="0" applyFont="1" applyAlignment="1">
      <alignment wrapText="1"/>
    </xf>
    <xf numFmtId="0" fontId="43" fillId="0" borderId="0" xfId="0" applyFont="1" applyAlignment="1">
      <alignment horizontal="left" wrapText="1"/>
    </xf>
    <xf numFmtId="0" fontId="37" fillId="0" borderId="0" xfId="0" applyFont="1" applyAlignment="1">
      <alignment horizontal="right" vertical="center" wrapText="1"/>
    </xf>
    <xf numFmtId="0" fontId="49" fillId="0" borderId="19" xfId="0" applyFont="1" applyBorder="1" applyAlignment="1">
      <alignment horizontal="left" vertical="center" wrapText="1"/>
    </xf>
    <xf numFmtId="0" fontId="37" fillId="0" borderId="19" xfId="0" applyFont="1" applyBorder="1" applyAlignment="1">
      <alignment wrapText="1"/>
    </xf>
    <xf numFmtId="0" fontId="38" fillId="0" borderId="10" xfId="0" applyFont="1" applyBorder="1" applyAlignment="1">
      <alignment wrapText="1"/>
    </xf>
    <xf numFmtId="0" fontId="37" fillId="0" borderId="11" xfId="0" applyFont="1" applyBorder="1" applyAlignment="1">
      <alignment wrapText="1"/>
    </xf>
    <xf numFmtId="0" fontId="37" fillId="0" borderId="11" xfId="0" applyFont="1" applyBorder="1" applyAlignment="1">
      <alignment horizontal="right" vertical="center" wrapText="1"/>
    </xf>
    <xf numFmtId="49" fontId="38" fillId="33" borderId="10" xfId="0" applyNumberFormat="1" applyFont="1" applyFill="1" applyBorder="1" applyAlignment="1">
      <alignment vertical="center" wrapText="1"/>
    </xf>
    <xf numFmtId="49" fontId="38" fillId="33" borderId="12" xfId="0" applyNumberFormat="1" applyFont="1" applyFill="1" applyBorder="1" applyAlignment="1">
      <alignment vertical="center" wrapText="1"/>
    </xf>
    <xf numFmtId="0" fontId="38" fillId="33" borderId="10" xfId="0" applyFont="1" applyFill="1" applyBorder="1" applyAlignment="1">
      <alignment vertical="center" wrapText="1"/>
    </xf>
    <xf numFmtId="0" fontId="38" fillId="33" borderId="13" xfId="0" applyFont="1" applyFill="1" applyBorder="1" applyAlignment="1">
      <alignment vertical="center" wrapText="1"/>
    </xf>
    <xf numFmtId="0" fontId="38" fillId="33" borderId="15" xfId="0" applyFont="1" applyFill="1" applyBorder="1" applyAlignment="1">
      <alignment vertical="center" wrapText="1"/>
    </xf>
    <xf numFmtId="0" fontId="38" fillId="33" borderId="12" xfId="0" applyFont="1" applyFill="1" applyBorder="1" applyAlignment="1">
      <alignment vertical="center" wrapText="1"/>
    </xf>
    <xf numFmtId="49" fontId="39" fillId="33" borderId="13" xfId="0" applyNumberFormat="1" applyFont="1" applyFill="1" applyBorder="1" applyAlignment="1">
      <alignment horizontal="left" vertical="top" wrapText="1"/>
    </xf>
    <xf numFmtId="49" fontId="39" fillId="33" borderId="14" xfId="0" applyNumberFormat="1" applyFont="1" applyFill="1" applyBorder="1" applyAlignment="1">
      <alignment horizontal="left" vertical="top" wrapText="1"/>
    </xf>
    <xf numFmtId="49" fontId="39" fillId="33" borderId="15" xfId="0" applyNumberFormat="1" applyFont="1" applyFill="1" applyBorder="1" applyAlignment="1">
      <alignment horizontal="left" vertical="top" wrapText="1"/>
    </xf>
    <xf numFmtId="4" fontId="39" fillId="34" borderId="10" xfId="0" applyNumberFormat="1" applyFont="1" applyFill="1" applyBorder="1" applyAlignment="1">
      <alignment horizontal="right" vertical="top" wrapText="1"/>
    </xf>
    <xf numFmtId="176" fontId="39" fillId="34" borderId="10" xfId="0" applyNumberFormat="1" applyFont="1" applyFill="1" applyBorder="1" applyAlignment="1">
      <alignment horizontal="right" vertical="top" wrapText="1"/>
    </xf>
    <xf numFmtId="176" fontId="39" fillId="34" borderId="12" xfId="0" applyNumberFormat="1" applyFont="1" applyFill="1" applyBorder="1" applyAlignment="1">
      <alignment horizontal="right" vertical="top" wrapText="1"/>
    </xf>
    <xf numFmtId="14" fontId="38" fillId="33" borderId="12" xfId="0" applyNumberFormat="1" applyFont="1" applyFill="1" applyBorder="1" applyAlignment="1">
      <alignment vertical="center" wrapText="1"/>
    </xf>
    <xf numFmtId="4" fontId="38" fillId="35" borderId="10" xfId="0" applyNumberFormat="1" applyFont="1" applyFill="1" applyBorder="1" applyAlignment="1">
      <alignment horizontal="right" vertical="top" wrapText="1"/>
    </xf>
    <xf numFmtId="176" fontId="38" fillId="35" borderId="10" xfId="0" applyNumberFormat="1" applyFont="1" applyFill="1" applyBorder="1" applyAlignment="1">
      <alignment horizontal="right" vertical="top" wrapText="1"/>
    </xf>
    <xf numFmtId="176" fontId="38" fillId="35" borderId="12" xfId="0" applyNumberFormat="1" applyFont="1" applyFill="1" applyBorder="1" applyAlignment="1">
      <alignment horizontal="right" vertical="top" wrapText="1"/>
    </xf>
    <xf numFmtId="14" fontId="38" fillId="33" borderId="16" xfId="0" applyNumberFormat="1" applyFont="1" applyFill="1" applyBorder="1" applyAlignment="1">
      <alignment vertical="center" wrapText="1"/>
    </xf>
    <xf numFmtId="0" fontId="38" fillId="35" borderId="10" xfId="0" applyFont="1" applyFill="1" applyBorder="1" applyAlignment="1">
      <alignment horizontal="right" vertical="top" wrapText="1"/>
    </xf>
    <xf numFmtId="0" fontId="38" fillId="35" borderId="12" xfId="0" applyFont="1" applyFill="1" applyBorder="1" applyAlignment="1">
      <alignment horizontal="right" vertical="top" wrapText="1"/>
    </xf>
    <xf numFmtId="14" fontId="38" fillId="33" borderId="17" xfId="0" applyNumberFormat="1" applyFont="1" applyFill="1" applyBorder="1" applyAlignment="1">
      <alignment vertical="center" wrapText="1"/>
    </xf>
    <xf numFmtId="4" fontId="38" fillId="35" borderId="13" xfId="0" applyNumberFormat="1" applyFont="1" applyFill="1" applyBorder="1" applyAlignment="1">
      <alignment horizontal="right" vertical="top" wrapText="1"/>
    </xf>
    <xf numFmtId="0" fontId="38" fillId="35" borderId="13" xfId="0" applyFont="1" applyFill="1" applyBorder="1" applyAlignment="1">
      <alignment horizontal="right" vertical="top" wrapText="1"/>
    </xf>
    <xf numFmtId="176" fontId="38" fillId="35" borderId="13" xfId="0" applyNumberFormat="1" applyFont="1" applyFill="1" applyBorder="1" applyAlignment="1">
      <alignment horizontal="right" vertical="top" wrapText="1"/>
    </xf>
    <xf numFmtId="176" fontId="38" fillId="35" borderId="20" xfId="0" applyNumberFormat="1" applyFont="1" applyFill="1" applyBorder="1" applyAlignment="1">
      <alignment horizontal="right" vertical="top" wrapText="1"/>
    </xf>
  </cellXfs>
  <cellStyles count="439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671" Type="http://schemas.openxmlformats.org/officeDocument/2006/relationships/hyperlink" Target="cid:7a4c69bc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27" Type="http://schemas.openxmlformats.org/officeDocument/2006/relationships/hyperlink" Target="cid:e8e5efae2" TargetMode="External"/><Relationship Id="rId648" Type="http://schemas.openxmlformats.org/officeDocument/2006/relationships/image" Target="cid:26b6ba8e13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bfc298fa2" TargetMode="External"/><Relationship Id="rId638" Type="http://schemas.openxmlformats.org/officeDocument/2006/relationships/image" Target="cid:2a8275a13" TargetMode="External"/><Relationship Id="rId659" Type="http://schemas.openxmlformats.org/officeDocument/2006/relationships/hyperlink" Target="cid:50022851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28" Type="http://schemas.openxmlformats.org/officeDocument/2006/relationships/image" Target="cid:e8e5efd513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681" Type="http://schemas.openxmlformats.org/officeDocument/2006/relationships/hyperlink" Target="cid:9d3b194e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O7" sqref="O7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>
      <c r="A3" s="44" t="s">
        <v>5</v>
      </c>
      <c r="B3" s="44"/>
      <c r="C3" s="44"/>
      <c r="D3" s="44"/>
      <c r="E3" s="15">
        <f>SUM(E4:E41)</f>
        <v>12880325.663000001</v>
      </c>
      <c r="F3" s="25">
        <f>RA!I7</f>
        <v>1412250.3500999999</v>
      </c>
      <c r="G3" s="16">
        <f>SUM(G4:G41)</f>
        <v>11467970.634499999</v>
      </c>
      <c r="H3" s="27">
        <f>RA!J7</f>
        <v>10.959592569646899</v>
      </c>
      <c r="I3" s="20">
        <f>SUM(I4:I41)</f>
        <v>12880333.409442155</v>
      </c>
      <c r="J3" s="21">
        <f>SUM(J4:J41)</f>
        <v>11467970.580687422</v>
      </c>
      <c r="K3" s="22">
        <f>E3-I3</f>
        <v>-7.7464421540498734</v>
      </c>
      <c r="L3" s="22">
        <f>G3-J3</f>
        <v>5.3812576457858086E-2</v>
      </c>
    </row>
    <row r="4" spans="1:13">
      <c r="A4" s="45">
        <f>RA!A8</f>
        <v>42506</v>
      </c>
      <c r="B4" s="12">
        <v>12</v>
      </c>
      <c r="C4" s="43" t="s">
        <v>6</v>
      </c>
      <c r="D4" s="43"/>
      <c r="E4" s="15">
        <f>VLOOKUP(C4,RA!B8:D35,3,0)</f>
        <v>467940.08500000002</v>
      </c>
      <c r="F4" s="25">
        <f>VLOOKUP(C4,RA!B8:I38,8,0)</f>
        <v>126635.8713</v>
      </c>
      <c r="G4" s="16">
        <f t="shared" ref="G4:G41" si="0">E4-F4</f>
        <v>341304.21370000002</v>
      </c>
      <c r="H4" s="27">
        <f>RA!J8</f>
        <v>27.062411483726599</v>
      </c>
      <c r="I4" s="20">
        <f>VLOOKUP(B4,RMS!B:D,3,FALSE)</f>
        <v>467940.72003076901</v>
      </c>
      <c r="J4" s="21">
        <f>VLOOKUP(B4,RMS!B:E,4,FALSE)</f>
        <v>341304.221951282</v>
      </c>
      <c r="K4" s="22">
        <f t="shared" ref="K4:K41" si="1">E4-I4</f>
        <v>-0.63503076898632571</v>
      </c>
      <c r="L4" s="22">
        <f t="shared" ref="L4:L41" si="2">G4-J4</f>
        <v>-8.2512819790281355E-3</v>
      </c>
    </row>
    <row r="5" spans="1:13">
      <c r="A5" s="45"/>
      <c r="B5" s="12">
        <v>13</v>
      </c>
      <c r="C5" s="43" t="s">
        <v>7</v>
      </c>
      <c r="D5" s="43"/>
      <c r="E5" s="15">
        <f>VLOOKUP(C5,RA!B8:D36,3,0)</f>
        <v>50351.763700000003</v>
      </c>
      <c r="F5" s="25">
        <f>VLOOKUP(C5,RA!B9:I39,8,0)</f>
        <v>11166.591899999999</v>
      </c>
      <c r="G5" s="16">
        <f t="shared" si="0"/>
        <v>39185.171800000004</v>
      </c>
      <c r="H5" s="27">
        <f>RA!J9</f>
        <v>22.177161393057599</v>
      </c>
      <c r="I5" s="20">
        <f>VLOOKUP(B5,RMS!B:D,3,FALSE)</f>
        <v>50351.785768376103</v>
      </c>
      <c r="J5" s="21">
        <f>VLOOKUP(B5,RMS!B:E,4,FALSE)</f>
        <v>39185.169071794902</v>
      </c>
      <c r="K5" s="22">
        <f t="shared" si="1"/>
        <v>-2.2068376099923626E-2</v>
      </c>
      <c r="L5" s="22">
        <f t="shared" si="2"/>
        <v>2.7282051014481112E-3</v>
      </c>
      <c r="M5" s="32"/>
    </row>
    <row r="6" spans="1:13">
      <c r="A6" s="45"/>
      <c r="B6" s="12">
        <v>14</v>
      </c>
      <c r="C6" s="43" t="s">
        <v>8</v>
      </c>
      <c r="D6" s="43"/>
      <c r="E6" s="15">
        <f>VLOOKUP(C6,RA!B10:D37,3,0)</f>
        <v>79033.508799999996</v>
      </c>
      <c r="F6" s="25">
        <f>VLOOKUP(C6,RA!B10:I40,8,0)</f>
        <v>24868.160100000001</v>
      </c>
      <c r="G6" s="16">
        <f t="shared" si="0"/>
        <v>54165.348699999995</v>
      </c>
      <c r="H6" s="27">
        <f>RA!J10</f>
        <v>31.465337269702498</v>
      </c>
      <c r="I6" s="20">
        <f>VLOOKUP(B6,RMS!B:D,3,FALSE)</f>
        <v>79035.467917948699</v>
      </c>
      <c r="J6" s="21">
        <f>VLOOKUP(B6,RMS!B:E,4,FALSE)</f>
        <v>54165.348123491</v>
      </c>
      <c r="K6" s="22">
        <f>E6-I6</f>
        <v>-1.9591179487033514</v>
      </c>
      <c r="L6" s="22">
        <f t="shared" si="2"/>
        <v>5.7650899543659762E-4</v>
      </c>
      <c r="M6" s="32"/>
    </row>
    <row r="7" spans="1:13">
      <c r="A7" s="45"/>
      <c r="B7" s="12">
        <v>15</v>
      </c>
      <c r="C7" s="43" t="s">
        <v>9</v>
      </c>
      <c r="D7" s="43"/>
      <c r="E7" s="15">
        <f>VLOOKUP(C7,RA!B10:D38,3,0)</f>
        <v>41847.813699999999</v>
      </c>
      <c r="F7" s="25">
        <f>VLOOKUP(C7,RA!B11:I41,8,0)</f>
        <v>8394.5058000000008</v>
      </c>
      <c r="G7" s="16">
        <f t="shared" si="0"/>
        <v>33453.3079</v>
      </c>
      <c r="H7" s="27">
        <f>RA!J11</f>
        <v>20.0596042129675</v>
      </c>
      <c r="I7" s="20">
        <f>VLOOKUP(B7,RMS!B:D,3,FALSE)</f>
        <v>41847.826888117401</v>
      </c>
      <c r="J7" s="21">
        <f>VLOOKUP(B7,RMS!B:E,4,FALSE)</f>
        <v>33453.307355964003</v>
      </c>
      <c r="K7" s="22">
        <f t="shared" si="1"/>
        <v>-1.3188117402023636E-2</v>
      </c>
      <c r="L7" s="22">
        <f t="shared" si="2"/>
        <v>5.4403599642682821E-4</v>
      </c>
      <c r="M7" s="32"/>
    </row>
    <row r="8" spans="1:13">
      <c r="A8" s="45"/>
      <c r="B8" s="12">
        <v>16</v>
      </c>
      <c r="C8" s="43" t="s">
        <v>10</v>
      </c>
      <c r="D8" s="43"/>
      <c r="E8" s="15">
        <f>VLOOKUP(C8,RA!B12:D38,3,0)</f>
        <v>123076.22289999999</v>
      </c>
      <c r="F8" s="25">
        <f>VLOOKUP(C8,RA!B12:I42,8,0)</f>
        <v>19977.9535</v>
      </c>
      <c r="G8" s="16">
        <f t="shared" si="0"/>
        <v>103098.26939999999</v>
      </c>
      <c r="H8" s="27">
        <f>RA!J12</f>
        <v>16.232179562605001</v>
      </c>
      <c r="I8" s="20">
        <f>VLOOKUP(B8,RMS!B:D,3,FALSE)</f>
        <v>123076.242464957</v>
      </c>
      <c r="J8" s="21">
        <f>VLOOKUP(B8,RMS!B:E,4,FALSE)</f>
        <v>103098.267771795</v>
      </c>
      <c r="K8" s="22">
        <f t="shared" si="1"/>
        <v>-1.9564957008697093E-2</v>
      </c>
      <c r="L8" s="22">
        <f t="shared" si="2"/>
        <v>1.6282049909932539E-3</v>
      </c>
      <c r="M8" s="32"/>
    </row>
    <row r="9" spans="1:13">
      <c r="A9" s="45"/>
      <c r="B9" s="12">
        <v>17</v>
      </c>
      <c r="C9" s="43" t="s">
        <v>11</v>
      </c>
      <c r="D9" s="43"/>
      <c r="E9" s="15">
        <f>VLOOKUP(C9,RA!B12:D39,3,0)</f>
        <v>163219.0404</v>
      </c>
      <c r="F9" s="25">
        <f>VLOOKUP(C9,RA!B13:I43,8,0)</f>
        <v>50896.665699999998</v>
      </c>
      <c r="G9" s="16">
        <f t="shared" si="0"/>
        <v>112322.3747</v>
      </c>
      <c r="H9" s="27">
        <f>RA!J13</f>
        <v>31.1830443159498</v>
      </c>
      <c r="I9" s="20">
        <f>VLOOKUP(B9,RMS!B:D,3,FALSE)</f>
        <v>163219.187538461</v>
      </c>
      <c r="J9" s="21">
        <f>VLOOKUP(B9,RMS!B:E,4,FALSE)</f>
        <v>112322.37441453</v>
      </c>
      <c r="K9" s="22">
        <f t="shared" si="1"/>
        <v>-0.14713846100494266</v>
      </c>
      <c r="L9" s="22">
        <f t="shared" si="2"/>
        <v>2.8546999965328723E-4</v>
      </c>
      <c r="M9" s="32"/>
    </row>
    <row r="10" spans="1:13">
      <c r="A10" s="45"/>
      <c r="B10" s="12">
        <v>18</v>
      </c>
      <c r="C10" s="43" t="s">
        <v>12</v>
      </c>
      <c r="D10" s="43"/>
      <c r="E10" s="15">
        <f>VLOOKUP(C10,RA!B14:D40,3,0)</f>
        <v>92352.199299999993</v>
      </c>
      <c r="F10" s="25">
        <f>VLOOKUP(C10,RA!B14:I43,8,0)</f>
        <v>20176.517599999999</v>
      </c>
      <c r="G10" s="16">
        <f t="shared" si="0"/>
        <v>72175.681699999986</v>
      </c>
      <c r="H10" s="27">
        <f>RA!J14</f>
        <v>21.847360163516999</v>
      </c>
      <c r="I10" s="20">
        <f>VLOOKUP(B10,RMS!B:D,3,FALSE)</f>
        <v>92352.215256410302</v>
      </c>
      <c r="J10" s="21">
        <f>VLOOKUP(B10,RMS!B:E,4,FALSE)</f>
        <v>72175.682083760694</v>
      </c>
      <c r="K10" s="22">
        <f t="shared" si="1"/>
        <v>-1.595641030871775E-2</v>
      </c>
      <c r="L10" s="22">
        <f t="shared" si="2"/>
        <v>-3.8376070733647794E-4</v>
      </c>
      <c r="M10" s="32"/>
    </row>
    <row r="11" spans="1:13">
      <c r="A11" s="45"/>
      <c r="B11" s="12">
        <v>19</v>
      </c>
      <c r="C11" s="43" t="s">
        <v>13</v>
      </c>
      <c r="D11" s="43"/>
      <c r="E11" s="15">
        <f>VLOOKUP(C11,RA!B14:D41,3,0)</f>
        <v>83634.214800000002</v>
      </c>
      <c r="F11" s="25">
        <f>VLOOKUP(C11,RA!B15:I44,8,0)</f>
        <v>21806.353999999999</v>
      </c>
      <c r="G11" s="16">
        <f t="shared" si="0"/>
        <v>61827.860800000002</v>
      </c>
      <c r="H11" s="27">
        <f>RA!J15</f>
        <v>26.073484461050999</v>
      </c>
      <c r="I11" s="20">
        <f>VLOOKUP(B11,RMS!B:D,3,FALSE)</f>
        <v>83634.343865811999</v>
      </c>
      <c r="J11" s="21">
        <f>VLOOKUP(B11,RMS!B:E,4,FALSE)</f>
        <v>61827.860333333301</v>
      </c>
      <c r="K11" s="22">
        <f t="shared" si="1"/>
        <v>-0.1290658119978616</v>
      </c>
      <c r="L11" s="22">
        <f t="shared" si="2"/>
        <v>4.6666670095873997E-4</v>
      </c>
      <c r="M11" s="32"/>
    </row>
    <row r="12" spans="1:13">
      <c r="A12" s="45"/>
      <c r="B12" s="12">
        <v>21</v>
      </c>
      <c r="C12" s="43" t="s">
        <v>14</v>
      </c>
      <c r="D12" s="43"/>
      <c r="E12" s="15">
        <f>VLOOKUP(C12,RA!B16:D42,3,0)</f>
        <v>688840.17700000003</v>
      </c>
      <c r="F12" s="25">
        <f>VLOOKUP(C12,RA!B16:I45,8,0)</f>
        <v>6415.4035000000003</v>
      </c>
      <c r="G12" s="16">
        <f t="shared" si="0"/>
        <v>682424.77350000001</v>
      </c>
      <c r="H12" s="27">
        <f>RA!J16</f>
        <v>0.93133410538566797</v>
      </c>
      <c r="I12" s="20">
        <f>VLOOKUP(B12,RMS!B:D,3,FALSE)</f>
        <v>688839.69449401705</v>
      </c>
      <c r="J12" s="21">
        <f>VLOOKUP(B12,RMS!B:E,4,FALSE)</f>
        <v>682424.77343333303</v>
      </c>
      <c r="K12" s="22">
        <f t="shared" si="1"/>
        <v>0.48250598297454417</v>
      </c>
      <c r="L12" s="22">
        <f t="shared" si="2"/>
        <v>6.6666980274021626E-5</v>
      </c>
      <c r="M12" s="32"/>
    </row>
    <row r="13" spans="1:13">
      <c r="A13" s="45"/>
      <c r="B13" s="12">
        <v>22</v>
      </c>
      <c r="C13" s="43" t="s">
        <v>15</v>
      </c>
      <c r="D13" s="43"/>
      <c r="E13" s="15">
        <f>VLOOKUP(C13,RA!B16:D43,3,0)</f>
        <v>352835.86920000002</v>
      </c>
      <c r="F13" s="25">
        <f>VLOOKUP(C13,RA!B17:I46,8,0)</f>
        <v>43804.214699999997</v>
      </c>
      <c r="G13" s="16">
        <f t="shared" si="0"/>
        <v>309031.6545</v>
      </c>
      <c r="H13" s="27">
        <f>RA!J17</f>
        <v>12.4148984056862</v>
      </c>
      <c r="I13" s="20">
        <f>VLOOKUP(B13,RMS!B:D,3,FALSE)</f>
        <v>352835.982571795</v>
      </c>
      <c r="J13" s="21">
        <f>VLOOKUP(B13,RMS!B:E,4,FALSE)</f>
        <v>309031.65403076902</v>
      </c>
      <c r="K13" s="22">
        <f t="shared" si="1"/>
        <v>-0.11337179498514161</v>
      </c>
      <c r="L13" s="22">
        <f t="shared" si="2"/>
        <v>4.6923098852857947E-4</v>
      </c>
      <c r="M13" s="32"/>
    </row>
    <row r="14" spans="1:13">
      <c r="A14" s="45"/>
      <c r="B14" s="12">
        <v>23</v>
      </c>
      <c r="C14" s="43" t="s">
        <v>16</v>
      </c>
      <c r="D14" s="43"/>
      <c r="E14" s="15">
        <f>VLOOKUP(C14,RA!B18:D43,3,0)</f>
        <v>1135909.2919999999</v>
      </c>
      <c r="F14" s="25">
        <f>VLOOKUP(C14,RA!B18:I47,8,0)</f>
        <v>161268.12409999999</v>
      </c>
      <c r="G14" s="16">
        <f t="shared" si="0"/>
        <v>974641.16789999988</v>
      </c>
      <c r="H14" s="27">
        <f>RA!J18</f>
        <v>14.1972713169777</v>
      </c>
      <c r="I14" s="20">
        <f>VLOOKUP(B14,RMS!B:D,3,FALSE)</f>
        <v>1135909.4652589699</v>
      </c>
      <c r="J14" s="21">
        <f>VLOOKUP(B14,RMS!B:E,4,FALSE)</f>
        <v>974641.16068803403</v>
      </c>
      <c r="K14" s="22">
        <f t="shared" si="1"/>
        <v>-0.17325897002592683</v>
      </c>
      <c r="L14" s="22">
        <f t="shared" si="2"/>
        <v>7.2119658580049872E-3</v>
      </c>
      <c r="M14" s="32"/>
    </row>
    <row r="15" spans="1:13">
      <c r="A15" s="45"/>
      <c r="B15" s="12">
        <v>24</v>
      </c>
      <c r="C15" s="43" t="s">
        <v>17</v>
      </c>
      <c r="D15" s="43"/>
      <c r="E15" s="15">
        <f>VLOOKUP(C15,RA!B18:D44,3,0)</f>
        <v>378144.40490000002</v>
      </c>
      <c r="F15" s="25">
        <f>VLOOKUP(C15,RA!B19:I48,8,0)</f>
        <v>35801.646000000001</v>
      </c>
      <c r="G15" s="16">
        <f t="shared" si="0"/>
        <v>342342.75890000002</v>
      </c>
      <c r="H15" s="27">
        <f>RA!J19</f>
        <v>9.4677180294305092</v>
      </c>
      <c r="I15" s="20">
        <f>VLOOKUP(B15,RMS!B:D,3,FALSE)</f>
        <v>378144.40801367501</v>
      </c>
      <c r="J15" s="21">
        <f>VLOOKUP(B15,RMS!B:E,4,FALSE)</f>
        <v>342342.75853076897</v>
      </c>
      <c r="K15" s="22">
        <f t="shared" si="1"/>
        <v>-3.1136749894358218E-3</v>
      </c>
      <c r="L15" s="22">
        <f t="shared" si="2"/>
        <v>3.6923104198649526E-4</v>
      </c>
      <c r="M15" s="32"/>
    </row>
    <row r="16" spans="1:13">
      <c r="A16" s="45"/>
      <c r="B16" s="12">
        <v>25</v>
      </c>
      <c r="C16" s="43" t="s">
        <v>18</v>
      </c>
      <c r="D16" s="43"/>
      <c r="E16" s="15">
        <f>VLOOKUP(C16,RA!B20:D45,3,0)</f>
        <v>817453.63789999997</v>
      </c>
      <c r="F16" s="25">
        <f>VLOOKUP(C16,RA!B20:I49,8,0)</f>
        <v>87546.754499999995</v>
      </c>
      <c r="G16" s="16">
        <f t="shared" si="0"/>
        <v>729906.88339999993</v>
      </c>
      <c r="H16" s="27">
        <f>RA!J20</f>
        <v>10.709690487756999</v>
      </c>
      <c r="I16" s="20">
        <f>VLOOKUP(B16,RMS!B:D,3,FALSE)</f>
        <v>817453.83970000001</v>
      </c>
      <c r="J16" s="21">
        <f>VLOOKUP(B16,RMS!B:E,4,FALSE)</f>
        <v>729906.88340000005</v>
      </c>
      <c r="K16" s="22">
        <f t="shared" si="1"/>
        <v>-0.20180000003892928</v>
      </c>
      <c r="L16" s="22">
        <f t="shared" si="2"/>
        <v>0</v>
      </c>
      <c r="M16" s="32"/>
    </row>
    <row r="17" spans="1:13">
      <c r="A17" s="45"/>
      <c r="B17" s="12">
        <v>26</v>
      </c>
      <c r="C17" s="43" t="s">
        <v>19</v>
      </c>
      <c r="D17" s="43"/>
      <c r="E17" s="15">
        <f>VLOOKUP(C17,RA!B20:D46,3,0)</f>
        <v>291365.16330000001</v>
      </c>
      <c r="F17" s="25">
        <f>VLOOKUP(C17,RA!B21:I50,8,0)</f>
        <v>30511.9277</v>
      </c>
      <c r="G17" s="16">
        <f t="shared" si="0"/>
        <v>260853.23560000001</v>
      </c>
      <c r="H17" s="27">
        <f>RA!J21</f>
        <v>10.472057590695499</v>
      </c>
      <c r="I17" s="20">
        <f>VLOOKUP(B17,RMS!B:D,3,FALSE)</f>
        <v>291364.755616254</v>
      </c>
      <c r="J17" s="21">
        <f>VLOOKUP(B17,RMS!B:E,4,FALSE)</f>
        <v>260853.235337191</v>
      </c>
      <c r="K17" s="22">
        <f t="shared" si="1"/>
        <v>0.40768374601611868</v>
      </c>
      <c r="L17" s="22">
        <f t="shared" si="2"/>
        <v>2.6280901511199772E-4</v>
      </c>
      <c r="M17" s="32"/>
    </row>
    <row r="18" spans="1:13">
      <c r="A18" s="45"/>
      <c r="B18" s="12">
        <v>27</v>
      </c>
      <c r="C18" s="43" t="s">
        <v>20</v>
      </c>
      <c r="D18" s="43"/>
      <c r="E18" s="15">
        <f>VLOOKUP(C18,RA!B22:D47,3,0)</f>
        <v>1056166.9214999999</v>
      </c>
      <c r="F18" s="25">
        <f>VLOOKUP(C18,RA!B22:I51,8,0)</f>
        <v>29767.940699999999</v>
      </c>
      <c r="G18" s="16">
        <f t="shared" si="0"/>
        <v>1026398.9807999999</v>
      </c>
      <c r="H18" s="27">
        <f>RA!J22</f>
        <v>2.8184882610906499</v>
      </c>
      <c r="I18" s="20">
        <f>VLOOKUP(B18,RMS!B:D,3,FALSE)</f>
        <v>1056168.35168889</v>
      </c>
      <c r="J18" s="21">
        <f>VLOOKUP(B18,RMS!B:E,4,FALSE)</f>
        <v>1026398.98145556</v>
      </c>
      <c r="K18" s="22">
        <f t="shared" si="1"/>
        <v>-1.430188890080899</v>
      </c>
      <c r="L18" s="22">
        <f t="shared" si="2"/>
        <v>-6.5556005574762821E-4</v>
      </c>
      <c r="M18" s="32"/>
    </row>
    <row r="19" spans="1:13">
      <c r="A19" s="45"/>
      <c r="B19" s="12">
        <v>29</v>
      </c>
      <c r="C19" s="43" t="s">
        <v>21</v>
      </c>
      <c r="D19" s="43"/>
      <c r="E19" s="15">
        <f>VLOOKUP(C19,RA!B22:D48,3,0)</f>
        <v>1963198.5432</v>
      </c>
      <c r="F19" s="25">
        <f>VLOOKUP(C19,RA!B23:I52,8,0)</f>
        <v>235535.98430000001</v>
      </c>
      <c r="G19" s="16">
        <f t="shared" si="0"/>
        <v>1727662.5589000001</v>
      </c>
      <c r="H19" s="27">
        <f>RA!J23</f>
        <v>11.9975631153474</v>
      </c>
      <c r="I19" s="20">
        <f>VLOOKUP(B19,RMS!B:D,3,FALSE)</f>
        <v>1963199.8604683799</v>
      </c>
      <c r="J19" s="21">
        <f>VLOOKUP(B19,RMS!B:E,4,FALSE)</f>
        <v>1727662.5830341899</v>
      </c>
      <c r="K19" s="22">
        <f t="shared" si="1"/>
        <v>-1.3172683799639344</v>
      </c>
      <c r="L19" s="22">
        <f t="shared" si="2"/>
        <v>-2.4134189821779728E-2</v>
      </c>
      <c r="M19" s="32"/>
    </row>
    <row r="20" spans="1:13">
      <c r="A20" s="45"/>
      <c r="B20" s="12">
        <v>31</v>
      </c>
      <c r="C20" s="43" t="s">
        <v>22</v>
      </c>
      <c r="D20" s="43"/>
      <c r="E20" s="15">
        <f>VLOOKUP(C20,RA!B24:D49,3,0)</f>
        <v>199218.50390000001</v>
      </c>
      <c r="F20" s="25">
        <f>VLOOKUP(C20,RA!B24:I53,8,0)</f>
        <v>28405.589499999998</v>
      </c>
      <c r="G20" s="16">
        <f t="shared" si="0"/>
        <v>170812.91440000001</v>
      </c>
      <c r="H20" s="27">
        <f>RA!J24</f>
        <v>14.258509598214101</v>
      </c>
      <c r="I20" s="20">
        <f>VLOOKUP(B20,RMS!B:D,3,FALSE)</f>
        <v>199218.51595671999</v>
      </c>
      <c r="J20" s="21">
        <f>VLOOKUP(B20,RMS!B:E,4,FALSE)</f>
        <v>170812.90104425099</v>
      </c>
      <c r="K20" s="22">
        <f t="shared" si="1"/>
        <v>-1.2056719977408648E-2</v>
      </c>
      <c r="L20" s="22">
        <f t="shared" si="2"/>
        <v>1.3355749018955976E-2</v>
      </c>
      <c r="M20" s="32"/>
    </row>
    <row r="21" spans="1:13">
      <c r="A21" s="45"/>
      <c r="B21" s="12">
        <v>32</v>
      </c>
      <c r="C21" s="43" t="s">
        <v>23</v>
      </c>
      <c r="D21" s="43"/>
      <c r="E21" s="15">
        <f>VLOOKUP(C21,RA!B24:D50,3,0)</f>
        <v>185882.37100000001</v>
      </c>
      <c r="F21" s="25">
        <f>VLOOKUP(C21,RA!B25:I54,8,0)</f>
        <v>15214.8886</v>
      </c>
      <c r="G21" s="16">
        <f t="shared" si="0"/>
        <v>170667.48240000001</v>
      </c>
      <c r="H21" s="27">
        <f>RA!J25</f>
        <v>8.1852240845367792</v>
      </c>
      <c r="I21" s="20">
        <f>VLOOKUP(B21,RMS!B:D,3,FALSE)</f>
        <v>185882.352062983</v>
      </c>
      <c r="J21" s="21">
        <f>VLOOKUP(B21,RMS!B:E,4,FALSE)</f>
        <v>170667.46947938699</v>
      </c>
      <c r="K21" s="22">
        <f t="shared" si="1"/>
        <v>1.8937017011921853E-2</v>
      </c>
      <c r="L21" s="22">
        <f t="shared" si="2"/>
        <v>1.2920613022288308E-2</v>
      </c>
      <c r="M21" s="32"/>
    </row>
    <row r="22" spans="1:13">
      <c r="A22" s="45"/>
      <c r="B22" s="12">
        <v>33</v>
      </c>
      <c r="C22" s="43" t="s">
        <v>24</v>
      </c>
      <c r="D22" s="43"/>
      <c r="E22" s="15">
        <f>VLOOKUP(C22,RA!B26:D51,3,0)</f>
        <v>532407.23470000003</v>
      </c>
      <c r="F22" s="25">
        <f>VLOOKUP(C22,RA!B26:I55,8,0)</f>
        <v>116267.9571</v>
      </c>
      <c r="G22" s="16">
        <f t="shared" si="0"/>
        <v>416139.27760000003</v>
      </c>
      <c r="H22" s="27">
        <f>RA!J26</f>
        <v>21.8381625045938</v>
      </c>
      <c r="I22" s="20">
        <f>VLOOKUP(B22,RMS!B:D,3,FALSE)</f>
        <v>532407.17403578397</v>
      </c>
      <c r="J22" s="21">
        <f>VLOOKUP(B22,RMS!B:E,4,FALSE)</f>
        <v>416139.279081769</v>
      </c>
      <c r="K22" s="22">
        <f t="shared" si="1"/>
        <v>6.0664216056466103E-2</v>
      </c>
      <c r="L22" s="22">
        <f t="shared" si="2"/>
        <v>-1.4817689661867917E-3</v>
      </c>
      <c r="M22" s="32"/>
    </row>
    <row r="23" spans="1:13">
      <c r="A23" s="45"/>
      <c r="B23" s="12">
        <v>34</v>
      </c>
      <c r="C23" s="43" t="s">
        <v>25</v>
      </c>
      <c r="D23" s="43"/>
      <c r="E23" s="15">
        <f>VLOOKUP(C23,RA!B26:D52,3,0)</f>
        <v>173532.58609999999</v>
      </c>
      <c r="F23" s="25">
        <f>VLOOKUP(C23,RA!B27:I56,8,0)</f>
        <v>48608.678599999999</v>
      </c>
      <c r="G23" s="16">
        <f t="shared" si="0"/>
        <v>124923.90749999999</v>
      </c>
      <c r="H23" s="27">
        <f>RA!J27</f>
        <v>28.0112684841732</v>
      </c>
      <c r="I23" s="20">
        <f>VLOOKUP(B23,RMS!B:D,3,FALSE)</f>
        <v>173532.408170396</v>
      </c>
      <c r="J23" s="21">
        <f>VLOOKUP(B23,RMS!B:E,4,FALSE)</f>
        <v>124923.912411624</v>
      </c>
      <c r="K23" s="22">
        <f t="shared" si="1"/>
        <v>0.17792960398946889</v>
      </c>
      <c r="L23" s="22">
        <f t="shared" si="2"/>
        <v>-4.9116240115836263E-3</v>
      </c>
      <c r="M23" s="32"/>
    </row>
    <row r="24" spans="1:13">
      <c r="A24" s="45"/>
      <c r="B24" s="12">
        <v>35</v>
      </c>
      <c r="C24" s="43" t="s">
        <v>26</v>
      </c>
      <c r="D24" s="43"/>
      <c r="E24" s="15">
        <f>VLOOKUP(C24,RA!B28:D53,3,0)</f>
        <v>729431.83160000003</v>
      </c>
      <c r="F24" s="25">
        <f>VLOOKUP(C24,RA!B28:I57,8,0)</f>
        <v>18254.146000000001</v>
      </c>
      <c r="G24" s="16">
        <f t="shared" si="0"/>
        <v>711177.68560000008</v>
      </c>
      <c r="H24" s="27">
        <f>RA!J28</f>
        <v>2.5025156853875901</v>
      </c>
      <c r="I24" s="20">
        <f>VLOOKUP(B24,RMS!B:D,3,FALSE)</f>
        <v>729431.83115044201</v>
      </c>
      <c r="J24" s="21">
        <f>VLOOKUP(B24,RMS!B:E,4,FALSE)</f>
        <v>711177.68649292004</v>
      </c>
      <c r="K24" s="22">
        <f t="shared" si="1"/>
        <v>4.4955802150070667E-4</v>
      </c>
      <c r="L24" s="22">
        <f t="shared" si="2"/>
        <v>-8.9291995391249657E-4</v>
      </c>
      <c r="M24" s="32"/>
    </row>
    <row r="25" spans="1:13">
      <c r="A25" s="45"/>
      <c r="B25" s="12">
        <v>36</v>
      </c>
      <c r="C25" s="43" t="s">
        <v>27</v>
      </c>
      <c r="D25" s="43"/>
      <c r="E25" s="15">
        <f>VLOOKUP(C25,RA!B28:D54,3,0)</f>
        <v>724838.35629999998</v>
      </c>
      <c r="F25" s="25">
        <f>VLOOKUP(C25,RA!B29:I58,8,0)</f>
        <v>106374.458</v>
      </c>
      <c r="G25" s="16">
        <f t="shared" si="0"/>
        <v>618463.8983</v>
      </c>
      <c r="H25" s="27">
        <f>RA!J29</f>
        <v>14.6756110621681</v>
      </c>
      <c r="I25" s="20">
        <f>VLOOKUP(B25,RMS!B:D,3,FALSE)</f>
        <v>724841.09506991203</v>
      </c>
      <c r="J25" s="21">
        <f>VLOOKUP(B25,RMS!B:E,4,FALSE)</f>
        <v>618463.88924496598</v>
      </c>
      <c r="K25" s="22">
        <f t="shared" si="1"/>
        <v>-2.7387699120445177</v>
      </c>
      <c r="L25" s="22">
        <f t="shared" si="2"/>
        <v>9.0550340246409178E-3</v>
      </c>
      <c r="M25" s="32"/>
    </row>
    <row r="26" spans="1:13">
      <c r="A26" s="45"/>
      <c r="B26" s="12">
        <v>37</v>
      </c>
      <c r="C26" s="43" t="s">
        <v>67</v>
      </c>
      <c r="D26" s="43"/>
      <c r="E26" s="15">
        <f>VLOOKUP(C26,RA!B30:D55,3,0)</f>
        <v>1018381.7937</v>
      </c>
      <c r="F26" s="25">
        <f>VLOOKUP(C26,RA!B30:I59,8,0)</f>
        <v>105704.69289999999</v>
      </c>
      <c r="G26" s="16">
        <f t="shared" si="0"/>
        <v>912677.10080000001</v>
      </c>
      <c r="H26" s="27">
        <f>RA!J30</f>
        <v>10.3796722951961</v>
      </c>
      <c r="I26" s="20">
        <f>VLOOKUP(B26,RMS!B:D,3,FALSE)</f>
        <v>1018381.8062177</v>
      </c>
      <c r="J26" s="21">
        <f>VLOOKUP(B26,RMS!B:E,4,FALSE)</f>
        <v>912677.08392067801</v>
      </c>
      <c r="K26" s="22">
        <f t="shared" si="1"/>
        <v>-1.2517699971795082E-2</v>
      </c>
      <c r="L26" s="22">
        <f t="shared" si="2"/>
        <v>1.687932200729847E-2</v>
      </c>
      <c r="M26" s="32"/>
    </row>
    <row r="27" spans="1:13">
      <c r="A27" s="45"/>
      <c r="B27" s="12">
        <v>38</v>
      </c>
      <c r="C27" s="43" t="s">
        <v>29</v>
      </c>
      <c r="D27" s="43"/>
      <c r="E27" s="15">
        <f>VLOOKUP(C27,RA!B30:D56,3,0)</f>
        <v>613622.99159999995</v>
      </c>
      <c r="F27" s="25">
        <f>VLOOKUP(C27,RA!B31:I60,8,0)</f>
        <v>34013.775399999999</v>
      </c>
      <c r="G27" s="16">
        <f t="shared" si="0"/>
        <v>579609.21619999991</v>
      </c>
      <c r="H27" s="27">
        <f>RA!J31</f>
        <v>5.5431064131593697</v>
      </c>
      <c r="I27" s="20">
        <f>VLOOKUP(B27,RMS!B:D,3,FALSE)</f>
        <v>613622.96760176995</v>
      </c>
      <c r="J27" s="21">
        <f>VLOOKUP(B27,RMS!B:E,4,FALSE)</f>
        <v>579609.19353628298</v>
      </c>
      <c r="K27" s="22">
        <f t="shared" si="1"/>
        <v>2.3998229997232556E-2</v>
      </c>
      <c r="L27" s="22">
        <f t="shared" si="2"/>
        <v>2.2663716925308108E-2</v>
      </c>
      <c r="M27" s="32"/>
    </row>
    <row r="28" spans="1:13">
      <c r="A28" s="45"/>
      <c r="B28" s="12">
        <v>39</v>
      </c>
      <c r="C28" s="43" t="s">
        <v>30</v>
      </c>
      <c r="D28" s="43"/>
      <c r="E28" s="15">
        <f>VLOOKUP(C28,RA!B32:D57,3,0)</f>
        <v>100401.86960000001</v>
      </c>
      <c r="F28" s="25">
        <f>VLOOKUP(C28,RA!B32:I61,8,0)</f>
        <v>27087.986499999999</v>
      </c>
      <c r="G28" s="16">
        <f t="shared" si="0"/>
        <v>73313.883100000006</v>
      </c>
      <c r="H28" s="27">
        <f>RA!J32</f>
        <v>26.9795638347356</v>
      </c>
      <c r="I28" s="20">
        <f>VLOOKUP(B28,RMS!B:D,3,FALSE)</f>
        <v>100401.85053983</v>
      </c>
      <c r="J28" s="21">
        <f>VLOOKUP(B28,RMS!B:E,4,FALSE)</f>
        <v>73313.877958793804</v>
      </c>
      <c r="K28" s="22">
        <f t="shared" si="1"/>
        <v>1.9060170001466759E-2</v>
      </c>
      <c r="L28" s="22">
        <f t="shared" si="2"/>
        <v>5.1412062020972371E-3</v>
      </c>
      <c r="M28" s="32"/>
    </row>
    <row r="29" spans="1:13">
      <c r="A29" s="45"/>
      <c r="B29" s="12">
        <v>40</v>
      </c>
      <c r="C29" s="43" t="s">
        <v>69</v>
      </c>
      <c r="D29" s="43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45"/>
      <c r="B30" s="12">
        <v>42</v>
      </c>
      <c r="C30" s="43" t="s">
        <v>31</v>
      </c>
      <c r="D30" s="43"/>
      <c r="E30" s="15">
        <f>VLOOKUP(C30,RA!B34:D60,3,0)</f>
        <v>121987.8394</v>
      </c>
      <c r="F30" s="25">
        <f>VLOOKUP(C30,RA!B34:I64,8,0)</f>
        <v>12924.324199999999</v>
      </c>
      <c r="G30" s="16">
        <f t="shared" si="0"/>
        <v>109063.51519999999</v>
      </c>
      <c r="H30" s="27">
        <f>RA!J34</f>
        <v>10.594764415509401</v>
      </c>
      <c r="I30" s="20">
        <f>VLOOKUP(B30,RMS!B:D,3,FALSE)</f>
        <v>121987.8386</v>
      </c>
      <c r="J30" s="21">
        <f>VLOOKUP(B30,RMS!B:E,4,FALSE)</f>
        <v>109063.51420000001</v>
      </c>
      <c r="K30" s="22">
        <f t="shared" si="1"/>
        <v>7.9999999434221536E-4</v>
      </c>
      <c r="L30" s="22">
        <f t="shared" si="2"/>
        <v>9.9999998928979039E-4</v>
      </c>
      <c r="M30" s="32"/>
    </row>
    <row r="31" spans="1:13" s="35" customFormat="1" ht="12" thickBot="1">
      <c r="A31" s="45"/>
      <c r="B31" s="12">
        <v>70</v>
      </c>
      <c r="C31" s="46" t="s">
        <v>64</v>
      </c>
      <c r="D31" s="47"/>
      <c r="E31" s="15">
        <f>VLOOKUP(C31,RA!B34:D61,3,0)</f>
        <v>124354.82</v>
      </c>
      <c r="F31" s="25">
        <f>VLOOKUP(C31,RA!B34:I65,8,0)</f>
        <v>-4607.67</v>
      </c>
      <c r="G31" s="16">
        <f t="shared" si="0"/>
        <v>128962.49</v>
      </c>
      <c r="H31" s="27">
        <f>RA!J34</f>
        <v>10.594764415509401</v>
      </c>
      <c r="I31" s="20">
        <f>VLOOKUP(B31,RMS!B:D,3,FALSE)</f>
        <v>124354.82</v>
      </c>
      <c r="J31" s="21">
        <f>VLOOKUP(B31,RMS!B:E,4,FALSE)</f>
        <v>128962.49</v>
      </c>
      <c r="K31" s="22">
        <f t="shared" si="1"/>
        <v>0</v>
      </c>
      <c r="L31" s="22">
        <f t="shared" si="2"/>
        <v>0</v>
      </c>
    </row>
    <row r="32" spans="1:13">
      <c r="A32" s="45"/>
      <c r="B32" s="12">
        <v>71</v>
      </c>
      <c r="C32" s="43" t="s">
        <v>35</v>
      </c>
      <c r="D32" s="43"/>
      <c r="E32" s="15">
        <f>VLOOKUP(C32,RA!B34:D61,3,0)</f>
        <v>97741.94</v>
      </c>
      <c r="F32" s="25">
        <f>VLOOKUP(C32,RA!B34:I65,8,0)</f>
        <v>-8190.67</v>
      </c>
      <c r="G32" s="16">
        <f t="shared" si="0"/>
        <v>105932.61</v>
      </c>
      <c r="H32" s="27">
        <f>RA!J34</f>
        <v>10.594764415509401</v>
      </c>
      <c r="I32" s="20">
        <f>VLOOKUP(B32,RMS!B:D,3,FALSE)</f>
        <v>97741.94</v>
      </c>
      <c r="J32" s="21">
        <f>VLOOKUP(B32,RMS!B:E,4,FALSE)</f>
        <v>105932.61</v>
      </c>
      <c r="K32" s="22">
        <f t="shared" si="1"/>
        <v>0</v>
      </c>
      <c r="L32" s="22">
        <f t="shared" si="2"/>
        <v>0</v>
      </c>
      <c r="M32" s="32"/>
    </row>
    <row r="33" spans="1:13">
      <c r="A33" s="45"/>
      <c r="B33" s="12">
        <v>72</v>
      </c>
      <c r="C33" s="43" t="s">
        <v>36</v>
      </c>
      <c r="D33" s="43"/>
      <c r="E33" s="15">
        <f>VLOOKUP(C33,RA!B34:D62,3,0)</f>
        <v>71012.850000000006</v>
      </c>
      <c r="F33" s="25">
        <f>VLOOKUP(C33,RA!B34:I66,8,0)</f>
        <v>-6506.99</v>
      </c>
      <c r="G33" s="16">
        <f t="shared" si="0"/>
        <v>77519.840000000011</v>
      </c>
      <c r="H33" s="27">
        <f>RA!J35</f>
        <v>-1.8529579949172801</v>
      </c>
      <c r="I33" s="20">
        <f>VLOOKUP(B33,RMS!B:D,3,FALSE)</f>
        <v>71012.850000000006</v>
      </c>
      <c r="J33" s="21">
        <f>VLOOKUP(B33,RMS!B:E,4,FALSE)</f>
        <v>77519.839999999997</v>
      </c>
      <c r="K33" s="22">
        <f t="shared" si="1"/>
        <v>0</v>
      </c>
      <c r="L33" s="22">
        <f t="shared" si="2"/>
        <v>0</v>
      </c>
      <c r="M33" s="32"/>
    </row>
    <row r="34" spans="1:13">
      <c r="A34" s="45"/>
      <c r="B34" s="12">
        <v>73</v>
      </c>
      <c r="C34" s="43" t="s">
        <v>37</v>
      </c>
      <c r="D34" s="43"/>
      <c r="E34" s="15">
        <f>VLOOKUP(C34,RA!B34:D63,3,0)</f>
        <v>84053.98</v>
      </c>
      <c r="F34" s="25">
        <f>VLOOKUP(C34,RA!B34:I67,8,0)</f>
        <v>-10321.23</v>
      </c>
      <c r="G34" s="16">
        <f t="shared" si="0"/>
        <v>94375.209999999992</v>
      </c>
      <c r="H34" s="27">
        <f>RA!J34</f>
        <v>10.594764415509401</v>
      </c>
      <c r="I34" s="20">
        <f>VLOOKUP(B34,RMS!B:D,3,FALSE)</f>
        <v>84053.98</v>
      </c>
      <c r="J34" s="21">
        <f>VLOOKUP(B34,RMS!B:E,4,FALSE)</f>
        <v>94375.21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45"/>
      <c r="B35" s="12">
        <v>74</v>
      </c>
      <c r="C35" s="43" t="s">
        <v>65</v>
      </c>
      <c r="D35" s="43"/>
      <c r="E35" s="15">
        <f>VLOOKUP(C35,RA!B35:D64,3,0)</f>
        <v>0</v>
      </c>
      <c r="F35" s="25">
        <f>VLOOKUP(C35,RA!B35:I68,8,0)</f>
        <v>0</v>
      </c>
      <c r="G35" s="16">
        <f t="shared" si="0"/>
        <v>0</v>
      </c>
      <c r="H35" s="27">
        <f>RA!J35</f>
        <v>-1.8529579949172801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45"/>
      <c r="B36" s="12">
        <v>75</v>
      </c>
      <c r="C36" s="43" t="s">
        <v>32</v>
      </c>
      <c r="D36" s="43"/>
      <c r="E36" s="15">
        <f>VLOOKUP(C36,RA!B8:D64,3,0)</f>
        <v>39952.991399999999</v>
      </c>
      <c r="F36" s="25">
        <f>VLOOKUP(C36,RA!B8:I68,8,0)</f>
        <v>2050.5527000000002</v>
      </c>
      <c r="G36" s="16">
        <f t="shared" si="0"/>
        <v>37902.438699999999</v>
      </c>
      <c r="H36" s="27">
        <f>RA!J35</f>
        <v>-1.8529579949172801</v>
      </c>
      <c r="I36" s="20">
        <f>VLOOKUP(B36,RMS!B:D,3,FALSE)</f>
        <v>39952.991452991497</v>
      </c>
      <c r="J36" s="21">
        <f>VLOOKUP(B36,RMS!B:E,4,FALSE)</f>
        <v>37902.440170940201</v>
      </c>
      <c r="K36" s="22">
        <f t="shared" si="1"/>
        <v>-5.2991497796028852E-5</v>
      </c>
      <c r="L36" s="22">
        <f t="shared" si="2"/>
        <v>-1.4709402021253482E-3</v>
      </c>
      <c r="M36" s="32"/>
    </row>
    <row r="37" spans="1:13">
      <c r="A37" s="45"/>
      <c r="B37" s="12">
        <v>76</v>
      </c>
      <c r="C37" s="43" t="s">
        <v>33</v>
      </c>
      <c r="D37" s="43"/>
      <c r="E37" s="15">
        <f>VLOOKUP(C37,RA!B8:D65,3,0)</f>
        <v>228235.465</v>
      </c>
      <c r="F37" s="25">
        <f>VLOOKUP(C37,RA!B8:I69,8,0)</f>
        <v>13504.2474</v>
      </c>
      <c r="G37" s="16">
        <f t="shared" si="0"/>
        <v>214731.2176</v>
      </c>
      <c r="H37" s="27">
        <f>RA!J36</f>
        <v>-3.7052604796500899</v>
      </c>
      <c r="I37" s="20">
        <f>VLOOKUP(B37,RMS!B:D,3,FALSE)</f>
        <v>228235.46011196601</v>
      </c>
      <c r="J37" s="21">
        <f>VLOOKUP(B37,RMS!B:E,4,FALSE)</f>
        <v>214731.217088034</v>
      </c>
      <c r="K37" s="22">
        <f t="shared" si="1"/>
        <v>4.8880339891184121E-3</v>
      </c>
      <c r="L37" s="22">
        <f t="shared" si="2"/>
        <v>5.119660054333508E-4</v>
      </c>
      <c r="M37" s="32"/>
    </row>
    <row r="38" spans="1:13">
      <c r="A38" s="45"/>
      <c r="B38" s="12">
        <v>77</v>
      </c>
      <c r="C38" s="43" t="s">
        <v>38</v>
      </c>
      <c r="D38" s="43"/>
      <c r="E38" s="15">
        <f>VLOOKUP(C38,RA!B9:D66,3,0)</f>
        <v>34380.35</v>
      </c>
      <c r="F38" s="25">
        <f>VLOOKUP(C38,RA!B9:I70,8,0)</f>
        <v>-3045.3</v>
      </c>
      <c r="G38" s="16">
        <f t="shared" si="0"/>
        <v>37425.65</v>
      </c>
      <c r="H38" s="27">
        <f>RA!J37</f>
        <v>-8.3798930121501591</v>
      </c>
      <c r="I38" s="20">
        <f>VLOOKUP(B38,RMS!B:D,3,FALSE)</f>
        <v>34380.35</v>
      </c>
      <c r="J38" s="21">
        <f>VLOOKUP(B38,RMS!B:E,4,FALSE)</f>
        <v>37425.65</v>
      </c>
      <c r="K38" s="22">
        <f t="shared" si="1"/>
        <v>0</v>
      </c>
      <c r="L38" s="22">
        <f t="shared" si="2"/>
        <v>0</v>
      </c>
      <c r="M38" s="32"/>
    </row>
    <row r="39" spans="1:13">
      <c r="A39" s="45"/>
      <c r="B39" s="12">
        <v>78</v>
      </c>
      <c r="C39" s="43" t="s">
        <v>39</v>
      </c>
      <c r="D39" s="43"/>
      <c r="E39" s="15">
        <f>VLOOKUP(C39,RA!B10:D67,3,0)</f>
        <v>11901.71</v>
      </c>
      <c r="F39" s="25">
        <f>VLOOKUP(C39,RA!B10:I71,8,0)</f>
        <v>1742.2</v>
      </c>
      <c r="G39" s="16">
        <f t="shared" si="0"/>
        <v>10159.509999999998</v>
      </c>
      <c r="H39" s="27">
        <f>RA!J38</f>
        <v>-9.1631162529035208</v>
      </c>
      <c r="I39" s="20">
        <f>VLOOKUP(B39,RMS!B:D,3,FALSE)</f>
        <v>11901.71</v>
      </c>
      <c r="J39" s="21">
        <f>VLOOKUP(B39,RMS!B:E,4,FALSE)</f>
        <v>10159.51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45"/>
      <c r="B40" s="12">
        <v>9101</v>
      </c>
      <c r="C40" s="48" t="s">
        <v>71</v>
      </c>
      <c r="D40" s="49"/>
      <c r="E40" s="15">
        <f>VLOOKUP(C40,RA!B11:D68,3,0)</f>
        <v>0</v>
      </c>
      <c r="F40" s="25">
        <f>VLOOKUP(C40,RA!B11:I72,8,0)</f>
        <v>0</v>
      </c>
      <c r="G40" s="16">
        <f t="shared" si="0"/>
        <v>0</v>
      </c>
      <c r="H40" s="27">
        <f>RA!J39</f>
        <v>-12.2792876672824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>
      <c r="A41" s="45"/>
      <c r="B41" s="12">
        <v>99</v>
      </c>
      <c r="C41" s="43" t="s">
        <v>34</v>
      </c>
      <c r="D41" s="43"/>
      <c r="E41" s="15">
        <f>VLOOKUP(C41,RA!B8:D68,3,0)</f>
        <v>3617.3211000000001</v>
      </c>
      <c r="F41" s="25">
        <f>VLOOKUP(C41,RA!B8:I72,8,0)</f>
        <v>298.77620000000002</v>
      </c>
      <c r="G41" s="16">
        <f t="shared" si="0"/>
        <v>3318.5448999999999</v>
      </c>
      <c r="H41" s="27">
        <f>RA!J39</f>
        <v>-12.2792876672824</v>
      </c>
      <c r="I41" s="20">
        <f>VLOOKUP(B41,RMS!B:D,3,FALSE)</f>
        <v>3617.3209288253502</v>
      </c>
      <c r="J41" s="21">
        <f>VLOOKUP(B41,RMS!B:E,4,FALSE)</f>
        <v>3318.5450419786698</v>
      </c>
      <c r="K41" s="22">
        <f t="shared" si="1"/>
        <v>1.711746499495348E-4</v>
      </c>
      <c r="L41" s="22">
        <f t="shared" si="2"/>
        <v>-1.4197866994436481E-4</v>
      </c>
      <c r="M41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40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6" width="10.5703125" style="41" bestFit="1" customWidth="1"/>
    <col min="17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1" t="s">
        <v>45</v>
      </c>
      <c r="W1" s="52"/>
    </row>
    <row r="2" spans="1:23" ht="12.7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1"/>
      <c r="W2" s="52"/>
    </row>
    <row r="3" spans="1:23" ht="23.25" thickBot="1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3" t="s">
        <v>46</v>
      </c>
      <c r="W3" s="52"/>
    </row>
    <row r="4" spans="1:23" ht="12.75" thickTop="1" thickBot="1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W4" s="52"/>
    </row>
    <row r="5" spans="1:23" ht="22.5" thickTop="1" thickBot="1">
      <c r="A5" s="55"/>
      <c r="B5" s="56"/>
      <c r="C5" s="57"/>
      <c r="D5" s="58" t="s">
        <v>0</v>
      </c>
      <c r="E5" s="58" t="s">
        <v>74</v>
      </c>
      <c r="F5" s="58" t="s">
        <v>75</v>
      </c>
      <c r="G5" s="58" t="s">
        <v>47</v>
      </c>
      <c r="H5" s="58" t="s">
        <v>48</v>
      </c>
      <c r="I5" s="58" t="s">
        <v>1</v>
      </c>
      <c r="J5" s="58" t="s">
        <v>2</v>
      </c>
      <c r="K5" s="58" t="s">
        <v>49</v>
      </c>
      <c r="L5" s="58" t="s">
        <v>50</v>
      </c>
      <c r="M5" s="58" t="s">
        <v>51</v>
      </c>
      <c r="N5" s="58" t="s">
        <v>52</v>
      </c>
      <c r="O5" s="58" t="s">
        <v>53</v>
      </c>
      <c r="P5" s="58" t="s">
        <v>76</v>
      </c>
      <c r="Q5" s="58" t="s">
        <v>77</v>
      </c>
      <c r="R5" s="58" t="s">
        <v>54</v>
      </c>
      <c r="S5" s="58" t="s">
        <v>55</v>
      </c>
      <c r="T5" s="58" t="s">
        <v>56</v>
      </c>
      <c r="U5" s="59" t="s">
        <v>57</v>
      </c>
    </row>
    <row r="6" spans="1:23" ht="12" thickBot="1">
      <c r="A6" s="60" t="s">
        <v>3</v>
      </c>
      <c r="B6" s="61" t="s">
        <v>4</v>
      </c>
      <c r="C6" s="62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3"/>
    </row>
    <row r="7" spans="1:23" ht="12" thickBot="1">
      <c r="A7" s="64" t="s">
        <v>5</v>
      </c>
      <c r="B7" s="65"/>
      <c r="C7" s="66"/>
      <c r="D7" s="67">
        <v>12885974.9222</v>
      </c>
      <c r="E7" s="67">
        <v>14403186.8003</v>
      </c>
      <c r="F7" s="68">
        <v>89.466137604572396</v>
      </c>
      <c r="G7" s="67">
        <v>22245294.954700001</v>
      </c>
      <c r="H7" s="68">
        <v>-42.073256621497698</v>
      </c>
      <c r="I7" s="67">
        <v>1412250.3500999999</v>
      </c>
      <c r="J7" s="68">
        <v>10.959592569646899</v>
      </c>
      <c r="K7" s="67">
        <v>2234276.8678000001</v>
      </c>
      <c r="L7" s="68">
        <v>10.0438176807718</v>
      </c>
      <c r="M7" s="68">
        <v>-0.36791613857123101</v>
      </c>
      <c r="N7" s="67">
        <v>320112557.40740001</v>
      </c>
      <c r="O7" s="67">
        <v>3175487230.8724999</v>
      </c>
      <c r="P7" s="67">
        <v>790898</v>
      </c>
      <c r="Q7" s="67">
        <v>1141871</v>
      </c>
      <c r="R7" s="68">
        <v>-30.736659394975401</v>
      </c>
      <c r="S7" s="67">
        <v>16.292840444911999</v>
      </c>
      <c r="T7" s="67">
        <v>17.179777772883298</v>
      </c>
      <c r="U7" s="69">
        <v>-5.4437243829283499</v>
      </c>
    </row>
    <row r="8" spans="1:23" ht="12" thickBot="1">
      <c r="A8" s="70">
        <v>42506</v>
      </c>
      <c r="B8" s="46" t="s">
        <v>6</v>
      </c>
      <c r="C8" s="47"/>
      <c r="D8" s="71">
        <v>467940.08500000002</v>
      </c>
      <c r="E8" s="71">
        <v>510778.55450000003</v>
      </c>
      <c r="F8" s="72">
        <v>91.613103345355896</v>
      </c>
      <c r="G8" s="71">
        <v>657267.54209999996</v>
      </c>
      <c r="H8" s="72">
        <v>-28.8052345465121</v>
      </c>
      <c r="I8" s="71">
        <v>126635.8713</v>
      </c>
      <c r="J8" s="72">
        <v>27.062411483726599</v>
      </c>
      <c r="K8" s="71">
        <v>164592.48629999999</v>
      </c>
      <c r="L8" s="72">
        <v>25.041931292410901</v>
      </c>
      <c r="M8" s="72">
        <v>-0.23060964600059</v>
      </c>
      <c r="N8" s="71">
        <v>9784563.9315000009</v>
      </c>
      <c r="O8" s="71">
        <v>117000807.09110001</v>
      </c>
      <c r="P8" s="71">
        <v>22511</v>
      </c>
      <c r="Q8" s="71">
        <v>33520</v>
      </c>
      <c r="R8" s="72">
        <v>-32.8430787589499</v>
      </c>
      <c r="S8" s="71">
        <v>20.787174492470399</v>
      </c>
      <c r="T8" s="71">
        <v>19.101004510739902</v>
      </c>
      <c r="U8" s="73">
        <v>8.1115881446093994</v>
      </c>
    </row>
    <row r="9" spans="1:23" ht="12" thickBot="1">
      <c r="A9" s="74"/>
      <c r="B9" s="46" t="s">
        <v>7</v>
      </c>
      <c r="C9" s="47"/>
      <c r="D9" s="71">
        <v>50351.763700000003</v>
      </c>
      <c r="E9" s="71">
        <v>64856.280599999998</v>
      </c>
      <c r="F9" s="72">
        <v>77.635910098736105</v>
      </c>
      <c r="G9" s="71">
        <v>194303.13949999999</v>
      </c>
      <c r="H9" s="72">
        <v>-74.085975229442994</v>
      </c>
      <c r="I9" s="71">
        <v>11166.591899999999</v>
      </c>
      <c r="J9" s="72">
        <v>22.177161393057599</v>
      </c>
      <c r="K9" s="71">
        <v>32922.107000000004</v>
      </c>
      <c r="L9" s="72">
        <v>16.9436824771429</v>
      </c>
      <c r="M9" s="72">
        <v>-0.66081782371948405</v>
      </c>
      <c r="N9" s="71">
        <v>1147640.4901999999</v>
      </c>
      <c r="O9" s="71">
        <v>16092045.2587</v>
      </c>
      <c r="P9" s="71">
        <v>2833</v>
      </c>
      <c r="Q9" s="71">
        <v>5952</v>
      </c>
      <c r="R9" s="72">
        <v>-52.402553763440899</v>
      </c>
      <c r="S9" s="71">
        <v>17.773301694316999</v>
      </c>
      <c r="T9" s="71">
        <v>17.501251394489302</v>
      </c>
      <c r="U9" s="73">
        <v>1.53066832773517</v>
      </c>
    </row>
    <row r="10" spans="1:23" ht="12" thickBot="1">
      <c r="A10" s="74"/>
      <c r="B10" s="46" t="s">
        <v>8</v>
      </c>
      <c r="C10" s="47"/>
      <c r="D10" s="71">
        <v>79033.508799999996</v>
      </c>
      <c r="E10" s="71">
        <v>108085.41250000001</v>
      </c>
      <c r="F10" s="72">
        <v>73.121346324139694</v>
      </c>
      <c r="G10" s="71">
        <v>194680.3014</v>
      </c>
      <c r="H10" s="72">
        <v>-59.4034382360988</v>
      </c>
      <c r="I10" s="71">
        <v>24868.160100000001</v>
      </c>
      <c r="J10" s="72">
        <v>31.465337269702498</v>
      </c>
      <c r="K10" s="71">
        <v>55104.1178</v>
      </c>
      <c r="L10" s="72">
        <v>28.3049273109457</v>
      </c>
      <c r="M10" s="72">
        <v>-0.54870595714355097</v>
      </c>
      <c r="N10" s="71">
        <v>1986029.5739</v>
      </c>
      <c r="O10" s="71">
        <v>27460543.0046</v>
      </c>
      <c r="P10" s="71">
        <v>82682</v>
      </c>
      <c r="Q10" s="71">
        <v>122715</v>
      </c>
      <c r="R10" s="72">
        <v>-32.622743755857101</v>
      </c>
      <c r="S10" s="71">
        <v>0.95587321061415997</v>
      </c>
      <c r="T10" s="71">
        <v>1.27008633744856</v>
      </c>
      <c r="U10" s="73">
        <v>-32.871841510498399</v>
      </c>
    </row>
    <row r="11" spans="1:23" ht="12" thickBot="1">
      <c r="A11" s="74"/>
      <c r="B11" s="46" t="s">
        <v>9</v>
      </c>
      <c r="C11" s="47"/>
      <c r="D11" s="71">
        <v>41847.813699999999</v>
      </c>
      <c r="E11" s="71">
        <v>73085.534299999999</v>
      </c>
      <c r="F11" s="72">
        <v>57.258682037164803</v>
      </c>
      <c r="G11" s="71">
        <v>96212.041800000006</v>
      </c>
      <c r="H11" s="72">
        <v>-56.504598679039802</v>
      </c>
      <c r="I11" s="71">
        <v>8394.5058000000008</v>
      </c>
      <c r="J11" s="72">
        <v>20.0596042129675</v>
      </c>
      <c r="K11" s="71">
        <v>21397.090499999998</v>
      </c>
      <c r="L11" s="72">
        <v>22.239513993974899</v>
      </c>
      <c r="M11" s="72">
        <v>-0.60768003481594801</v>
      </c>
      <c r="N11" s="71">
        <v>900299.27509999997</v>
      </c>
      <c r="O11" s="71">
        <v>9415996.0484999996</v>
      </c>
      <c r="P11" s="71">
        <v>1903</v>
      </c>
      <c r="Q11" s="71">
        <v>2893</v>
      </c>
      <c r="R11" s="72">
        <v>-34.220532319391602</v>
      </c>
      <c r="S11" s="71">
        <v>21.990443352601201</v>
      </c>
      <c r="T11" s="71">
        <v>20.588042136190801</v>
      </c>
      <c r="U11" s="73">
        <v>6.3773212477976804</v>
      </c>
    </row>
    <row r="12" spans="1:23" ht="12" thickBot="1">
      <c r="A12" s="74"/>
      <c r="B12" s="46" t="s">
        <v>10</v>
      </c>
      <c r="C12" s="47"/>
      <c r="D12" s="71">
        <v>123076.22289999999</v>
      </c>
      <c r="E12" s="71">
        <v>182584.02660000001</v>
      </c>
      <c r="F12" s="72">
        <v>67.407990278159403</v>
      </c>
      <c r="G12" s="71">
        <v>340511.77159999998</v>
      </c>
      <c r="H12" s="72">
        <v>-63.855515971830201</v>
      </c>
      <c r="I12" s="71">
        <v>19977.9535</v>
      </c>
      <c r="J12" s="72">
        <v>16.232179562605001</v>
      </c>
      <c r="K12" s="71">
        <v>8124.6647000000003</v>
      </c>
      <c r="L12" s="72">
        <v>2.38601580844731</v>
      </c>
      <c r="M12" s="72">
        <v>1.4589265203769</v>
      </c>
      <c r="N12" s="71">
        <v>3389551.7050000001</v>
      </c>
      <c r="O12" s="71">
        <v>31032977.338599999</v>
      </c>
      <c r="P12" s="71">
        <v>1526</v>
      </c>
      <c r="Q12" s="71">
        <v>2066</v>
      </c>
      <c r="R12" s="72">
        <v>-26.1374636979671</v>
      </c>
      <c r="S12" s="71">
        <v>80.652832830930606</v>
      </c>
      <c r="T12" s="71">
        <v>86.297504356244005</v>
      </c>
      <c r="U12" s="73">
        <v>-6.9987269227679896</v>
      </c>
    </row>
    <row r="13" spans="1:23" ht="12" thickBot="1">
      <c r="A13" s="74"/>
      <c r="B13" s="46" t="s">
        <v>11</v>
      </c>
      <c r="C13" s="47"/>
      <c r="D13" s="71">
        <v>163219.0404</v>
      </c>
      <c r="E13" s="71">
        <v>243407.9564</v>
      </c>
      <c r="F13" s="72">
        <v>67.055753975345397</v>
      </c>
      <c r="G13" s="71">
        <v>348903.20179999998</v>
      </c>
      <c r="H13" s="72">
        <v>-53.219391637007298</v>
      </c>
      <c r="I13" s="71">
        <v>50896.665699999998</v>
      </c>
      <c r="J13" s="72">
        <v>31.1830443159498</v>
      </c>
      <c r="K13" s="71">
        <v>78602.574999999997</v>
      </c>
      <c r="L13" s="72">
        <v>22.5284762634701</v>
      </c>
      <c r="M13" s="72">
        <v>-0.35248093717031498</v>
      </c>
      <c r="N13" s="71">
        <v>4022635.3454999998</v>
      </c>
      <c r="O13" s="71">
        <v>50037358.169699997</v>
      </c>
      <c r="P13" s="71">
        <v>7779</v>
      </c>
      <c r="Q13" s="71">
        <v>12079</v>
      </c>
      <c r="R13" s="72">
        <v>-35.598973424952398</v>
      </c>
      <c r="S13" s="71">
        <v>20.982008021596599</v>
      </c>
      <c r="T13" s="71">
        <v>21.388303535060899</v>
      </c>
      <c r="U13" s="73">
        <v>-1.9363995716999201</v>
      </c>
    </row>
    <row r="14" spans="1:23" ht="12" thickBot="1">
      <c r="A14" s="74"/>
      <c r="B14" s="46" t="s">
        <v>12</v>
      </c>
      <c r="C14" s="47"/>
      <c r="D14" s="71">
        <v>92352.199299999993</v>
      </c>
      <c r="E14" s="71">
        <v>154540.8995</v>
      </c>
      <c r="F14" s="72">
        <v>59.759066757599697</v>
      </c>
      <c r="G14" s="71">
        <v>208880.11319999999</v>
      </c>
      <c r="H14" s="72">
        <v>-55.786983315365198</v>
      </c>
      <c r="I14" s="71">
        <v>20176.517599999999</v>
      </c>
      <c r="J14" s="72">
        <v>21.847360163516999</v>
      </c>
      <c r="K14" s="71">
        <v>44170.238599999997</v>
      </c>
      <c r="L14" s="72">
        <v>21.1462153688645</v>
      </c>
      <c r="M14" s="72">
        <v>-0.54321012882189901</v>
      </c>
      <c r="N14" s="71">
        <v>2474844.3670999999</v>
      </c>
      <c r="O14" s="71">
        <v>22908477.769400001</v>
      </c>
      <c r="P14" s="71">
        <v>1834</v>
      </c>
      <c r="Q14" s="71">
        <v>3177</v>
      </c>
      <c r="R14" s="72">
        <v>-42.272584198929799</v>
      </c>
      <c r="S14" s="71">
        <v>50.3556157579062</v>
      </c>
      <c r="T14" s="71">
        <v>43.260556027699103</v>
      </c>
      <c r="U14" s="73">
        <v>14.0899075970353</v>
      </c>
    </row>
    <row r="15" spans="1:23" ht="12" thickBot="1">
      <c r="A15" s="74"/>
      <c r="B15" s="46" t="s">
        <v>13</v>
      </c>
      <c r="C15" s="47"/>
      <c r="D15" s="71">
        <v>83634.214800000002</v>
      </c>
      <c r="E15" s="71">
        <v>109513.90089999999</v>
      </c>
      <c r="F15" s="72">
        <v>76.368583451673899</v>
      </c>
      <c r="G15" s="71">
        <v>164540.87880000001</v>
      </c>
      <c r="H15" s="72">
        <v>-49.171163172370299</v>
      </c>
      <c r="I15" s="71">
        <v>21806.353999999999</v>
      </c>
      <c r="J15" s="72">
        <v>26.073484461050999</v>
      </c>
      <c r="K15" s="71">
        <v>29066.834800000001</v>
      </c>
      <c r="L15" s="72">
        <v>17.665418473503401</v>
      </c>
      <c r="M15" s="72">
        <v>-0.249785738624695</v>
      </c>
      <c r="N15" s="71">
        <v>2207767.1998000001</v>
      </c>
      <c r="O15" s="71">
        <v>18820891.596900001</v>
      </c>
      <c r="P15" s="71">
        <v>3591</v>
      </c>
      <c r="Q15" s="71">
        <v>6189</v>
      </c>
      <c r="R15" s="72">
        <v>-41.977702375181799</v>
      </c>
      <c r="S15" s="71">
        <v>23.2899512113617</v>
      </c>
      <c r="T15" s="71">
        <v>21.1762211019551</v>
      </c>
      <c r="U15" s="73">
        <v>9.0757172062064999</v>
      </c>
    </row>
    <row r="16" spans="1:23" ht="12" thickBot="1">
      <c r="A16" s="74"/>
      <c r="B16" s="46" t="s">
        <v>14</v>
      </c>
      <c r="C16" s="47"/>
      <c r="D16" s="71">
        <v>688840.17700000003</v>
      </c>
      <c r="E16" s="71">
        <v>723432.2635</v>
      </c>
      <c r="F16" s="72">
        <v>95.218337881055803</v>
      </c>
      <c r="G16" s="71">
        <v>1221985.4191000001</v>
      </c>
      <c r="H16" s="72">
        <v>-43.629427468346101</v>
      </c>
      <c r="I16" s="71">
        <v>6415.4035000000003</v>
      </c>
      <c r="J16" s="72">
        <v>0.93133410538566797</v>
      </c>
      <c r="K16" s="71">
        <v>65782.366299999994</v>
      </c>
      <c r="L16" s="72">
        <v>5.3832365977369099</v>
      </c>
      <c r="M16" s="72">
        <v>-0.90247533099155197</v>
      </c>
      <c r="N16" s="71">
        <v>18744511.991999999</v>
      </c>
      <c r="O16" s="71">
        <v>157370928.86309999</v>
      </c>
      <c r="P16" s="71">
        <v>36194</v>
      </c>
      <c r="Q16" s="71">
        <v>58109</v>
      </c>
      <c r="R16" s="72">
        <v>-37.713607186494301</v>
      </c>
      <c r="S16" s="71">
        <v>19.0318886279494</v>
      </c>
      <c r="T16" s="71">
        <v>22.475481811767501</v>
      </c>
      <c r="U16" s="73">
        <v>-18.0938069318094</v>
      </c>
    </row>
    <row r="17" spans="1:21" ht="12" thickBot="1">
      <c r="A17" s="74"/>
      <c r="B17" s="46" t="s">
        <v>15</v>
      </c>
      <c r="C17" s="47"/>
      <c r="D17" s="71">
        <v>352835.86920000002</v>
      </c>
      <c r="E17" s="71">
        <v>438567.93310000002</v>
      </c>
      <c r="F17" s="72">
        <v>80.451816599082804</v>
      </c>
      <c r="G17" s="71">
        <v>505948.97409999999</v>
      </c>
      <c r="H17" s="72">
        <v>-30.2625586250794</v>
      </c>
      <c r="I17" s="71">
        <v>43804.214699999997</v>
      </c>
      <c r="J17" s="72">
        <v>12.4148984056862</v>
      </c>
      <c r="K17" s="71">
        <v>46932.838900000002</v>
      </c>
      <c r="L17" s="72">
        <v>9.2762000325202401</v>
      </c>
      <c r="M17" s="72">
        <v>-6.6661729256697999E-2</v>
      </c>
      <c r="N17" s="71">
        <v>16276539.519300001</v>
      </c>
      <c r="O17" s="71">
        <v>190532840.88789999</v>
      </c>
      <c r="P17" s="71">
        <v>9846</v>
      </c>
      <c r="Q17" s="71">
        <v>20301</v>
      </c>
      <c r="R17" s="72">
        <v>-51.499926112014201</v>
      </c>
      <c r="S17" s="71">
        <v>35.835452894576498</v>
      </c>
      <c r="T17" s="71">
        <v>28.472435811043798</v>
      </c>
      <c r="U17" s="73">
        <v>20.546739300864399</v>
      </c>
    </row>
    <row r="18" spans="1:21" ht="12" customHeight="1" thickBot="1">
      <c r="A18" s="74"/>
      <c r="B18" s="46" t="s">
        <v>16</v>
      </c>
      <c r="C18" s="47"/>
      <c r="D18" s="71">
        <v>1135909.2919999999</v>
      </c>
      <c r="E18" s="71">
        <v>1340308.2239999999</v>
      </c>
      <c r="F18" s="72">
        <v>84.749856164427996</v>
      </c>
      <c r="G18" s="71">
        <v>2382716.4112</v>
      </c>
      <c r="H18" s="72">
        <v>-52.3271302174007</v>
      </c>
      <c r="I18" s="71">
        <v>161268.12409999999</v>
      </c>
      <c r="J18" s="72">
        <v>14.1972713169777</v>
      </c>
      <c r="K18" s="71">
        <v>241325.09760000001</v>
      </c>
      <c r="L18" s="72">
        <v>10.1281502265921</v>
      </c>
      <c r="M18" s="72">
        <v>-0.331739111663784</v>
      </c>
      <c r="N18" s="71">
        <v>25916742.9866</v>
      </c>
      <c r="O18" s="71">
        <v>355214760.57349998</v>
      </c>
      <c r="P18" s="71">
        <v>56888</v>
      </c>
      <c r="Q18" s="71">
        <v>104310</v>
      </c>
      <c r="R18" s="72">
        <v>-45.4625635126067</v>
      </c>
      <c r="S18" s="71">
        <v>19.967467515117399</v>
      </c>
      <c r="T18" s="71">
        <v>21.569989131435101</v>
      </c>
      <c r="U18" s="73">
        <v>-8.0256628193056994</v>
      </c>
    </row>
    <row r="19" spans="1:21" ht="12" customHeight="1" thickBot="1">
      <c r="A19" s="74"/>
      <c r="B19" s="46" t="s">
        <v>17</v>
      </c>
      <c r="C19" s="47"/>
      <c r="D19" s="71">
        <v>378144.40490000002</v>
      </c>
      <c r="E19" s="71">
        <v>513614.04450000002</v>
      </c>
      <c r="F19" s="72">
        <v>73.624233789814099</v>
      </c>
      <c r="G19" s="71">
        <v>596741.19160000002</v>
      </c>
      <c r="H19" s="72">
        <v>-36.631757582192698</v>
      </c>
      <c r="I19" s="71">
        <v>35801.646000000001</v>
      </c>
      <c r="J19" s="72">
        <v>9.4677180294305092</v>
      </c>
      <c r="K19" s="71">
        <v>59767.521200000003</v>
      </c>
      <c r="L19" s="72">
        <v>10.0156520182141</v>
      </c>
      <c r="M19" s="72">
        <v>-0.40098492824895698</v>
      </c>
      <c r="N19" s="71">
        <v>8139234.0505999997</v>
      </c>
      <c r="O19" s="71">
        <v>101891985.40790001</v>
      </c>
      <c r="P19" s="71">
        <v>8194</v>
      </c>
      <c r="Q19" s="71">
        <v>12587</v>
      </c>
      <c r="R19" s="72">
        <v>-34.901088424565003</v>
      </c>
      <c r="S19" s="71">
        <v>46.148938845496701</v>
      </c>
      <c r="T19" s="71">
        <v>42.111279240486198</v>
      </c>
      <c r="U19" s="73">
        <v>8.7491927355649093</v>
      </c>
    </row>
    <row r="20" spans="1:21" ht="12" thickBot="1">
      <c r="A20" s="74"/>
      <c r="B20" s="46" t="s">
        <v>18</v>
      </c>
      <c r="C20" s="47"/>
      <c r="D20" s="71">
        <v>817453.63789999997</v>
      </c>
      <c r="E20" s="71">
        <v>795342.29310000001</v>
      </c>
      <c r="F20" s="72">
        <v>102.780104238367</v>
      </c>
      <c r="G20" s="71">
        <v>1174020.1543000001</v>
      </c>
      <c r="H20" s="72">
        <v>-30.371413565093398</v>
      </c>
      <c r="I20" s="71">
        <v>87546.754499999995</v>
      </c>
      <c r="J20" s="72">
        <v>10.709690487756999</v>
      </c>
      <c r="K20" s="71">
        <v>85464.324999999997</v>
      </c>
      <c r="L20" s="72">
        <v>7.2796301398213599</v>
      </c>
      <c r="M20" s="72">
        <v>2.4366067362024998E-2</v>
      </c>
      <c r="N20" s="71">
        <v>19929644.6393</v>
      </c>
      <c r="O20" s="71">
        <v>177289864.4923</v>
      </c>
      <c r="P20" s="71">
        <v>37736</v>
      </c>
      <c r="Q20" s="71">
        <v>52235</v>
      </c>
      <c r="R20" s="72">
        <v>-27.757250885421598</v>
      </c>
      <c r="S20" s="71">
        <v>21.662434754610999</v>
      </c>
      <c r="T20" s="71">
        <v>22.010491388915501</v>
      </c>
      <c r="U20" s="73">
        <v>-1.6067290599936299</v>
      </c>
    </row>
    <row r="21" spans="1:21" ht="12" customHeight="1" thickBot="1">
      <c r="A21" s="74"/>
      <c r="B21" s="46" t="s">
        <v>19</v>
      </c>
      <c r="C21" s="47"/>
      <c r="D21" s="71">
        <v>291365.16330000001</v>
      </c>
      <c r="E21" s="71">
        <v>302628.24790000002</v>
      </c>
      <c r="F21" s="72">
        <v>96.278244123555297</v>
      </c>
      <c r="G21" s="71">
        <v>445786.1263</v>
      </c>
      <c r="H21" s="72">
        <v>-34.640145551788599</v>
      </c>
      <c r="I21" s="71">
        <v>30511.9277</v>
      </c>
      <c r="J21" s="72">
        <v>10.472057590695499</v>
      </c>
      <c r="K21" s="71">
        <v>44680.561999999998</v>
      </c>
      <c r="L21" s="72">
        <v>10.0228695699541</v>
      </c>
      <c r="M21" s="72">
        <v>-0.31710958111941401</v>
      </c>
      <c r="N21" s="71">
        <v>5161823.9929999998</v>
      </c>
      <c r="O21" s="71">
        <v>62449008.885300003</v>
      </c>
      <c r="P21" s="71">
        <v>26168</v>
      </c>
      <c r="Q21" s="71">
        <v>38510</v>
      </c>
      <c r="R21" s="72">
        <v>-32.0488184887042</v>
      </c>
      <c r="S21" s="71">
        <v>11.1344070353103</v>
      </c>
      <c r="T21" s="71">
        <v>11.713315383017401</v>
      </c>
      <c r="U21" s="73">
        <v>-5.1992741586616704</v>
      </c>
    </row>
    <row r="22" spans="1:21" ht="12" customHeight="1" thickBot="1">
      <c r="A22" s="74"/>
      <c r="B22" s="46" t="s">
        <v>20</v>
      </c>
      <c r="C22" s="47"/>
      <c r="D22" s="71">
        <v>1056166.9214999999</v>
      </c>
      <c r="E22" s="71">
        <v>1121339.0959999999</v>
      </c>
      <c r="F22" s="72">
        <v>94.188004794225094</v>
      </c>
      <c r="G22" s="71">
        <v>1745093.1198</v>
      </c>
      <c r="H22" s="72">
        <v>-39.477904673588803</v>
      </c>
      <c r="I22" s="71">
        <v>29767.940699999999</v>
      </c>
      <c r="J22" s="72">
        <v>2.8184882610906499</v>
      </c>
      <c r="K22" s="71">
        <v>163739.21859999999</v>
      </c>
      <c r="L22" s="72">
        <v>9.3828356058595705</v>
      </c>
      <c r="M22" s="72">
        <v>-0.81819907927666202</v>
      </c>
      <c r="N22" s="71">
        <v>20771877.632100001</v>
      </c>
      <c r="O22" s="71">
        <v>199646629.2617</v>
      </c>
      <c r="P22" s="71">
        <v>65290</v>
      </c>
      <c r="Q22" s="71">
        <v>97530</v>
      </c>
      <c r="R22" s="72">
        <v>-33.0564954373014</v>
      </c>
      <c r="S22" s="71">
        <v>16.176549571144101</v>
      </c>
      <c r="T22" s="71">
        <v>16.487400584435601</v>
      </c>
      <c r="U22" s="73">
        <v>-1.9216150633626601</v>
      </c>
    </row>
    <row r="23" spans="1:21" ht="12" thickBot="1">
      <c r="A23" s="74"/>
      <c r="B23" s="46" t="s">
        <v>21</v>
      </c>
      <c r="C23" s="47"/>
      <c r="D23" s="71">
        <v>1963198.5432</v>
      </c>
      <c r="E23" s="71">
        <v>2573385.4133000001</v>
      </c>
      <c r="F23" s="72">
        <v>76.288554876141802</v>
      </c>
      <c r="G23" s="71">
        <v>3714826.1831</v>
      </c>
      <c r="H23" s="72">
        <v>-47.1523445126113</v>
      </c>
      <c r="I23" s="71">
        <v>235535.98430000001</v>
      </c>
      <c r="J23" s="72">
        <v>11.9975631153474</v>
      </c>
      <c r="K23" s="71">
        <v>340351.84100000001</v>
      </c>
      <c r="L23" s="72">
        <v>9.1619856279783907</v>
      </c>
      <c r="M23" s="72">
        <v>-0.30796324295480998</v>
      </c>
      <c r="N23" s="71">
        <v>44767763.801799998</v>
      </c>
      <c r="O23" s="71">
        <v>446725184.25999999</v>
      </c>
      <c r="P23" s="71">
        <v>65755</v>
      </c>
      <c r="Q23" s="71">
        <v>97552</v>
      </c>
      <c r="R23" s="72">
        <v>-32.594923732983403</v>
      </c>
      <c r="S23" s="71">
        <v>29.85626253821</v>
      </c>
      <c r="T23" s="71">
        <v>30.190500757544701</v>
      </c>
      <c r="U23" s="73">
        <v>-1.11949115836892</v>
      </c>
    </row>
    <row r="24" spans="1:21" ht="12" thickBot="1">
      <c r="A24" s="74"/>
      <c r="B24" s="46" t="s">
        <v>22</v>
      </c>
      <c r="C24" s="47"/>
      <c r="D24" s="71">
        <v>199218.50390000001</v>
      </c>
      <c r="E24" s="71">
        <v>188387.52189999999</v>
      </c>
      <c r="F24" s="72">
        <v>105.749309662744</v>
      </c>
      <c r="G24" s="71">
        <v>304429.72749999998</v>
      </c>
      <c r="H24" s="72">
        <v>-34.560101756159803</v>
      </c>
      <c r="I24" s="71">
        <v>28405.589499999998</v>
      </c>
      <c r="J24" s="72">
        <v>14.258509598214101</v>
      </c>
      <c r="K24" s="71">
        <v>47925.400399999999</v>
      </c>
      <c r="L24" s="72">
        <v>15.7426808457791</v>
      </c>
      <c r="M24" s="72">
        <v>-0.40729572913489898</v>
      </c>
      <c r="N24" s="71">
        <v>3811101.6047</v>
      </c>
      <c r="O24" s="71">
        <v>43360413.237300001</v>
      </c>
      <c r="P24" s="71">
        <v>21333</v>
      </c>
      <c r="Q24" s="71">
        <v>31040</v>
      </c>
      <c r="R24" s="72">
        <v>-31.272551546391799</v>
      </c>
      <c r="S24" s="71">
        <v>9.3385132845825698</v>
      </c>
      <c r="T24" s="71">
        <v>9.8777343685567001</v>
      </c>
      <c r="U24" s="73">
        <v>-5.7741641259359602</v>
      </c>
    </row>
    <row r="25" spans="1:21" ht="12" thickBot="1">
      <c r="A25" s="74"/>
      <c r="B25" s="46" t="s">
        <v>23</v>
      </c>
      <c r="C25" s="47"/>
      <c r="D25" s="71">
        <v>185882.37100000001</v>
      </c>
      <c r="E25" s="71">
        <v>194145.2451</v>
      </c>
      <c r="F25" s="72">
        <v>95.743972974592296</v>
      </c>
      <c r="G25" s="71">
        <v>283783.50300000003</v>
      </c>
      <c r="H25" s="72">
        <v>-34.498528267162897</v>
      </c>
      <c r="I25" s="71">
        <v>15214.8886</v>
      </c>
      <c r="J25" s="72">
        <v>8.1852240845367792</v>
      </c>
      <c r="K25" s="71">
        <v>23698.967799999999</v>
      </c>
      <c r="L25" s="72">
        <v>8.3510731065998591</v>
      </c>
      <c r="M25" s="72">
        <v>-0.35799361692031201</v>
      </c>
      <c r="N25" s="71">
        <v>4193318.139</v>
      </c>
      <c r="O25" s="71">
        <v>56234374.625600003</v>
      </c>
      <c r="P25" s="71">
        <v>13882</v>
      </c>
      <c r="Q25" s="71">
        <v>21174</v>
      </c>
      <c r="R25" s="72">
        <v>-34.438462265041998</v>
      </c>
      <c r="S25" s="71">
        <v>13.3901722374298</v>
      </c>
      <c r="T25" s="71">
        <v>14.2996613960518</v>
      </c>
      <c r="U25" s="73">
        <v>-6.7922140394855202</v>
      </c>
    </row>
    <row r="26" spans="1:21" ht="12" thickBot="1">
      <c r="A26" s="74"/>
      <c r="B26" s="46" t="s">
        <v>24</v>
      </c>
      <c r="C26" s="47"/>
      <c r="D26" s="71">
        <v>532407.23470000003</v>
      </c>
      <c r="E26" s="71">
        <v>471502.04389999999</v>
      </c>
      <c r="F26" s="72">
        <v>112.917269731479</v>
      </c>
      <c r="G26" s="71">
        <v>675087.15560000006</v>
      </c>
      <c r="H26" s="72">
        <v>-21.135037115791299</v>
      </c>
      <c r="I26" s="71">
        <v>116267.9571</v>
      </c>
      <c r="J26" s="72">
        <v>21.8381625045938</v>
      </c>
      <c r="K26" s="71">
        <v>149128.0117</v>
      </c>
      <c r="L26" s="72">
        <v>22.090186498580199</v>
      </c>
      <c r="M26" s="72">
        <v>-0.22034796967657799</v>
      </c>
      <c r="N26" s="71">
        <v>9364779.7896999996</v>
      </c>
      <c r="O26" s="71">
        <v>102563557.88249999</v>
      </c>
      <c r="P26" s="71">
        <v>38176</v>
      </c>
      <c r="Q26" s="71">
        <v>48697</v>
      </c>
      <c r="R26" s="72">
        <v>-21.605027003716899</v>
      </c>
      <c r="S26" s="71">
        <v>13.9461241277242</v>
      </c>
      <c r="T26" s="71">
        <v>14.025476793231601</v>
      </c>
      <c r="U26" s="73">
        <v>-0.56899440145983204</v>
      </c>
    </row>
    <row r="27" spans="1:21" ht="12" thickBot="1">
      <c r="A27" s="74"/>
      <c r="B27" s="46" t="s">
        <v>25</v>
      </c>
      <c r="C27" s="47"/>
      <c r="D27" s="71">
        <v>173532.58609999999</v>
      </c>
      <c r="E27" s="71">
        <v>217075.78529999999</v>
      </c>
      <c r="F27" s="72">
        <v>79.9410150055092</v>
      </c>
      <c r="G27" s="71">
        <v>322677.68770000001</v>
      </c>
      <c r="H27" s="72">
        <v>-46.221076723056001</v>
      </c>
      <c r="I27" s="71">
        <v>48608.678599999999</v>
      </c>
      <c r="J27" s="72">
        <v>28.0112684841732</v>
      </c>
      <c r="K27" s="71">
        <v>89190.204599999997</v>
      </c>
      <c r="L27" s="72">
        <v>27.6406482381025</v>
      </c>
      <c r="M27" s="72">
        <v>-0.45499980835339399</v>
      </c>
      <c r="N27" s="71">
        <v>3407578.8032999998</v>
      </c>
      <c r="O27" s="71">
        <v>35255502.652400002</v>
      </c>
      <c r="P27" s="71">
        <v>22703</v>
      </c>
      <c r="Q27" s="71">
        <v>35576</v>
      </c>
      <c r="R27" s="72">
        <v>-36.184506408814897</v>
      </c>
      <c r="S27" s="71">
        <v>7.6435971501563698</v>
      </c>
      <c r="T27" s="71">
        <v>7.9724845148414696</v>
      </c>
      <c r="U27" s="73">
        <v>-4.3027825541325102</v>
      </c>
    </row>
    <row r="28" spans="1:21" ht="12" thickBot="1">
      <c r="A28" s="74"/>
      <c r="B28" s="46" t="s">
        <v>26</v>
      </c>
      <c r="C28" s="47"/>
      <c r="D28" s="71">
        <v>729431.83160000003</v>
      </c>
      <c r="E28" s="71">
        <v>692797.17960000003</v>
      </c>
      <c r="F28" s="72">
        <v>105.287933190079</v>
      </c>
      <c r="G28" s="71">
        <v>997792.22970000003</v>
      </c>
      <c r="H28" s="72">
        <v>-26.895418716648699</v>
      </c>
      <c r="I28" s="71">
        <v>18254.146000000001</v>
      </c>
      <c r="J28" s="72">
        <v>2.5025156853875901</v>
      </c>
      <c r="K28" s="71">
        <v>41359.186000000002</v>
      </c>
      <c r="L28" s="72">
        <v>4.1450699623543104</v>
      </c>
      <c r="M28" s="72">
        <v>-0.55864348974373002</v>
      </c>
      <c r="N28" s="71">
        <v>14380572.9888</v>
      </c>
      <c r="O28" s="71">
        <v>147413969.46110001</v>
      </c>
      <c r="P28" s="71">
        <v>34302</v>
      </c>
      <c r="Q28" s="71">
        <v>45940</v>
      </c>
      <c r="R28" s="72">
        <v>-25.333043099695299</v>
      </c>
      <c r="S28" s="71">
        <v>21.264994216080702</v>
      </c>
      <c r="T28" s="71">
        <v>23.439928698302101</v>
      </c>
      <c r="U28" s="73">
        <v>-10.2277689808951</v>
      </c>
    </row>
    <row r="29" spans="1:21" ht="12" thickBot="1">
      <c r="A29" s="74"/>
      <c r="B29" s="46" t="s">
        <v>27</v>
      </c>
      <c r="C29" s="47"/>
      <c r="D29" s="71">
        <v>724838.35629999998</v>
      </c>
      <c r="E29" s="71">
        <v>646180.91029999999</v>
      </c>
      <c r="F29" s="72">
        <v>112.172666314683</v>
      </c>
      <c r="G29" s="71">
        <v>816347.62199999997</v>
      </c>
      <c r="H29" s="72">
        <v>-11.2095954264935</v>
      </c>
      <c r="I29" s="71">
        <v>106374.458</v>
      </c>
      <c r="J29" s="72">
        <v>14.6756110621681</v>
      </c>
      <c r="K29" s="71">
        <v>140952.1519</v>
      </c>
      <c r="L29" s="72">
        <v>17.266192501997601</v>
      </c>
      <c r="M29" s="72">
        <v>-0.24531511888184199</v>
      </c>
      <c r="N29" s="71">
        <v>12812485.3157</v>
      </c>
      <c r="O29" s="71">
        <v>111251422.4403</v>
      </c>
      <c r="P29" s="71">
        <v>101871</v>
      </c>
      <c r="Q29" s="71">
        <v>124171</v>
      </c>
      <c r="R29" s="72">
        <v>-17.959104782920299</v>
      </c>
      <c r="S29" s="71">
        <v>7.1152571026101601</v>
      </c>
      <c r="T29" s="71">
        <v>7.5012520161712501</v>
      </c>
      <c r="U29" s="73">
        <v>-5.4248905976916202</v>
      </c>
    </row>
    <row r="30" spans="1:21" ht="12" thickBot="1">
      <c r="A30" s="74"/>
      <c r="B30" s="46" t="s">
        <v>28</v>
      </c>
      <c r="C30" s="47"/>
      <c r="D30" s="71">
        <v>1018381.7937</v>
      </c>
      <c r="E30" s="71">
        <v>1197269.8552999999</v>
      </c>
      <c r="F30" s="72">
        <v>85.0586682018169</v>
      </c>
      <c r="G30" s="71">
        <v>1852126.3478999999</v>
      </c>
      <c r="H30" s="72">
        <v>-45.015533370351697</v>
      </c>
      <c r="I30" s="71">
        <v>105704.69289999999</v>
      </c>
      <c r="J30" s="72">
        <v>10.3796722951961</v>
      </c>
      <c r="K30" s="71">
        <v>204573.5693</v>
      </c>
      <c r="L30" s="72">
        <v>11.045335515687301</v>
      </c>
      <c r="M30" s="72">
        <v>-0.483292522774593</v>
      </c>
      <c r="N30" s="71">
        <v>22336059.934999999</v>
      </c>
      <c r="O30" s="71">
        <v>164564984.53389999</v>
      </c>
      <c r="P30" s="71">
        <v>70069</v>
      </c>
      <c r="Q30" s="71">
        <v>88150</v>
      </c>
      <c r="R30" s="72">
        <v>-20.511627906976798</v>
      </c>
      <c r="S30" s="71">
        <v>14.5339849819464</v>
      </c>
      <c r="T30" s="71">
        <v>15.0800735269427</v>
      </c>
      <c r="U30" s="73">
        <v>-3.7573215169458001</v>
      </c>
    </row>
    <row r="31" spans="1:21" ht="12" thickBot="1">
      <c r="A31" s="74"/>
      <c r="B31" s="46" t="s">
        <v>29</v>
      </c>
      <c r="C31" s="47"/>
      <c r="D31" s="71">
        <v>613622.99159999995</v>
      </c>
      <c r="E31" s="71">
        <v>635063.36529999995</v>
      </c>
      <c r="F31" s="72">
        <v>96.623900090682795</v>
      </c>
      <c r="G31" s="71">
        <v>944205.38569999998</v>
      </c>
      <c r="H31" s="72">
        <v>-35.0117039265687</v>
      </c>
      <c r="I31" s="71">
        <v>34013.775399999999</v>
      </c>
      <c r="J31" s="72">
        <v>5.5431064131593697</v>
      </c>
      <c r="K31" s="71">
        <v>13006.027099999999</v>
      </c>
      <c r="L31" s="72">
        <v>1.3774574151955099</v>
      </c>
      <c r="M31" s="72">
        <v>1.61523177973387</v>
      </c>
      <c r="N31" s="71">
        <v>28456285.679000001</v>
      </c>
      <c r="O31" s="71">
        <v>188422888.34599999</v>
      </c>
      <c r="P31" s="71">
        <v>27739</v>
      </c>
      <c r="Q31" s="71">
        <v>35988</v>
      </c>
      <c r="R31" s="72">
        <v>-22.921529398688499</v>
      </c>
      <c r="S31" s="71">
        <v>22.121309045026901</v>
      </c>
      <c r="T31" s="71">
        <v>26.049157266310999</v>
      </c>
      <c r="U31" s="73">
        <v>-17.7559484083387</v>
      </c>
    </row>
    <row r="32" spans="1:21" ht="12" thickBot="1">
      <c r="A32" s="74"/>
      <c r="B32" s="46" t="s">
        <v>30</v>
      </c>
      <c r="C32" s="47"/>
      <c r="D32" s="71">
        <v>100401.86960000001</v>
      </c>
      <c r="E32" s="71">
        <v>103987.01270000001</v>
      </c>
      <c r="F32" s="72">
        <v>96.552316479805995</v>
      </c>
      <c r="G32" s="71">
        <v>145556.9473</v>
      </c>
      <c r="H32" s="72">
        <v>-31.022275842961399</v>
      </c>
      <c r="I32" s="71">
        <v>27087.986499999999</v>
      </c>
      <c r="J32" s="72">
        <v>26.9795638347356</v>
      </c>
      <c r="K32" s="71">
        <v>41151.142</v>
      </c>
      <c r="L32" s="72">
        <v>28.2715066256408</v>
      </c>
      <c r="M32" s="72">
        <v>-0.341743990968708</v>
      </c>
      <c r="N32" s="71">
        <v>1684478.7912000001</v>
      </c>
      <c r="O32" s="71">
        <v>17086870.4582</v>
      </c>
      <c r="P32" s="71">
        <v>18936</v>
      </c>
      <c r="Q32" s="71">
        <v>25212</v>
      </c>
      <c r="R32" s="72">
        <v>-24.892908138981401</v>
      </c>
      <c r="S32" s="71">
        <v>5.3021688635403503</v>
      </c>
      <c r="T32" s="71">
        <v>5.38314319371728</v>
      </c>
      <c r="U32" s="73">
        <v>-1.52719259346377</v>
      </c>
    </row>
    <row r="33" spans="1:21" ht="12" thickBot="1">
      <c r="A33" s="74"/>
      <c r="B33" s="46" t="s">
        <v>70</v>
      </c>
      <c r="C33" s="47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1">
        <v>0</v>
      </c>
      <c r="O33" s="71">
        <v>301.12830000000002</v>
      </c>
      <c r="P33" s="75"/>
      <c r="Q33" s="75"/>
      <c r="R33" s="75"/>
      <c r="S33" s="75"/>
      <c r="T33" s="75"/>
      <c r="U33" s="76"/>
    </row>
    <row r="34" spans="1:21" ht="12" thickBot="1">
      <c r="A34" s="74"/>
      <c r="B34" s="46" t="s">
        <v>31</v>
      </c>
      <c r="C34" s="47"/>
      <c r="D34" s="71">
        <v>121987.8394</v>
      </c>
      <c r="E34" s="71">
        <v>111182.7457</v>
      </c>
      <c r="F34" s="72">
        <v>109.71831882004</v>
      </c>
      <c r="G34" s="71">
        <v>180999.7023</v>
      </c>
      <c r="H34" s="72">
        <v>-32.603292795581602</v>
      </c>
      <c r="I34" s="71">
        <v>12924.324199999999</v>
      </c>
      <c r="J34" s="72">
        <v>10.594764415509401</v>
      </c>
      <c r="K34" s="71">
        <v>24608.023700000002</v>
      </c>
      <c r="L34" s="72">
        <v>13.5956155658274</v>
      </c>
      <c r="M34" s="72">
        <v>-0.47479227273338498</v>
      </c>
      <c r="N34" s="71">
        <v>2344040.5247999998</v>
      </c>
      <c r="O34" s="71">
        <v>29164037.251400001</v>
      </c>
      <c r="P34" s="71">
        <v>8642</v>
      </c>
      <c r="Q34" s="71">
        <v>12622</v>
      </c>
      <c r="R34" s="72">
        <v>-31.5322452860086</v>
      </c>
      <c r="S34" s="71">
        <v>14.115695371441801</v>
      </c>
      <c r="T34" s="71">
        <v>14.208004856599601</v>
      </c>
      <c r="U34" s="73">
        <v>-0.65394925810418003</v>
      </c>
    </row>
    <row r="35" spans="1:21" ht="12" customHeight="1" thickBot="1">
      <c r="A35" s="74"/>
      <c r="B35" s="46" t="s">
        <v>73</v>
      </c>
      <c r="C35" s="47"/>
      <c r="D35" s="71">
        <v>5649.2592000000004</v>
      </c>
      <c r="E35" s="75"/>
      <c r="F35" s="75"/>
      <c r="G35" s="75"/>
      <c r="H35" s="75"/>
      <c r="I35" s="71">
        <v>-104.6784</v>
      </c>
      <c r="J35" s="72">
        <v>-1.8529579949172801</v>
      </c>
      <c r="K35" s="75"/>
      <c r="L35" s="75"/>
      <c r="M35" s="75"/>
      <c r="N35" s="71">
        <v>108540.7616</v>
      </c>
      <c r="O35" s="71">
        <v>111455.2059</v>
      </c>
      <c r="P35" s="71">
        <v>910</v>
      </c>
      <c r="Q35" s="71">
        <v>1441</v>
      </c>
      <c r="R35" s="72">
        <v>-36.849410131852899</v>
      </c>
      <c r="S35" s="71">
        <v>6.20797714285714</v>
      </c>
      <c r="T35" s="71">
        <v>6.5581900763358796</v>
      </c>
      <c r="U35" s="73">
        <v>-5.6413373538542704</v>
      </c>
    </row>
    <row r="36" spans="1:21" ht="12" customHeight="1" thickBot="1">
      <c r="A36" s="74"/>
      <c r="B36" s="46" t="s">
        <v>64</v>
      </c>
      <c r="C36" s="47"/>
      <c r="D36" s="71">
        <v>124354.82</v>
      </c>
      <c r="E36" s="75"/>
      <c r="F36" s="75"/>
      <c r="G36" s="71">
        <v>118267.66</v>
      </c>
      <c r="H36" s="72">
        <v>5.1469353498665704</v>
      </c>
      <c r="I36" s="71">
        <v>-4607.67</v>
      </c>
      <c r="J36" s="72">
        <v>-3.7052604796500899</v>
      </c>
      <c r="K36" s="71">
        <v>417.46</v>
      </c>
      <c r="L36" s="72">
        <v>0.35297899696332902</v>
      </c>
      <c r="M36" s="72">
        <v>-12.037392804101</v>
      </c>
      <c r="N36" s="71">
        <v>1837436.01</v>
      </c>
      <c r="O36" s="71">
        <v>21732036.690000001</v>
      </c>
      <c r="P36" s="71">
        <v>69</v>
      </c>
      <c r="Q36" s="71">
        <v>70</v>
      </c>
      <c r="R36" s="72">
        <v>-1.4285714285714199</v>
      </c>
      <c r="S36" s="71">
        <v>1802.2437681159399</v>
      </c>
      <c r="T36" s="71">
        <v>1142.9318571428601</v>
      </c>
      <c r="U36" s="73">
        <v>36.582837607052802</v>
      </c>
    </row>
    <row r="37" spans="1:21" ht="12" thickBot="1">
      <c r="A37" s="74"/>
      <c r="B37" s="46" t="s">
        <v>35</v>
      </c>
      <c r="C37" s="47"/>
      <c r="D37" s="71">
        <v>97741.94</v>
      </c>
      <c r="E37" s="75"/>
      <c r="F37" s="75"/>
      <c r="G37" s="71">
        <v>253407.81</v>
      </c>
      <c r="H37" s="72">
        <v>-61.428994631223098</v>
      </c>
      <c r="I37" s="71">
        <v>-8190.67</v>
      </c>
      <c r="J37" s="72">
        <v>-8.3798930121501591</v>
      </c>
      <c r="K37" s="71">
        <v>-29870.31</v>
      </c>
      <c r="L37" s="72">
        <v>-11.787446487935799</v>
      </c>
      <c r="M37" s="72">
        <v>-0.72579226663533103</v>
      </c>
      <c r="N37" s="71">
        <v>5695596.4400000004</v>
      </c>
      <c r="O37" s="71">
        <v>64953062.100000001</v>
      </c>
      <c r="P37" s="71">
        <v>53</v>
      </c>
      <c r="Q37" s="71">
        <v>50</v>
      </c>
      <c r="R37" s="72">
        <v>6.0000000000000098</v>
      </c>
      <c r="S37" s="71">
        <v>1844.1875471698099</v>
      </c>
      <c r="T37" s="71">
        <v>1641.6256000000001</v>
      </c>
      <c r="U37" s="73">
        <v>10.9838040865569</v>
      </c>
    </row>
    <row r="38" spans="1:21" ht="12" thickBot="1">
      <c r="A38" s="74"/>
      <c r="B38" s="46" t="s">
        <v>36</v>
      </c>
      <c r="C38" s="47"/>
      <c r="D38" s="71">
        <v>71012.850000000006</v>
      </c>
      <c r="E38" s="75"/>
      <c r="F38" s="75"/>
      <c r="G38" s="71">
        <v>264983.83</v>
      </c>
      <c r="H38" s="72">
        <v>-73.201062872402503</v>
      </c>
      <c r="I38" s="71">
        <v>-6506.99</v>
      </c>
      <c r="J38" s="72">
        <v>-9.1631162529035208</v>
      </c>
      <c r="K38" s="71">
        <v>-10911.88</v>
      </c>
      <c r="L38" s="72">
        <v>-4.11794183818688</v>
      </c>
      <c r="M38" s="72">
        <v>-0.40367837622847802</v>
      </c>
      <c r="N38" s="71">
        <v>7164653.0099999998</v>
      </c>
      <c r="O38" s="71">
        <v>37780125.979999997</v>
      </c>
      <c r="P38" s="71">
        <v>34</v>
      </c>
      <c r="Q38" s="71">
        <v>53</v>
      </c>
      <c r="R38" s="72">
        <v>-35.849056603773597</v>
      </c>
      <c r="S38" s="71">
        <v>2088.6132352941199</v>
      </c>
      <c r="T38" s="71">
        <v>2267.5379245283002</v>
      </c>
      <c r="U38" s="73">
        <v>-8.5666741075203294</v>
      </c>
    </row>
    <row r="39" spans="1:21" ht="12" thickBot="1">
      <c r="A39" s="74"/>
      <c r="B39" s="46" t="s">
        <v>37</v>
      </c>
      <c r="C39" s="47"/>
      <c r="D39" s="71">
        <v>84053.98</v>
      </c>
      <c r="E39" s="75"/>
      <c r="F39" s="75"/>
      <c r="G39" s="71">
        <v>211282.18</v>
      </c>
      <c r="H39" s="72">
        <v>-60.217193896806599</v>
      </c>
      <c r="I39" s="71">
        <v>-10321.23</v>
      </c>
      <c r="J39" s="72">
        <v>-12.2792876672824</v>
      </c>
      <c r="K39" s="71">
        <v>-28298.33</v>
      </c>
      <c r="L39" s="72">
        <v>-13.3936189034021</v>
      </c>
      <c r="M39" s="72">
        <v>-0.63527070325351398</v>
      </c>
      <c r="N39" s="71">
        <v>5113187.24</v>
      </c>
      <c r="O39" s="71">
        <v>39477228.609999999</v>
      </c>
      <c r="P39" s="71">
        <v>79</v>
      </c>
      <c r="Q39" s="71">
        <v>65</v>
      </c>
      <c r="R39" s="72">
        <v>21.538461538461501</v>
      </c>
      <c r="S39" s="71">
        <v>1063.9744303797499</v>
      </c>
      <c r="T39" s="71">
        <v>1426.6030769230799</v>
      </c>
      <c r="U39" s="73">
        <v>-34.082458768666399</v>
      </c>
    </row>
    <row r="40" spans="1:21" ht="12" thickBot="1">
      <c r="A40" s="74"/>
      <c r="B40" s="46" t="s">
        <v>66</v>
      </c>
      <c r="C40" s="47"/>
      <c r="D40" s="75"/>
      <c r="E40" s="75"/>
      <c r="F40" s="75"/>
      <c r="G40" s="71">
        <v>65.23</v>
      </c>
      <c r="H40" s="75"/>
      <c r="I40" s="75"/>
      <c r="J40" s="75"/>
      <c r="K40" s="71">
        <v>64.900000000000006</v>
      </c>
      <c r="L40" s="72">
        <v>99.4940978077572</v>
      </c>
      <c r="M40" s="75"/>
      <c r="N40" s="71">
        <v>2.76</v>
      </c>
      <c r="O40" s="71">
        <v>1247.21</v>
      </c>
      <c r="P40" s="75"/>
      <c r="Q40" s="75"/>
      <c r="R40" s="75"/>
      <c r="S40" s="75"/>
      <c r="T40" s="75"/>
      <c r="U40" s="76"/>
    </row>
    <row r="41" spans="1:21" ht="12" customHeight="1" thickBot="1">
      <c r="A41" s="74"/>
      <c r="B41" s="46" t="s">
        <v>32</v>
      </c>
      <c r="C41" s="47"/>
      <c r="D41" s="71">
        <v>39952.991399999999</v>
      </c>
      <c r="E41" s="75"/>
      <c r="F41" s="75"/>
      <c r="G41" s="71">
        <v>178593.16320000001</v>
      </c>
      <c r="H41" s="72">
        <v>-77.629047672301894</v>
      </c>
      <c r="I41" s="71">
        <v>2050.5527000000002</v>
      </c>
      <c r="J41" s="72">
        <v>5.13241343926002</v>
      </c>
      <c r="K41" s="71">
        <v>9919.0849999999991</v>
      </c>
      <c r="L41" s="72">
        <v>5.5540115994764996</v>
      </c>
      <c r="M41" s="72">
        <v>-0.79327199030958995</v>
      </c>
      <c r="N41" s="71">
        <v>906685.72360000003</v>
      </c>
      <c r="O41" s="71">
        <v>12367441.0198</v>
      </c>
      <c r="P41" s="71">
        <v>106</v>
      </c>
      <c r="Q41" s="71">
        <v>134</v>
      </c>
      <c r="R41" s="72">
        <v>-20.8955223880597</v>
      </c>
      <c r="S41" s="71">
        <v>376.91501320754702</v>
      </c>
      <c r="T41" s="71">
        <v>458.63630522388098</v>
      </c>
      <c r="U41" s="73">
        <v>-21.681622952846901</v>
      </c>
    </row>
    <row r="42" spans="1:21" ht="12" thickBot="1">
      <c r="A42" s="74"/>
      <c r="B42" s="46" t="s">
        <v>33</v>
      </c>
      <c r="C42" s="47"/>
      <c r="D42" s="71">
        <v>228235.465</v>
      </c>
      <c r="E42" s="71">
        <v>690125.05449999997</v>
      </c>
      <c r="F42" s="72">
        <v>33.071609777355199</v>
      </c>
      <c r="G42" s="71">
        <v>490597.95939999999</v>
      </c>
      <c r="H42" s="72">
        <v>-53.4781055185938</v>
      </c>
      <c r="I42" s="71">
        <v>13504.2474</v>
      </c>
      <c r="J42" s="72">
        <v>5.9168049978560502</v>
      </c>
      <c r="K42" s="71">
        <v>32168.337500000001</v>
      </c>
      <c r="L42" s="72">
        <v>6.5569652061622499</v>
      </c>
      <c r="M42" s="72">
        <v>-0.58020064294587803</v>
      </c>
      <c r="N42" s="71">
        <v>5617565.7107999995</v>
      </c>
      <c r="O42" s="71">
        <v>71809939.458000004</v>
      </c>
      <c r="P42" s="71">
        <v>1203</v>
      </c>
      <c r="Q42" s="71">
        <v>1663</v>
      </c>
      <c r="R42" s="72">
        <v>-27.660853878532802</v>
      </c>
      <c r="S42" s="71">
        <v>189.72191604322501</v>
      </c>
      <c r="T42" s="71">
        <v>245.70123565844901</v>
      </c>
      <c r="U42" s="73">
        <v>-29.5059847500535</v>
      </c>
    </row>
    <row r="43" spans="1:21" ht="12" thickBot="1">
      <c r="A43" s="74"/>
      <c r="B43" s="46" t="s">
        <v>38</v>
      </c>
      <c r="C43" s="47"/>
      <c r="D43" s="71">
        <v>34380.35</v>
      </c>
      <c r="E43" s="75"/>
      <c r="F43" s="75"/>
      <c r="G43" s="71">
        <v>135287.20000000001</v>
      </c>
      <c r="H43" s="72">
        <v>-74.587137585817402</v>
      </c>
      <c r="I43" s="71">
        <v>-3045.3</v>
      </c>
      <c r="J43" s="72">
        <v>-8.8576759689764692</v>
      </c>
      <c r="K43" s="71">
        <v>-7283.74</v>
      </c>
      <c r="L43" s="72">
        <v>-5.3839091946614301</v>
      </c>
      <c r="M43" s="72">
        <v>-0.58190435133598895</v>
      </c>
      <c r="N43" s="71">
        <v>3360391.26</v>
      </c>
      <c r="O43" s="71">
        <v>31414056.57</v>
      </c>
      <c r="P43" s="71">
        <v>24</v>
      </c>
      <c r="Q43" s="71">
        <v>36</v>
      </c>
      <c r="R43" s="72">
        <v>-33.3333333333333</v>
      </c>
      <c r="S43" s="71">
        <v>1432.5145833333299</v>
      </c>
      <c r="T43" s="71">
        <v>1414.86333333333</v>
      </c>
      <c r="U43" s="73">
        <v>1.23218640880619</v>
      </c>
    </row>
    <row r="44" spans="1:21" ht="12" thickBot="1">
      <c r="A44" s="74"/>
      <c r="B44" s="46" t="s">
        <v>39</v>
      </c>
      <c r="C44" s="47"/>
      <c r="D44" s="71">
        <v>11901.71</v>
      </c>
      <c r="E44" s="75"/>
      <c r="F44" s="75"/>
      <c r="G44" s="71">
        <v>72895.75</v>
      </c>
      <c r="H44" s="72">
        <v>-83.672971332347899</v>
      </c>
      <c r="I44" s="71">
        <v>1742.2</v>
      </c>
      <c r="J44" s="72">
        <v>14.638232657324</v>
      </c>
      <c r="K44" s="71">
        <v>9873.44</v>
      </c>
      <c r="L44" s="72">
        <v>13.5446030804265</v>
      </c>
      <c r="M44" s="72">
        <v>-0.82354680840720196</v>
      </c>
      <c r="N44" s="71">
        <v>1668482.61</v>
      </c>
      <c r="O44" s="71">
        <v>12384854.07</v>
      </c>
      <c r="P44" s="71">
        <v>26</v>
      </c>
      <c r="Q44" s="71">
        <v>52</v>
      </c>
      <c r="R44" s="72">
        <v>-50</v>
      </c>
      <c r="S44" s="71">
        <v>457.758076923077</v>
      </c>
      <c r="T44" s="71">
        <v>1066.15788461538</v>
      </c>
      <c r="U44" s="73">
        <v>-132.90859044624699</v>
      </c>
    </row>
    <row r="45" spans="1:21" ht="12" thickBot="1">
      <c r="A45" s="74"/>
      <c r="B45" s="46" t="s">
        <v>72</v>
      </c>
      <c r="C45" s="47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1">
        <v>-695.12810000000002</v>
      </c>
      <c r="P45" s="75"/>
      <c r="Q45" s="75"/>
      <c r="R45" s="75"/>
      <c r="S45" s="75"/>
      <c r="T45" s="75"/>
      <c r="U45" s="76"/>
    </row>
    <row r="46" spans="1:21" ht="12" thickBot="1">
      <c r="A46" s="77"/>
      <c r="B46" s="46" t="s">
        <v>34</v>
      </c>
      <c r="C46" s="47"/>
      <c r="D46" s="78">
        <v>3617.3211000000001</v>
      </c>
      <c r="E46" s="79"/>
      <c r="F46" s="79"/>
      <c r="G46" s="78">
        <v>4491.2937000000002</v>
      </c>
      <c r="H46" s="80">
        <v>-19.4592618158104</v>
      </c>
      <c r="I46" s="78">
        <v>298.77620000000002</v>
      </c>
      <c r="J46" s="80">
        <v>8.2595985189150092</v>
      </c>
      <c r="K46" s="78">
        <v>581.33550000000002</v>
      </c>
      <c r="L46" s="80">
        <v>12.943609098643501</v>
      </c>
      <c r="M46" s="80">
        <v>-0.48605203019598803</v>
      </c>
      <c r="N46" s="78">
        <v>227843.80739999999</v>
      </c>
      <c r="O46" s="78">
        <v>4247858.1606999999</v>
      </c>
      <c r="P46" s="78">
        <v>11</v>
      </c>
      <c r="Q46" s="78">
        <v>12</v>
      </c>
      <c r="R46" s="80">
        <v>-8.3333333333333393</v>
      </c>
      <c r="S46" s="78">
        <v>328.84737272727301</v>
      </c>
      <c r="T46" s="78">
        <v>591.16809166666701</v>
      </c>
      <c r="U46" s="81">
        <v>-79.769747516562305</v>
      </c>
    </row>
  </sheetData>
  <mergeCells count="44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</mergeCells>
  <phoneticPr fontId="40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6"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69969</v>
      </c>
      <c r="D2" s="37">
        <v>467940.72003076901</v>
      </c>
      <c r="E2" s="37">
        <v>341304.221951282</v>
      </c>
      <c r="F2" s="37">
        <v>126636.49807948701</v>
      </c>
      <c r="G2" s="37">
        <v>341304.221951282</v>
      </c>
      <c r="H2" s="37">
        <v>0.27062508702204902</v>
      </c>
    </row>
    <row r="3" spans="1:8">
      <c r="A3" s="37">
        <v>2</v>
      </c>
      <c r="B3" s="37">
        <v>13</v>
      </c>
      <c r="C3" s="37">
        <v>4883</v>
      </c>
      <c r="D3" s="37">
        <v>50351.785768376103</v>
      </c>
      <c r="E3" s="37">
        <v>39185.169071794902</v>
      </c>
      <c r="F3" s="37">
        <v>11166.616696581201</v>
      </c>
      <c r="G3" s="37">
        <v>39185.169071794902</v>
      </c>
      <c r="H3" s="37">
        <v>0.22177200919841999</v>
      </c>
    </row>
    <row r="4" spans="1:8">
      <c r="A4" s="37">
        <v>3</v>
      </c>
      <c r="B4" s="37">
        <v>14</v>
      </c>
      <c r="C4" s="37">
        <v>93206</v>
      </c>
      <c r="D4" s="37">
        <v>79035.467917948699</v>
      </c>
      <c r="E4" s="37">
        <v>54165.348123491</v>
      </c>
      <c r="F4" s="37">
        <v>24870.119794457802</v>
      </c>
      <c r="G4" s="37">
        <v>54165.348123491</v>
      </c>
      <c r="H4" s="37">
        <v>0.31467036824880801</v>
      </c>
    </row>
    <row r="5" spans="1:8">
      <c r="A5" s="37">
        <v>4</v>
      </c>
      <c r="B5" s="37">
        <v>15</v>
      </c>
      <c r="C5" s="37">
        <v>2401</v>
      </c>
      <c r="D5" s="37">
        <v>41847.826888117401</v>
      </c>
      <c r="E5" s="37">
        <v>33453.307355964003</v>
      </c>
      <c r="F5" s="37">
        <v>8394.5195321533902</v>
      </c>
      <c r="G5" s="37">
        <v>33453.307355964003</v>
      </c>
      <c r="H5" s="37">
        <v>0.20059630705786999</v>
      </c>
    </row>
    <row r="6" spans="1:8">
      <c r="A6" s="37">
        <v>5</v>
      </c>
      <c r="B6" s="37">
        <v>16</v>
      </c>
      <c r="C6" s="37">
        <v>3550</v>
      </c>
      <c r="D6" s="37">
        <v>123076.242464957</v>
      </c>
      <c r="E6" s="37">
        <v>103098.267771795</v>
      </c>
      <c r="F6" s="37">
        <v>19977.974693162399</v>
      </c>
      <c r="G6" s="37">
        <v>103098.267771795</v>
      </c>
      <c r="H6" s="37">
        <v>0.162321942017775</v>
      </c>
    </row>
    <row r="7" spans="1:8">
      <c r="A7" s="37">
        <v>6</v>
      </c>
      <c r="B7" s="37">
        <v>17</v>
      </c>
      <c r="C7" s="37">
        <v>12796</v>
      </c>
      <c r="D7" s="37">
        <v>163219.187538461</v>
      </c>
      <c r="E7" s="37">
        <v>112322.37441453</v>
      </c>
      <c r="F7" s="37">
        <v>50896.813123931599</v>
      </c>
      <c r="G7" s="37">
        <v>112322.37441453</v>
      </c>
      <c r="H7" s="37">
        <v>0.31183106527802101</v>
      </c>
    </row>
    <row r="8" spans="1:8">
      <c r="A8" s="37">
        <v>7</v>
      </c>
      <c r="B8" s="37">
        <v>18</v>
      </c>
      <c r="C8" s="37">
        <v>37306</v>
      </c>
      <c r="D8" s="37">
        <v>92352.215256410302</v>
      </c>
      <c r="E8" s="37">
        <v>72175.682083760694</v>
      </c>
      <c r="F8" s="37">
        <v>20176.533172649601</v>
      </c>
      <c r="G8" s="37">
        <v>72175.682083760694</v>
      </c>
      <c r="H8" s="37">
        <v>0.218473732510159</v>
      </c>
    </row>
    <row r="9" spans="1:8">
      <c r="A9" s="37">
        <v>8</v>
      </c>
      <c r="B9" s="37">
        <v>19</v>
      </c>
      <c r="C9" s="37">
        <v>14222</v>
      </c>
      <c r="D9" s="37">
        <v>83634.343865811999</v>
      </c>
      <c r="E9" s="37">
        <v>61827.860333333301</v>
      </c>
      <c r="F9" s="37">
        <v>21806.4835324786</v>
      </c>
      <c r="G9" s="37">
        <v>61827.860333333301</v>
      </c>
      <c r="H9" s="37">
        <v>0.260735991035767</v>
      </c>
    </row>
    <row r="10" spans="1:8">
      <c r="A10" s="37">
        <v>9</v>
      </c>
      <c r="B10" s="37">
        <v>21</v>
      </c>
      <c r="C10" s="37">
        <v>157670</v>
      </c>
      <c r="D10" s="37">
        <v>688839.69449401705</v>
      </c>
      <c r="E10" s="37">
        <v>682424.77343333303</v>
      </c>
      <c r="F10" s="37">
        <v>6414.9210606837596</v>
      </c>
      <c r="G10" s="37">
        <v>682424.77343333303</v>
      </c>
      <c r="H10" s="37">
        <v>9.3126472123471297E-3</v>
      </c>
    </row>
    <row r="11" spans="1:8">
      <c r="A11" s="37">
        <v>10</v>
      </c>
      <c r="B11" s="37">
        <v>22</v>
      </c>
      <c r="C11" s="37">
        <v>28210</v>
      </c>
      <c r="D11" s="37">
        <v>352835.982571795</v>
      </c>
      <c r="E11" s="37">
        <v>309031.65403076902</v>
      </c>
      <c r="F11" s="37">
        <v>43804.328541025599</v>
      </c>
      <c r="G11" s="37">
        <v>309031.65403076902</v>
      </c>
      <c r="H11" s="37">
        <v>0.12414926681156301</v>
      </c>
    </row>
    <row r="12" spans="1:8">
      <c r="A12" s="37">
        <v>11</v>
      </c>
      <c r="B12" s="37">
        <v>23</v>
      </c>
      <c r="C12" s="37">
        <v>131396.13699999999</v>
      </c>
      <c r="D12" s="37">
        <v>1135909.4652589699</v>
      </c>
      <c r="E12" s="37">
        <v>974641.16068803403</v>
      </c>
      <c r="F12" s="37">
        <v>161268.30457094</v>
      </c>
      <c r="G12" s="37">
        <v>974641.16068803403</v>
      </c>
      <c r="H12" s="37">
        <v>0.141972850392767</v>
      </c>
    </row>
    <row r="13" spans="1:8">
      <c r="A13" s="37">
        <v>12</v>
      </c>
      <c r="B13" s="37">
        <v>24</v>
      </c>
      <c r="C13" s="37">
        <v>14105</v>
      </c>
      <c r="D13" s="37">
        <v>378144.40801367501</v>
      </c>
      <c r="E13" s="37">
        <v>342342.75853076897</v>
      </c>
      <c r="F13" s="37">
        <v>35801.649482906003</v>
      </c>
      <c r="G13" s="37">
        <v>342342.75853076897</v>
      </c>
      <c r="H13" s="37">
        <v>9.4677188725242903E-2</v>
      </c>
    </row>
    <row r="14" spans="1:8">
      <c r="A14" s="37">
        <v>13</v>
      </c>
      <c r="B14" s="37">
        <v>25</v>
      </c>
      <c r="C14" s="37">
        <v>76443</v>
      </c>
      <c r="D14" s="37">
        <v>817453.83970000001</v>
      </c>
      <c r="E14" s="37">
        <v>729906.88340000005</v>
      </c>
      <c r="F14" s="37">
        <v>87546.956300000005</v>
      </c>
      <c r="G14" s="37">
        <v>729906.88340000005</v>
      </c>
      <c r="H14" s="37">
        <v>0.107097125303282</v>
      </c>
    </row>
    <row r="15" spans="1:8">
      <c r="A15" s="37">
        <v>14</v>
      </c>
      <c r="B15" s="37">
        <v>26</v>
      </c>
      <c r="C15" s="37">
        <v>52858</v>
      </c>
      <c r="D15" s="37">
        <v>291364.755616254</v>
      </c>
      <c r="E15" s="37">
        <v>260853.235337191</v>
      </c>
      <c r="F15" s="37">
        <v>30511.520279063599</v>
      </c>
      <c r="G15" s="37">
        <v>260853.235337191</v>
      </c>
      <c r="H15" s="37">
        <v>0.10471932411499101</v>
      </c>
    </row>
    <row r="16" spans="1:8">
      <c r="A16" s="37">
        <v>15</v>
      </c>
      <c r="B16" s="37">
        <v>27</v>
      </c>
      <c r="C16" s="37">
        <v>145903.28099999999</v>
      </c>
      <c r="D16" s="37">
        <v>1056168.35168889</v>
      </c>
      <c r="E16" s="37">
        <v>1026398.98145556</v>
      </c>
      <c r="F16" s="37">
        <v>29769.370233333299</v>
      </c>
      <c r="G16" s="37">
        <v>1026398.98145556</v>
      </c>
      <c r="H16" s="37">
        <v>2.8186197953886799E-2</v>
      </c>
    </row>
    <row r="17" spans="1:8">
      <c r="A17" s="37">
        <v>16</v>
      </c>
      <c r="B17" s="37">
        <v>29</v>
      </c>
      <c r="C17" s="37">
        <v>147976</v>
      </c>
      <c r="D17" s="37">
        <v>1963199.8604683799</v>
      </c>
      <c r="E17" s="37">
        <v>1727662.5830341899</v>
      </c>
      <c r="F17" s="37">
        <v>235537.277434188</v>
      </c>
      <c r="G17" s="37">
        <v>1727662.5830341899</v>
      </c>
      <c r="H17" s="37">
        <v>0.119976209339172</v>
      </c>
    </row>
    <row r="18" spans="1:8">
      <c r="A18" s="37">
        <v>17</v>
      </c>
      <c r="B18" s="37">
        <v>31</v>
      </c>
      <c r="C18" s="37">
        <v>20635.57</v>
      </c>
      <c r="D18" s="37">
        <v>199218.51595671999</v>
      </c>
      <c r="E18" s="37">
        <v>170812.90104425099</v>
      </c>
      <c r="F18" s="37">
        <v>28405.614912469598</v>
      </c>
      <c r="G18" s="37">
        <v>170812.90104425099</v>
      </c>
      <c r="H18" s="37">
        <v>0.142585214913661</v>
      </c>
    </row>
    <row r="19" spans="1:8">
      <c r="A19" s="37">
        <v>18</v>
      </c>
      <c r="B19" s="37">
        <v>32</v>
      </c>
      <c r="C19" s="37">
        <v>10969.361999999999</v>
      </c>
      <c r="D19" s="37">
        <v>185882.352062983</v>
      </c>
      <c r="E19" s="37">
        <v>170667.46947938699</v>
      </c>
      <c r="F19" s="37">
        <v>15214.8825835959</v>
      </c>
      <c r="G19" s="37">
        <v>170667.46947938699</v>
      </c>
      <c r="H19" s="37">
        <v>8.1852216817444701E-2</v>
      </c>
    </row>
    <row r="20" spans="1:8">
      <c r="A20" s="37">
        <v>19</v>
      </c>
      <c r="B20" s="37">
        <v>33</v>
      </c>
      <c r="C20" s="37">
        <v>41818.504999999997</v>
      </c>
      <c r="D20" s="37">
        <v>532407.17403578397</v>
      </c>
      <c r="E20" s="37">
        <v>416139.279081769</v>
      </c>
      <c r="F20" s="37">
        <v>116267.89495401501</v>
      </c>
      <c r="G20" s="37">
        <v>416139.279081769</v>
      </c>
      <c r="H20" s="37">
        <v>0.21838153320263101</v>
      </c>
    </row>
    <row r="21" spans="1:8">
      <c r="A21" s="37">
        <v>20</v>
      </c>
      <c r="B21" s="37">
        <v>34</v>
      </c>
      <c r="C21" s="37">
        <v>29432.77</v>
      </c>
      <c r="D21" s="37">
        <v>173532.408170396</v>
      </c>
      <c r="E21" s="37">
        <v>124923.912411624</v>
      </c>
      <c r="F21" s="37">
        <v>48608.4957587721</v>
      </c>
      <c r="G21" s="37">
        <v>124923.912411624</v>
      </c>
      <c r="H21" s="37">
        <v>0.28011191840916699</v>
      </c>
    </row>
    <row r="22" spans="1:8">
      <c r="A22" s="37">
        <v>21</v>
      </c>
      <c r="B22" s="37">
        <v>35</v>
      </c>
      <c r="C22" s="37">
        <v>23328.611000000001</v>
      </c>
      <c r="D22" s="37">
        <v>729431.83115044201</v>
      </c>
      <c r="E22" s="37">
        <v>711177.68649292004</v>
      </c>
      <c r="F22" s="37">
        <v>18254.144657522102</v>
      </c>
      <c r="G22" s="37">
        <v>711177.68649292004</v>
      </c>
      <c r="H22" s="37">
        <v>2.5025155028856001E-2</v>
      </c>
    </row>
    <row r="23" spans="1:8">
      <c r="A23" s="37">
        <v>22</v>
      </c>
      <c r="B23" s="37">
        <v>36</v>
      </c>
      <c r="C23" s="37">
        <v>129586.22</v>
      </c>
      <c r="D23" s="37">
        <v>724841.09506991203</v>
      </c>
      <c r="E23" s="37">
        <v>618463.88924496598</v>
      </c>
      <c r="F23" s="37">
        <v>106377.205824946</v>
      </c>
      <c r="G23" s="37">
        <v>618463.88924496598</v>
      </c>
      <c r="H23" s="37">
        <v>0.14675934704652199</v>
      </c>
    </row>
    <row r="24" spans="1:8">
      <c r="A24" s="37">
        <v>23</v>
      </c>
      <c r="B24" s="37">
        <v>37</v>
      </c>
      <c r="C24" s="37">
        <v>126248.239</v>
      </c>
      <c r="D24" s="37">
        <v>1018381.8062177</v>
      </c>
      <c r="E24" s="37">
        <v>912677.08392067801</v>
      </c>
      <c r="F24" s="37">
        <v>105704.722297021</v>
      </c>
      <c r="G24" s="37">
        <v>912677.08392067801</v>
      </c>
      <c r="H24" s="37">
        <v>0.10379675054252201</v>
      </c>
    </row>
    <row r="25" spans="1:8">
      <c r="A25" s="37">
        <v>24</v>
      </c>
      <c r="B25" s="37">
        <v>38</v>
      </c>
      <c r="C25" s="37">
        <v>160865.302</v>
      </c>
      <c r="D25" s="37">
        <v>613622.96760176995</v>
      </c>
      <c r="E25" s="37">
        <v>579609.19353628298</v>
      </c>
      <c r="F25" s="37">
        <v>34013.774065486701</v>
      </c>
      <c r="G25" s="37">
        <v>579609.19353628298</v>
      </c>
      <c r="H25" s="37">
        <v>5.5431064124641799E-2</v>
      </c>
    </row>
    <row r="26" spans="1:8">
      <c r="A26" s="37">
        <v>25</v>
      </c>
      <c r="B26" s="37">
        <v>39</v>
      </c>
      <c r="C26" s="37">
        <v>153297.405</v>
      </c>
      <c r="D26" s="37">
        <v>100401.85053983</v>
      </c>
      <c r="E26" s="37">
        <v>73313.877958793804</v>
      </c>
      <c r="F26" s="37">
        <v>27087.972581036702</v>
      </c>
      <c r="G26" s="37">
        <v>73313.877958793804</v>
      </c>
      <c r="H26" s="37">
        <v>0.26979555093250601</v>
      </c>
    </row>
    <row r="27" spans="1:8">
      <c r="A27" s="37">
        <v>26</v>
      </c>
      <c r="B27" s="37">
        <v>42</v>
      </c>
      <c r="C27" s="37">
        <v>7269.0950000000003</v>
      </c>
      <c r="D27" s="37">
        <v>121987.8386</v>
      </c>
      <c r="E27" s="37">
        <v>109063.51420000001</v>
      </c>
      <c r="F27" s="37">
        <v>12924.3244</v>
      </c>
      <c r="G27" s="37">
        <v>109063.51420000001</v>
      </c>
      <c r="H27" s="37">
        <v>0.10594764648941001</v>
      </c>
    </row>
    <row r="28" spans="1:8">
      <c r="A28" s="37">
        <v>27</v>
      </c>
      <c r="B28" s="37">
        <v>43</v>
      </c>
      <c r="C28" s="37">
        <v>927.30399999999997</v>
      </c>
      <c r="D28" s="37">
        <v>5649.2646000000004</v>
      </c>
      <c r="E28" s="37">
        <v>5753.9342999999999</v>
      </c>
      <c r="F28" s="37">
        <v>-104.66970000000001</v>
      </c>
      <c r="G28" s="37">
        <v>5753.9342999999999</v>
      </c>
      <c r="H28" s="37">
        <v>-1.85280222137232E-2</v>
      </c>
    </row>
    <row r="29" spans="1:8">
      <c r="A29" s="37">
        <v>28</v>
      </c>
      <c r="B29" s="37">
        <v>75</v>
      </c>
      <c r="C29" s="37">
        <v>112</v>
      </c>
      <c r="D29" s="37">
        <v>39952.991452991497</v>
      </c>
      <c r="E29" s="37">
        <v>37902.440170940201</v>
      </c>
      <c r="F29" s="37">
        <v>2050.5512820512799</v>
      </c>
      <c r="G29" s="37">
        <v>37902.440170940201</v>
      </c>
      <c r="H29" s="37">
        <v>5.1324098834099899E-2</v>
      </c>
    </row>
    <row r="30" spans="1:8">
      <c r="A30" s="37">
        <v>29</v>
      </c>
      <c r="B30" s="37">
        <v>76</v>
      </c>
      <c r="C30" s="37">
        <v>1264</v>
      </c>
      <c r="D30" s="37">
        <v>228235.46011196601</v>
      </c>
      <c r="E30" s="37">
        <v>214731.217088034</v>
      </c>
      <c r="F30" s="37">
        <v>13504.2430239316</v>
      </c>
      <c r="G30" s="37">
        <v>214731.217088034</v>
      </c>
      <c r="H30" s="37">
        <v>5.9168032072259201E-2</v>
      </c>
    </row>
    <row r="31" spans="1:8">
      <c r="A31" s="30">
        <v>30</v>
      </c>
      <c r="B31" s="39">
        <v>99</v>
      </c>
      <c r="C31" s="40">
        <v>12</v>
      </c>
      <c r="D31" s="40">
        <v>3617.3209288253502</v>
      </c>
      <c r="E31" s="40">
        <v>3318.5450419786698</v>
      </c>
      <c r="F31" s="40">
        <v>298.77588684668302</v>
      </c>
      <c r="G31" s="40">
        <v>3318.5450419786698</v>
      </c>
      <c r="H31" s="40">
        <v>8.2595902527151294E-2</v>
      </c>
    </row>
    <row r="32" spans="1:8">
      <c r="A32" s="30">
        <v>31</v>
      </c>
      <c r="B32" s="39">
        <v>40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67</v>
      </c>
      <c r="D34" s="34">
        <v>124354.82</v>
      </c>
      <c r="E34" s="34">
        <v>128962.49</v>
      </c>
      <c r="F34" s="30"/>
      <c r="G34" s="30"/>
      <c r="H34" s="30"/>
    </row>
    <row r="35" spans="1:8">
      <c r="A35" s="30"/>
      <c r="B35" s="33">
        <v>71</v>
      </c>
      <c r="C35" s="34">
        <v>51</v>
      </c>
      <c r="D35" s="34">
        <v>97741.94</v>
      </c>
      <c r="E35" s="34">
        <v>105932.61</v>
      </c>
      <c r="F35" s="30"/>
      <c r="G35" s="30"/>
      <c r="H35" s="30"/>
    </row>
    <row r="36" spans="1:8">
      <c r="A36" s="30"/>
      <c r="B36" s="33">
        <v>72</v>
      </c>
      <c r="C36" s="34">
        <v>28</v>
      </c>
      <c r="D36" s="34">
        <v>71012.850000000006</v>
      </c>
      <c r="E36" s="34">
        <v>77519.839999999997</v>
      </c>
      <c r="F36" s="30"/>
      <c r="G36" s="30"/>
      <c r="H36" s="30"/>
    </row>
    <row r="37" spans="1:8">
      <c r="A37" s="30"/>
      <c r="B37" s="33">
        <v>73</v>
      </c>
      <c r="C37" s="34">
        <v>71</v>
      </c>
      <c r="D37" s="34">
        <v>84053.98</v>
      </c>
      <c r="E37" s="34">
        <v>94375.21</v>
      </c>
      <c r="F37" s="30"/>
      <c r="G37" s="30"/>
      <c r="H37" s="30"/>
    </row>
    <row r="38" spans="1:8">
      <c r="A38" s="30"/>
      <c r="B38" s="33">
        <v>77</v>
      </c>
      <c r="C38" s="34">
        <v>18</v>
      </c>
      <c r="D38" s="34">
        <v>34380.35</v>
      </c>
      <c r="E38" s="34">
        <v>37425.65</v>
      </c>
      <c r="F38" s="30"/>
      <c r="G38" s="30"/>
      <c r="H38" s="30"/>
    </row>
    <row r="39" spans="1:8">
      <c r="A39" s="30"/>
      <c r="B39" s="33">
        <v>78</v>
      </c>
      <c r="C39" s="34">
        <v>16</v>
      </c>
      <c r="D39" s="34">
        <v>11901.71</v>
      </c>
      <c r="E39" s="34">
        <v>10159.51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2016-05-17T00:55:07Z</dcterms:modified>
</cp:coreProperties>
</file>