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<sst xmlns="http://schemas.openxmlformats.org/spreadsheetml/2006/main" count="116" uniqueCount="76">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</sst>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Arial"/>
      <family val="2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0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NumberFormat="1" applyFont="1" applyFill="1" applyBorder="1" applyAlignment="1" applyProtection="1">
      <alignment vertical="center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19" xfId="551" applyFont="1" applyBorder="1" applyAlignment="1">
      <alignment wrapText="1"/>
    </xf>
    <xf numFmtId="49" fontId="47" fillId="33" borderId="15" xfId="551" applyNumberFormat="1" applyFont="1" applyFill="1" applyBorder="1" applyAlignment="1">
      <alignment horizontal="left" vertical="top" wrapText="1"/>
    </xf>
    <xf numFmtId="0" fontId="46" fillId="0" borderId="0" xfId="551" applyFont="1" applyAlignment="1">
      <alignment wrapText="1"/>
    </xf>
    <xf numFmtId="14" fontId="47" fillId="33" borderId="12" xfId="551" applyNumberFormat="1" applyFont="1" applyFill="1" applyBorder="1" applyAlignment="1">
      <alignment vertical="center" wrapText="1"/>
    </xf>
    <xf numFmtId="14" fontId="47" fillId="33" borderId="16" xfId="551" applyNumberFormat="1" applyFont="1" applyFill="1" applyBorder="1" applyAlignment="1">
      <alignment vertical="center" wrapText="1"/>
    </xf>
    <xf numFmtId="14" fontId="47" fillId="33" borderId="17" xfId="551" applyNumberFormat="1" applyFont="1" applyFill="1" applyBorder="1" applyAlignment="1">
      <alignment vertical="center" wrapText="1"/>
    </xf>
    <xf numFmtId="49" fontId="48" fillId="33" borderId="15" xfId="551" applyNumberFormat="1" applyFont="1" applyFill="1" applyBorder="1" applyAlignment="1">
      <alignment horizontal="left" vertical="top" wrapText="1"/>
    </xf>
    <xf numFmtId="49" fontId="48" fillId="33" borderId="14" xfId="551" applyNumberFormat="1" applyFont="1" applyFill="1" applyBorder="1" applyAlignment="1">
      <alignment horizontal="left" vertical="top" wrapText="1"/>
    </xf>
    <xf numFmtId="49" fontId="48" fillId="33" borderId="13" xfId="551" applyNumberFormat="1" applyFont="1" applyFill="1" applyBorder="1" applyAlignment="1">
      <alignment horizontal="left" vertical="top" wrapText="1"/>
    </xf>
    <xf numFmtId="0" fontId="47" fillId="33" borderId="15" xfId="551" applyFont="1" applyFill="1" applyBorder="1" applyAlignment="1">
      <alignment vertical="center" wrapText="1"/>
    </xf>
    <xf numFmtId="0" fontId="47" fillId="33" borderId="13" xfId="551" applyFont="1" applyFill="1" applyBorder="1" applyAlignment="1">
      <alignment vertical="center" wrapText="1"/>
    </xf>
    <xf numFmtId="0" fontId="46" fillId="0" borderId="0" xfId="551" applyFont="1" applyAlignment="1">
      <alignment horizontal="right" vertical="center" wrapText="1"/>
    </xf>
    <xf numFmtId="49" fontId="47" fillId="33" borderId="13" xfId="551" applyNumberFormat="1" applyFont="1" applyFill="1" applyBorder="1" applyAlignment="1">
      <alignment horizontal="left" vertical="top" wrapText="1"/>
    </xf>
    <xf numFmtId="0" fontId="1" fillId="0" borderId="0" xfId="551">
      <alignment vertical="center"/>
    </xf>
    <xf numFmtId="0" fontId="105" fillId="0" borderId="0" xfId="551" applyFont="1" applyAlignment="1">
      <alignment horizontal="left" wrapText="1"/>
    </xf>
    <xf numFmtId="0" fontId="106" fillId="0" borderId="19" xfId="551" applyFont="1" applyBorder="1" applyAlignment="1">
      <alignment horizontal="left" vertical="center" wrapText="1"/>
    </xf>
    <xf numFmtId="0" fontId="47" fillId="0" borderId="10" xfId="551" applyFont="1" applyBorder="1" applyAlignment="1">
      <alignment wrapText="1"/>
    </xf>
    <xf numFmtId="0" fontId="46" fillId="0" borderId="11" xfId="551" applyFont="1" applyBorder="1" applyAlignment="1">
      <alignment wrapText="1"/>
    </xf>
    <xf numFmtId="0" fontId="46" fillId="0" borderId="11" xfId="551" applyFont="1" applyBorder="1" applyAlignment="1">
      <alignment horizontal="right" vertical="center" wrapText="1"/>
    </xf>
    <xf numFmtId="49" fontId="47" fillId="33" borderId="10" xfId="551" applyNumberFormat="1" applyFont="1" applyFill="1" applyBorder="1" applyAlignment="1">
      <alignment vertical="center" wrapText="1"/>
    </xf>
    <xf numFmtId="49" fontId="47" fillId="33" borderId="12" xfId="551" applyNumberFormat="1" applyFont="1" applyFill="1" applyBorder="1" applyAlignment="1">
      <alignment vertical="center" wrapText="1"/>
    </xf>
    <xf numFmtId="0" fontId="47" fillId="33" borderId="10" xfId="551" applyFont="1" applyFill="1" applyBorder="1" applyAlignment="1">
      <alignment vertical="center" wrapText="1"/>
    </xf>
    <xf numFmtId="0" fontId="47" fillId="33" borderId="12" xfId="551" applyFont="1" applyFill="1" applyBorder="1" applyAlignment="1">
      <alignment vertical="center" wrapText="1"/>
    </xf>
    <xf numFmtId="4" fontId="48" fillId="34" borderId="10" xfId="551" applyNumberFormat="1" applyFont="1" applyFill="1" applyBorder="1" applyAlignment="1">
      <alignment horizontal="right" vertical="top" wrapText="1"/>
    </xf>
    <xf numFmtId="0" fontId="48" fillId="34" borderId="10" xfId="551" applyFont="1" applyFill="1" applyBorder="1" applyAlignment="1">
      <alignment horizontal="right" vertical="top" wrapText="1"/>
    </xf>
    <xf numFmtId="176" fontId="48" fillId="34" borderId="10" xfId="551" applyNumberFormat="1" applyFont="1" applyFill="1" applyBorder="1" applyAlignment="1">
      <alignment horizontal="right" vertical="top" wrapText="1"/>
    </xf>
    <xf numFmtId="176" fontId="48" fillId="34" borderId="12" xfId="551" applyNumberFormat="1" applyFont="1" applyFill="1" applyBorder="1" applyAlignment="1">
      <alignment horizontal="right" vertical="top" wrapText="1"/>
    </xf>
    <xf numFmtId="4" fontId="47" fillId="35" borderId="10" xfId="551" applyNumberFormat="1" applyFont="1" applyFill="1" applyBorder="1" applyAlignment="1">
      <alignment horizontal="right" vertical="top" wrapText="1"/>
    </xf>
    <xf numFmtId="0" fontId="47" fillId="35" borderId="10" xfId="551" applyFont="1" applyFill="1" applyBorder="1" applyAlignment="1">
      <alignment horizontal="right" vertical="top" wrapText="1"/>
    </xf>
    <xf numFmtId="176" fontId="47" fillId="35" borderId="10" xfId="551" applyNumberFormat="1" applyFont="1" applyFill="1" applyBorder="1" applyAlignment="1">
      <alignment horizontal="right" vertical="top" wrapText="1"/>
    </xf>
    <xf numFmtId="176" fontId="47" fillId="35" borderId="12" xfId="551" applyNumberFormat="1" applyFont="1" applyFill="1" applyBorder="1" applyAlignment="1">
      <alignment horizontal="right" vertical="top" wrapText="1"/>
    </xf>
    <xf numFmtId="0" fontId="47" fillId="35" borderId="12" xfId="551" applyFont="1" applyFill="1" applyBorder="1" applyAlignment="1">
      <alignment horizontal="right" vertical="top" wrapText="1"/>
    </xf>
    <xf numFmtId="4" fontId="47" fillId="35" borderId="13" xfId="551" applyNumberFormat="1" applyFont="1" applyFill="1" applyBorder="1" applyAlignment="1">
      <alignment horizontal="right" vertical="top" wrapText="1"/>
    </xf>
    <xf numFmtId="0" fontId="47" fillId="35" borderId="13" xfId="551" applyFont="1" applyFill="1" applyBorder="1" applyAlignment="1">
      <alignment horizontal="right" vertical="top" wrapText="1"/>
    </xf>
    <xf numFmtId="176" fontId="47" fillId="35" borderId="13" xfId="551" applyNumberFormat="1" applyFont="1" applyFill="1" applyBorder="1" applyAlignment="1">
      <alignment horizontal="right" vertical="top" wrapText="1"/>
    </xf>
    <xf numFmtId="176" fontId="47" fillId="35" borderId="20" xfId="551" applyNumberFormat="1" applyFont="1" applyFill="1" applyBorder="1" applyAlignment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6" t="s">
        <v>4</v>
      </c>
      <c r="D2" s="46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8" t="s">
        <v>5</v>
      </c>
      <c r="B3" s="48"/>
      <c r="C3" s="48"/>
      <c r="D3" s="48"/>
      <c r="E3" s="15">
        <f>SUM(E4:E42)</f>
        <v>20794205.335500006</v>
      </c>
      <c r="F3" s="25">
        <f>RA!I7</f>
        <v>2338146.9611999998</v>
      </c>
      <c r="G3" s="16">
        <f>SUM(G4:G42)</f>
        <v>18456058.374299996</v>
      </c>
      <c r="H3" s="27">
        <f>RA!J7</f>
        <v>11.244223683837101</v>
      </c>
      <c r="I3" s="20">
        <f>SUM(I4:I42)</f>
        <v>20794216.153052546</v>
      </c>
      <c r="J3" s="21">
        <f>SUM(J4:J42)</f>
        <v>18456058.392342437</v>
      </c>
      <c r="K3" s="22">
        <f>E3-I3</f>
        <v>-10.817552540451288</v>
      </c>
      <c r="L3" s="22">
        <f>G3-J3</f>
        <v>-1.8042441457509995E-2</v>
      </c>
    </row>
    <row r="4" spans="1:13" x14ac:dyDescent="0.2">
      <c r="A4" s="49">
        <f>RA!A8</f>
        <v>42774</v>
      </c>
      <c r="B4" s="12">
        <v>12</v>
      </c>
      <c r="C4" s="47" t="s">
        <v>6</v>
      </c>
      <c r="D4" s="47"/>
      <c r="E4" s="15">
        <f>IFERROR(VLOOKUP(C4,RA!B:D,3,0),0)</f>
        <v>870834.88170000003</v>
      </c>
      <c r="F4" s="25">
        <f>IFERROR(VLOOKUP(C4,RA!B:I,8,0),0)</f>
        <v>232445.68229999999</v>
      </c>
      <c r="G4" s="16">
        <f t="shared" ref="G4:G42" si="0">E4-F4</f>
        <v>638389.19940000004</v>
      </c>
      <c r="H4" s="27">
        <f>RA!J8</f>
        <v>26.692279694427398</v>
      </c>
      <c r="I4" s="20">
        <f>IFERROR(VLOOKUP(B4,RMS!C:E,3,FALSE),0)</f>
        <v>870835.88903846103</v>
      </c>
      <c r="J4" s="21">
        <f>IFERROR(VLOOKUP(B4,RMS!C:F,4,FALSE),0)</f>
        <v>638389.19543846103</v>
      </c>
      <c r="K4" s="22">
        <f t="shared" ref="K4:K42" si="1">E4-I4</f>
        <v>-1.0073384610004723</v>
      </c>
      <c r="L4" s="22">
        <f t="shared" ref="L4:L42" si="2">G4-J4</f>
        <v>3.9615390123799443E-3</v>
      </c>
    </row>
    <row r="5" spans="1:13" x14ac:dyDescent="0.2">
      <c r="A5" s="49"/>
      <c r="B5" s="12">
        <v>13</v>
      </c>
      <c r="C5" s="47" t="s">
        <v>7</v>
      </c>
      <c r="D5" s="47"/>
      <c r="E5" s="15">
        <f>IFERROR(VLOOKUP(C5,RA!B:D,3,0),0)</f>
        <v>218818.12409999999</v>
      </c>
      <c r="F5" s="25">
        <f>IFERROR(VLOOKUP(C5,RA!B:I,8,0),0)</f>
        <v>43610.600299999998</v>
      </c>
      <c r="G5" s="16">
        <f t="shared" si="0"/>
        <v>175207.5238</v>
      </c>
      <c r="H5" s="27">
        <f>RA!J9</f>
        <v>19.930067712339</v>
      </c>
      <c r="I5" s="20">
        <f>IFERROR(VLOOKUP(B5,RMS!C:E,3,FALSE),0)</f>
        <v>218818.351362393</v>
      </c>
      <c r="J5" s="21">
        <f>IFERROR(VLOOKUP(B5,RMS!C:F,4,FALSE),0)</f>
        <v>175207.52671794899</v>
      </c>
      <c r="K5" s="22">
        <f t="shared" si="1"/>
        <v>-0.22726239301846363</v>
      </c>
      <c r="L5" s="22">
        <f t="shared" si="2"/>
        <v>-2.9179489938542247E-3</v>
      </c>
      <c r="M5" s="32"/>
    </row>
    <row r="6" spans="1:13" x14ac:dyDescent="0.2">
      <c r="A6" s="49"/>
      <c r="B6" s="12">
        <v>14</v>
      </c>
      <c r="C6" s="47" t="s">
        <v>8</v>
      </c>
      <c r="D6" s="47"/>
      <c r="E6" s="15">
        <f>IFERROR(VLOOKUP(C6,RA!B:D,3,0),0)</f>
        <v>220752.4448</v>
      </c>
      <c r="F6" s="25">
        <f>IFERROR(VLOOKUP(C6,RA!B:I,8,0),0)</f>
        <v>56778.291400000002</v>
      </c>
      <c r="G6" s="16">
        <f t="shared" si="0"/>
        <v>163974.15340000001</v>
      </c>
      <c r="H6" s="27">
        <f>RA!J10</f>
        <v>25.7203454536781</v>
      </c>
      <c r="I6" s="20">
        <f>IFERROR(VLOOKUP(B6,RMS!C:E,3,FALSE),0)</f>
        <v>220754.66603669201</v>
      </c>
      <c r="J6" s="21">
        <f>IFERROR(VLOOKUP(B6,RMS!C:F,4,FALSE),0)</f>
        <v>163974.15324159301</v>
      </c>
      <c r="K6" s="22">
        <f>E6-I6</f>
        <v>-2.2212366920139175</v>
      </c>
      <c r="L6" s="22">
        <f t="shared" si="2"/>
        <v>1.5840699779801071E-4</v>
      </c>
      <c r="M6" s="32"/>
    </row>
    <row r="7" spans="1:13" x14ac:dyDescent="0.2">
      <c r="A7" s="49"/>
      <c r="B7" s="12">
        <v>15</v>
      </c>
      <c r="C7" s="47" t="s">
        <v>9</v>
      </c>
      <c r="D7" s="47"/>
      <c r="E7" s="15">
        <f>IFERROR(VLOOKUP(C7,RA!B:D,3,0),0)</f>
        <v>81344.267600000006</v>
      </c>
      <c r="F7" s="25">
        <f>IFERROR(VLOOKUP(C7,RA!B:I,8,0),0)</f>
        <v>19026.933099999998</v>
      </c>
      <c r="G7" s="16">
        <f t="shared" si="0"/>
        <v>62317.334500000012</v>
      </c>
      <c r="H7" s="27">
        <f>RA!J11</f>
        <v>23.390625622892699</v>
      </c>
      <c r="I7" s="20">
        <f>IFERROR(VLOOKUP(B7,RMS!C:E,3,FALSE),0)</f>
        <v>81344.320703986101</v>
      </c>
      <c r="J7" s="21">
        <f>IFERROR(VLOOKUP(B7,RMS!C:F,4,FALSE),0)</f>
        <v>62317.3355158384</v>
      </c>
      <c r="K7" s="22">
        <f t="shared" si="1"/>
        <v>-5.3103986094356515E-2</v>
      </c>
      <c r="L7" s="22">
        <f t="shared" si="2"/>
        <v>-1.0158383884117939E-3</v>
      </c>
      <c r="M7" s="32"/>
    </row>
    <row r="8" spans="1:13" x14ac:dyDescent="0.2">
      <c r="A8" s="49"/>
      <c r="B8" s="12">
        <v>16</v>
      </c>
      <c r="C8" s="47" t="s">
        <v>10</v>
      </c>
      <c r="D8" s="47"/>
      <c r="E8" s="15">
        <f>IFERROR(VLOOKUP(C8,RA!B:D,3,0),0)</f>
        <v>212578.7616</v>
      </c>
      <c r="F8" s="25">
        <f>IFERROR(VLOOKUP(C8,RA!B:I,8,0),0)</f>
        <v>41547.087800000001</v>
      </c>
      <c r="G8" s="16">
        <f t="shared" si="0"/>
        <v>171031.67379999999</v>
      </c>
      <c r="H8" s="27">
        <f>RA!J12</f>
        <v>19.544326764955599</v>
      </c>
      <c r="I8" s="20">
        <f>IFERROR(VLOOKUP(B8,RMS!C:E,3,FALSE),0)</f>
        <v>212578.75693760699</v>
      </c>
      <c r="J8" s="21">
        <f>IFERROR(VLOOKUP(B8,RMS!C:F,4,FALSE),0)</f>
        <v>171031.671838462</v>
      </c>
      <c r="K8" s="22">
        <f t="shared" si="1"/>
        <v>4.6623930102214217E-3</v>
      </c>
      <c r="L8" s="22">
        <f t="shared" si="2"/>
        <v>1.9615379860624671E-3</v>
      </c>
      <c r="M8" s="32"/>
    </row>
    <row r="9" spans="1:13" x14ac:dyDescent="0.2">
      <c r="A9" s="49"/>
      <c r="B9" s="12">
        <v>17</v>
      </c>
      <c r="C9" s="47" t="s">
        <v>11</v>
      </c>
      <c r="D9" s="47"/>
      <c r="E9" s="15">
        <f>IFERROR(VLOOKUP(C9,RA!B:D,3,0),0)</f>
        <v>329083.08130000002</v>
      </c>
      <c r="F9" s="25">
        <f>IFERROR(VLOOKUP(C9,RA!B:I,8,0),0)</f>
        <v>105265.1296</v>
      </c>
      <c r="G9" s="16">
        <f t="shared" si="0"/>
        <v>223817.95170000003</v>
      </c>
      <c r="H9" s="27">
        <f>RA!J13</f>
        <v>31.987402446872601</v>
      </c>
      <c r="I9" s="20">
        <f>IFERROR(VLOOKUP(B9,RMS!C:E,3,FALSE),0)</f>
        <v>329083.37814871798</v>
      </c>
      <c r="J9" s="21">
        <f>IFERROR(VLOOKUP(B9,RMS!C:F,4,FALSE),0)</f>
        <v>223817.95306324799</v>
      </c>
      <c r="K9" s="22">
        <f t="shared" si="1"/>
        <v>-0.29684871796052903</v>
      </c>
      <c r="L9" s="22">
        <f t="shared" si="2"/>
        <v>-1.3632479531224817E-3</v>
      </c>
      <c r="M9" s="32"/>
    </row>
    <row r="10" spans="1:13" x14ac:dyDescent="0.2">
      <c r="A10" s="49"/>
      <c r="B10" s="12">
        <v>18</v>
      </c>
      <c r="C10" s="47" t="s">
        <v>12</v>
      </c>
      <c r="D10" s="47"/>
      <c r="E10" s="15">
        <f>IFERROR(VLOOKUP(C10,RA!B:D,3,0),0)</f>
        <v>89233.704700000002</v>
      </c>
      <c r="F10" s="25">
        <f>IFERROR(VLOOKUP(C10,RA!B:I,8,0),0)</f>
        <v>17329.974399999999</v>
      </c>
      <c r="G10" s="16">
        <f t="shared" si="0"/>
        <v>71903.730299999996</v>
      </c>
      <c r="H10" s="27">
        <f>RA!J14</f>
        <v>19.420884135946899</v>
      </c>
      <c r="I10" s="20">
        <f>IFERROR(VLOOKUP(B10,RMS!C:E,3,FALSE),0)</f>
        <v>89233.707204273494</v>
      </c>
      <c r="J10" s="21">
        <f>IFERROR(VLOOKUP(B10,RMS!C:F,4,FALSE),0)</f>
        <v>71903.7298128205</v>
      </c>
      <c r="K10" s="22">
        <f t="shared" si="1"/>
        <v>-2.5042734923772514E-3</v>
      </c>
      <c r="L10" s="22">
        <f t="shared" si="2"/>
        <v>4.8717949539422989E-4</v>
      </c>
      <c r="M10" s="32"/>
    </row>
    <row r="11" spans="1:13" x14ac:dyDescent="0.2">
      <c r="A11" s="49"/>
      <c r="B11" s="12">
        <v>19</v>
      </c>
      <c r="C11" s="47" t="s">
        <v>13</v>
      </c>
      <c r="D11" s="47"/>
      <c r="E11" s="15">
        <f>IFERROR(VLOOKUP(C11,RA!B:D,3,0),0)</f>
        <v>181723.5595</v>
      </c>
      <c r="F11" s="25">
        <f>IFERROR(VLOOKUP(C11,RA!B:I,8,0),0)</f>
        <v>-62299.179900000003</v>
      </c>
      <c r="G11" s="16">
        <f t="shared" si="0"/>
        <v>244022.73940000002</v>
      </c>
      <c r="H11" s="27">
        <f>RA!J15</f>
        <v>-34.282390280826498</v>
      </c>
      <c r="I11" s="20">
        <f>IFERROR(VLOOKUP(B11,RMS!C:E,3,FALSE),0)</f>
        <v>181723.676438461</v>
      </c>
      <c r="J11" s="21">
        <f>IFERROR(VLOOKUP(B11,RMS!C:F,4,FALSE),0)</f>
        <v>244022.739289744</v>
      </c>
      <c r="K11" s="22">
        <f t="shared" si="1"/>
        <v>-0.11693846099660732</v>
      </c>
      <c r="L11" s="22">
        <f t="shared" si="2"/>
        <v>1.1025601997971535E-4</v>
      </c>
      <c r="M11" s="32"/>
    </row>
    <row r="12" spans="1:13" x14ac:dyDescent="0.2">
      <c r="A12" s="49"/>
      <c r="B12" s="12">
        <v>21</v>
      </c>
      <c r="C12" s="47" t="s">
        <v>14</v>
      </c>
      <c r="D12" s="47"/>
      <c r="E12" s="15">
        <f>IFERROR(VLOOKUP(C12,RA!B:D,3,0),0)</f>
        <v>1161115.2493</v>
      </c>
      <c r="F12" s="25">
        <f>IFERROR(VLOOKUP(C12,RA!B:I,8,0),0)</f>
        <v>-88352.179399999994</v>
      </c>
      <c r="G12" s="16">
        <f t="shared" si="0"/>
        <v>1249467.4287</v>
      </c>
      <c r="H12" s="27">
        <f>RA!J16</f>
        <v>-7.6092514893129497</v>
      </c>
      <c r="I12" s="20">
        <f>IFERROR(VLOOKUP(B12,RMS!C:E,3,FALSE),0)</f>
        <v>1161115.0506444401</v>
      </c>
      <c r="J12" s="21">
        <f>IFERROR(VLOOKUP(B12,RMS!C:F,4,FALSE),0)</f>
        <v>1249467.42861111</v>
      </c>
      <c r="K12" s="22">
        <f t="shared" si="1"/>
        <v>0.1986555599141866</v>
      </c>
      <c r="L12" s="22">
        <f t="shared" si="2"/>
        <v>8.8890083134174347E-5</v>
      </c>
      <c r="M12" s="32"/>
    </row>
    <row r="13" spans="1:13" x14ac:dyDescent="0.2">
      <c r="A13" s="49"/>
      <c r="B13" s="12">
        <v>22</v>
      </c>
      <c r="C13" s="47" t="s">
        <v>15</v>
      </c>
      <c r="D13" s="47"/>
      <c r="E13" s="15">
        <f>IFERROR(VLOOKUP(C13,RA!B:D,3,0),0)</f>
        <v>1103307.1906999999</v>
      </c>
      <c r="F13" s="25">
        <f>IFERROR(VLOOKUP(C13,RA!B:I,8,0),0)</f>
        <v>173414.9755</v>
      </c>
      <c r="G13" s="16">
        <f t="shared" si="0"/>
        <v>929892.21519999998</v>
      </c>
      <c r="H13" s="27">
        <f>RA!J17</f>
        <v>15.717741800447801</v>
      </c>
      <c r="I13" s="20">
        <f>IFERROR(VLOOKUP(B13,RMS!C:E,3,FALSE),0)</f>
        <v>1103307.1937666701</v>
      </c>
      <c r="J13" s="21">
        <f>IFERROR(VLOOKUP(B13,RMS!C:F,4,FALSE),0)</f>
        <v>929892.21777777805</v>
      </c>
      <c r="K13" s="22">
        <f t="shared" si="1"/>
        <v>-3.066670149564743E-3</v>
      </c>
      <c r="L13" s="22">
        <f t="shared" si="2"/>
        <v>-2.5777780683711171E-3</v>
      </c>
      <c r="M13" s="32"/>
    </row>
    <row r="14" spans="1:13" x14ac:dyDescent="0.2">
      <c r="A14" s="49"/>
      <c r="B14" s="12">
        <v>23</v>
      </c>
      <c r="C14" s="47" t="s">
        <v>16</v>
      </c>
      <c r="D14" s="47"/>
      <c r="E14" s="15">
        <f>IFERROR(VLOOKUP(C14,RA!B:D,3,0),0)</f>
        <v>2307755.1938999998</v>
      </c>
      <c r="F14" s="25">
        <f>IFERROR(VLOOKUP(C14,RA!B:I,8,0),0)</f>
        <v>383766.64730000001</v>
      </c>
      <c r="G14" s="16">
        <f t="shared" si="0"/>
        <v>1923988.5465999998</v>
      </c>
      <c r="H14" s="27">
        <f>RA!J18</f>
        <v>16.629434886091701</v>
      </c>
      <c r="I14" s="20">
        <f>IFERROR(VLOOKUP(B14,RMS!C:E,3,FALSE),0)</f>
        <v>2307756.13232393</v>
      </c>
      <c r="J14" s="21">
        <f>IFERROR(VLOOKUP(B14,RMS!C:F,4,FALSE),0)</f>
        <v>1923988.48804701</v>
      </c>
      <c r="K14" s="22">
        <f t="shared" si="1"/>
        <v>-0.93842393020167947</v>
      </c>
      <c r="L14" s="22">
        <f t="shared" si="2"/>
        <v>5.8552989736199379E-2</v>
      </c>
      <c r="M14" s="32"/>
    </row>
    <row r="15" spans="1:13" x14ac:dyDescent="0.2">
      <c r="A15" s="49"/>
      <c r="B15" s="12">
        <v>24</v>
      </c>
      <c r="C15" s="47" t="s">
        <v>17</v>
      </c>
      <c r="D15" s="47"/>
      <c r="E15" s="15">
        <f>IFERROR(VLOOKUP(C15,RA!B:D,3,0),0)</f>
        <v>837853.41689999995</v>
      </c>
      <c r="F15" s="25">
        <f>IFERROR(VLOOKUP(C15,RA!B:I,8,0),0)</f>
        <v>81329.073600000003</v>
      </c>
      <c r="G15" s="16">
        <f t="shared" si="0"/>
        <v>756524.34329999995</v>
      </c>
      <c r="H15" s="27">
        <f>RA!J19</f>
        <v>9.7068379694519802</v>
      </c>
      <c r="I15" s="20">
        <f>IFERROR(VLOOKUP(B15,RMS!C:E,3,FALSE),0)</f>
        <v>837853.38587777806</v>
      </c>
      <c r="J15" s="21">
        <f>IFERROR(VLOOKUP(B15,RMS!C:F,4,FALSE),0)</f>
        <v>756524.34359145304</v>
      </c>
      <c r="K15" s="22">
        <f t="shared" si="1"/>
        <v>3.1022221897728741E-2</v>
      </c>
      <c r="L15" s="22">
        <f t="shared" si="2"/>
        <v>-2.914530923590064E-4</v>
      </c>
      <c r="M15" s="32"/>
    </row>
    <row r="16" spans="1:13" x14ac:dyDescent="0.2">
      <c r="A16" s="49"/>
      <c r="B16" s="12">
        <v>25</v>
      </c>
      <c r="C16" s="47" t="s">
        <v>18</v>
      </c>
      <c r="D16" s="47"/>
      <c r="E16" s="15">
        <f>IFERROR(VLOOKUP(C16,RA!B:D,3,0),0)</f>
        <v>959432.82090000005</v>
      </c>
      <c r="F16" s="25">
        <f>IFERROR(VLOOKUP(C16,RA!B:I,8,0),0)</f>
        <v>125246.704</v>
      </c>
      <c r="G16" s="16">
        <f t="shared" si="0"/>
        <v>834186.11690000002</v>
      </c>
      <c r="H16" s="27">
        <f>RA!J20</f>
        <v>13.0542442651182</v>
      </c>
      <c r="I16" s="20">
        <f>IFERROR(VLOOKUP(B16,RMS!C:E,3,FALSE),0)</f>
        <v>959433.13870000001</v>
      </c>
      <c r="J16" s="21">
        <f>IFERROR(VLOOKUP(B16,RMS!C:F,4,FALSE),0)</f>
        <v>834186.11690000002</v>
      </c>
      <c r="K16" s="22">
        <f t="shared" si="1"/>
        <v>-0.31779999996069819</v>
      </c>
      <c r="L16" s="22">
        <f t="shared" si="2"/>
        <v>0</v>
      </c>
      <c r="M16" s="32"/>
    </row>
    <row r="17" spans="1:13" x14ac:dyDescent="0.2">
      <c r="A17" s="49"/>
      <c r="B17" s="12">
        <v>26</v>
      </c>
      <c r="C17" s="47" t="s">
        <v>19</v>
      </c>
      <c r="D17" s="47"/>
      <c r="E17" s="15">
        <f>IFERROR(VLOOKUP(C17,RA!B:D,3,0),0)</f>
        <v>535672.82160000002</v>
      </c>
      <c r="F17" s="25">
        <f>IFERROR(VLOOKUP(C17,RA!B:I,8,0),0)</f>
        <v>65673.688999999998</v>
      </c>
      <c r="G17" s="16">
        <f t="shared" si="0"/>
        <v>469999.13260000001</v>
      </c>
      <c r="H17" s="27">
        <f>RA!J21</f>
        <v>12.2600375363154</v>
      </c>
      <c r="I17" s="20">
        <f>IFERROR(VLOOKUP(B17,RMS!C:E,3,FALSE),0)</f>
        <v>535672.59462750901</v>
      </c>
      <c r="J17" s="21">
        <f>IFERROR(VLOOKUP(B17,RMS!C:F,4,FALSE),0)</f>
        <v>469999.132045632</v>
      </c>
      <c r="K17" s="22">
        <f t="shared" si="1"/>
        <v>0.22697249101474881</v>
      </c>
      <c r="L17" s="22">
        <f t="shared" si="2"/>
        <v>5.5436801631003618E-4</v>
      </c>
      <c r="M17" s="32"/>
    </row>
    <row r="18" spans="1:13" x14ac:dyDescent="0.2">
      <c r="A18" s="49"/>
      <c r="B18" s="12">
        <v>27</v>
      </c>
      <c r="C18" s="47" t="s">
        <v>20</v>
      </c>
      <c r="D18" s="47"/>
      <c r="E18" s="15">
        <f>IFERROR(VLOOKUP(C18,RA!B:D,3,0),0)</f>
        <v>2139889.0399000002</v>
      </c>
      <c r="F18" s="25">
        <f>IFERROR(VLOOKUP(C18,RA!B:I,8,0),0)</f>
        <v>79572.5193</v>
      </c>
      <c r="G18" s="16">
        <f t="shared" si="0"/>
        <v>2060316.5206000002</v>
      </c>
      <c r="H18" s="27">
        <f>RA!J22</f>
        <v>3.71853483130689</v>
      </c>
      <c r="I18" s="20">
        <f>IFERROR(VLOOKUP(B18,RMS!C:E,3,FALSE),0)</f>
        <v>2139892.8489681901</v>
      </c>
      <c r="J18" s="21">
        <f>IFERROR(VLOOKUP(B18,RMS!C:F,4,FALSE),0)</f>
        <v>2060316.5181307399</v>
      </c>
      <c r="K18" s="22">
        <f t="shared" si="1"/>
        <v>-3.8090681899338961</v>
      </c>
      <c r="L18" s="22">
        <f t="shared" si="2"/>
        <v>2.4692602455615997E-3</v>
      </c>
      <c r="M18" s="32"/>
    </row>
    <row r="19" spans="1:13" x14ac:dyDescent="0.2">
      <c r="A19" s="49"/>
      <c r="B19" s="12">
        <v>29</v>
      </c>
      <c r="C19" s="47" t="s">
        <v>21</v>
      </c>
      <c r="D19" s="47"/>
      <c r="E19" s="15">
        <f>IFERROR(VLOOKUP(C19,RA!B:D,3,0),0)</f>
        <v>2813445.9731000001</v>
      </c>
      <c r="F19" s="25">
        <f>IFERROR(VLOOKUP(C19,RA!B:I,8,0),0)</f>
        <v>363884.50469999999</v>
      </c>
      <c r="G19" s="16">
        <f t="shared" si="0"/>
        <v>2449561.4684000001</v>
      </c>
      <c r="H19" s="27">
        <f>RA!J23</f>
        <v>12.9337655024899</v>
      </c>
      <c r="I19" s="20">
        <f>IFERROR(VLOOKUP(B19,RMS!C:E,3,FALSE),0)</f>
        <v>2813448.3674376099</v>
      </c>
      <c r="J19" s="21">
        <f>IFERROR(VLOOKUP(B19,RMS!C:F,4,FALSE),0)</f>
        <v>2449561.5033786302</v>
      </c>
      <c r="K19" s="22">
        <f t="shared" si="1"/>
        <v>-2.3943376098759472</v>
      </c>
      <c r="L19" s="22">
        <f t="shared" si="2"/>
        <v>-3.4978630021214485E-2</v>
      </c>
      <c r="M19" s="32"/>
    </row>
    <row r="20" spans="1:13" x14ac:dyDescent="0.2">
      <c r="A20" s="49"/>
      <c r="B20" s="12">
        <v>31</v>
      </c>
      <c r="C20" s="47" t="s">
        <v>22</v>
      </c>
      <c r="D20" s="47"/>
      <c r="E20" s="15">
        <f>IFERROR(VLOOKUP(C20,RA!B:D,3,0),0)</f>
        <v>384153.98729999998</v>
      </c>
      <c r="F20" s="25">
        <f>IFERROR(VLOOKUP(C20,RA!B:I,8,0),0)</f>
        <v>52159.7448</v>
      </c>
      <c r="G20" s="16">
        <f t="shared" si="0"/>
        <v>331994.24249999999</v>
      </c>
      <c r="H20" s="27">
        <f>RA!J24</f>
        <v>13.5778220516729</v>
      </c>
      <c r="I20" s="20">
        <f>IFERROR(VLOOKUP(B20,RMS!C:E,3,FALSE),0)</f>
        <v>384153.99686165201</v>
      </c>
      <c r="J20" s="21">
        <f>IFERROR(VLOOKUP(B20,RMS!C:F,4,FALSE),0)</f>
        <v>331994.24537780002</v>
      </c>
      <c r="K20" s="22">
        <f t="shared" si="1"/>
        <v>-9.561652026604861E-3</v>
      </c>
      <c r="L20" s="22">
        <f t="shared" si="2"/>
        <v>-2.8778000269085169E-3</v>
      </c>
      <c r="M20" s="32"/>
    </row>
    <row r="21" spans="1:13" x14ac:dyDescent="0.2">
      <c r="A21" s="49"/>
      <c r="B21" s="12">
        <v>32</v>
      </c>
      <c r="C21" s="47" t="s">
        <v>23</v>
      </c>
      <c r="D21" s="47"/>
      <c r="E21" s="15">
        <f>IFERROR(VLOOKUP(C21,RA!B:D,3,0),0)</f>
        <v>396337.6312</v>
      </c>
      <c r="F21" s="25">
        <f>IFERROR(VLOOKUP(C21,RA!B:I,8,0),0)</f>
        <v>33757.878900000003</v>
      </c>
      <c r="G21" s="16">
        <f t="shared" si="0"/>
        <v>362579.75229999999</v>
      </c>
      <c r="H21" s="27">
        <f>RA!J25</f>
        <v>8.5174548774968795</v>
      </c>
      <c r="I21" s="20">
        <f>IFERROR(VLOOKUP(B21,RMS!C:E,3,FALSE),0)</f>
        <v>396337.61980563501</v>
      </c>
      <c r="J21" s="21">
        <f>IFERROR(VLOOKUP(B21,RMS!C:F,4,FALSE),0)</f>
        <v>362579.74959490099</v>
      </c>
      <c r="K21" s="22">
        <f t="shared" si="1"/>
        <v>1.1394364992156625E-2</v>
      </c>
      <c r="L21" s="22">
        <f t="shared" si="2"/>
        <v>2.7050990029238164E-3</v>
      </c>
      <c r="M21" s="32"/>
    </row>
    <row r="22" spans="1:13" x14ac:dyDescent="0.2">
      <c r="A22" s="49"/>
      <c r="B22" s="12">
        <v>33</v>
      </c>
      <c r="C22" s="47" t="s">
        <v>24</v>
      </c>
      <c r="D22" s="47"/>
      <c r="E22" s="15">
        <f>IFERROR(VLOOKUP(C22,RA!B:D,3,0),0)</f>
        <v>655587.8517</v>
      </c>
      <c r="F22" s="25">
        <f>IFERROR(VLOOKUP(C22,RA!B:I,8,0),0)</f>
        <v>126469.67080000001</v>
      </c>
      <c r="G22" s="16">
        <f t="shared" si="0"/>
        <v>529118.18090000004</v>
      </c>
      <c r="H22" s="27">
        <f>RA!J26</f>
        <v>19.291033302714901</v>
      </c>
      <c r="I22" s="20">
        <f>IFERROR(VLOOKUP(B22,RMS!C:E,3,FALSE),0)</f>
        <v>655587.88917090197</v>
      </c>
      <c r="J22" s="21">
        <f>IFERROR(VLOOKUP(B22,RMS!C:F,4,FALSE),0)</f>
        <v>529118.15895903995</v>
      </c>
      <c r="K22" s="22">
        <f t="shared" si="1"/>
        <v>-3.7470901967026293E-2</v>
      </c>
      <c r="L22" s="22">
        <f t="shared" si="2"/>
        <v>2.1940960083156824E-2</v>
      </c>
      <c r="M22" s="32"/>
    </row>
    <row r="23" spans="1:13" x14ac:dyDescent="0.2">
      <c r="A23" s="49"/>
      <c r="B23" s="12">
        <v>34</v>
      </c>
      <c r="C23" s="47" t="s">
        <v>25</v>
      </c>
      <c r="D23" s="47"/>
      <c r="E23" s="15">
        <f>IFERROR(VLOOKUP(C23,RA!B:D,3,0),0)</f>
        <v>278228.538</v>
      </c>
      <c r="F23" s="25">
        <f>IFERROR(VLOOKUP(C23,RA!B:I,8,0),0)</f>
        <v>71402.0962</v>
      </c>
      <c r="G23" s="16">
        <f t="shared" si="0"/>
        <v>206826.4418</v>
      </c>
      <c r="H23" s="27">
        <f>RA!J27</f>
        <v>25.663110158742999</v>
      </c>
      <c r="I23" s="20">
        <f>IFERROR(VLOOKUP(B23,RMS!C:E,3,FALSE),0)</f>
        <v>278228.518290137</v>
      </c>
      <c r="J23" s="21">
        <f>IFERROR(VLOOKUP(B23,RMS!C:F,4,FALSE),0)</f>
        <v>206826.443344467</v>
      </c>
      <c r="K23" s="22">
        <f t="shared" si="1"/>
        <v>1.9709863001480699E-2</v>
      </c>
      <c r="L23" s="22">
        <f t="shared" si="2"/>
        <v>-1.5444669988937676E-3</v>
      </c>
      <c r="M23" s="32"/>
    </row>
    <row r="24" spans="1:13" x14ac:dyDescent="0.2">
      <c r="A24" s="49"/>
      <c r="B24" s="12">
        <v>35</v>
      </c>
      <c r="C24" s="47" t="s">
        <v>26</v>
      </c>
      <c r="D24" s="47"/>
      <c r="E24" s="15">
        <f>IFERROR(VLOOKUP(C24,RA!B:D,3,0),0)</f>
        <v>786532.8236</v>
      </c>
      <c r="F24" s="25">
        <f>IFERROR(VLOOKUP(C24,RA!B:I,8,0),0)</f>
        <v>27250.191699999999</v>
      </c>
      <c r="G24" s="16">
        <f t="shared" si="0"/>
        <v>759282.63190000004</v>
      </c>
      <c r="H24" s="27">
        <f>RA!J28</f>
        <v>3.46459688424375</v>
      </c>
      <c r="I24" s="20">
        <f>IFERROR(VLOOKUP(B24,RMS!C:E,3,FALSE),0)</f>
        <v>786532.82350000006</v>
      </c>
      <c r="J24" s="21">
        <f>IFERROR(VLOOKUP(B24,RMS!C:F,4,FALSE),0)</f>
        <v>759282.63289999997</v>
      </c>
      <c r="K24" s="22">
        <f t="shared" si="1"/>
        <v>9.9999946542084217E-5</v>
      </c>
      <c r="L24" s="22">
        <f t="shared" si="2"/>
        <v>-9.9999993108212948E-4</v>
      </c>
      <c r="M24" s="32"/>
    </row>
    <row r="25" spans="1:13" x14ac:dyDescent="0.2">
      <c r="A25" s="49"/>
      <c r="B25" s="12">
        <v>36</v>
      </c>
      <c r="C25" s="47" t="s">
        <v>27</v>
      </c>
      <c r="D25" s="47"/>
      <c r="E25" s="15">
        <f>IFERROR(VLOOKUP(C25,RA!B:D,3,0),0)</f>
        <v>799559.73300000001</v>
      </c>
      <c r="F25" s="25">
        <f>IFERROR(VLOOKUP(C25,RA!B:I,8,0),0)</f>
        <v>123669.93489999999</v>
      </c>
      <c r="G25" s="16">
        <f t="shared" si="0"/>
        <v>675889.79810000001</v>
      </c>
      <c r="H25" s="27">
        <f>RA!J29</f>
        <v>15.467254014403901</v>
      </c>
      <c r="I25" s="20">
        <f>IFERROR(VLOOKUP(B25,RMS!C:E,3,FALSE),0)</f>
        <v>799559.78067433601</v>
      </c>
      <c r="J25" s="21">
        <f>IFERROR(VLOOKUP(B25,RMS!C:F,4,FALSE),0)</f>
        <v>675889.82581505098</v>
      </c>
      <c r="K25" s="22">
        <f t="shared" si="1"/>
        <v>-4.767433600500226E-2</v>
      </c>
      <c r="L25" s="22">
        <f t="shared" si="2"/>
        <v>-2.7715050964616239E-2</v>
      </c>
      <c r="M25" s="32"/>
    </row>
    <row r="26" spans="1:13" x14ac:dyDescent="0.2">
      <c r="A26" s="49"/>
      <c r="B26" s="12">
        <v>37</v>
      </c>
      <c r="C26" s="47" t="s">
        <v>63</v>
      </c>
      <c r="D26" s="47"/>
      <c r="E26" s="15">
        <f>IFERROR(VLOOKUP(C26,RA!B:D,3,0),0)</f>
        <v>1048430.2263</v>
      </c>
      <c r="F26" s="25">
        <f>IFERROR(VLOOKUP(C26,RA!B:I,8,0),0)</f>
        <v>124335.124</v>
      </c>
      <c r="G26" s="16">
        <f t="shared" si="0"/>
        <v>924095.10230000003</v>
      </c>
      <c r="H26" s="27">
        <f>RA!J30</f>
        <v>11.8591701079422</v>
      </c>
      <c r="I26" s="20">
        <f>IFERROR(VLOOKUP(B26,RMS!C:E,3,FALSE),0)</f>
        <v>1048430.20604779</v>
      </c>
      <c r="J26" s="21">
        <f>IFERROR(VLOOKUP(B26,RMS!C:F,4,FALSE),0)</f>
        <v>924095.10289664601</v>
      </c>
      <c r="K26" s="22">
        <f t="shared" si="1"/>
        <v>2.0252209971658885E-2</v>
      </c>
      <c r="L26" s="22">
        <f t="shared" si="2"/>
        <v>-5.9664598666131496E-4</v>
      </c>
      <c r="M26" s="32"/>
    </row>
    <row r="27" spans="1:13" x14ac:dyDescent="0.2">
      <c r="A27" s="49"/>
      <c r="B27" s="12">
        <v>38</v>
      </c>
      <c r="C27" s="47" t="s">
        <v>29</v>
      </c>
      <c r="D27" s="47"/>
      <c r="E27" s="15">
        <f>IFERROR(VLOOKUP(C27,RA!B:D,3,0),0)</f>
        <v>672090.96089999995</v>
      </c>
      <c r="F27" s="25">
        <f>IFERROR(VLOOKUP(C27,RA!B:I,8,0),0)</f>
        <v>23423.766</v>
      </c>
      <c r="G27" s="16">
        <f t="shared" si="0"/>
        <v>648667.1949</v>
      </c>
      <c r="H27" s="27">
        <f>RA!J31</f>
        <v>3.4852077118598799</v>
      </c>
      <c r="I27" s="20">
        <f>IFERROR(VLOOKUP(B27,RMS!C:E,3,FALSE),0)</f>
        <v>672090.93331946898</v>
      </c>
      <c r="J27" s="21">
        <f>IFERROR(VLOOKUP(B27,RMS!C:F,4,FALSE),0)</f>
        <v>648667.22984955797</v>
      </c>
      <c r="K27" s="22">
        <f t="shared" si="1"/>
        <v>2.7580530964769423E-2</v>
      </c>
      <c r="L27" s="22">
        <f t="shared" si="2"/>
        <v>-3.494955797214061E-2</v>
      </c>
      <c r="M27" s="32"/>
    </row>
    <row r="28" spans="1:13" x14ac:dyDescent="0.2">
      <c r="A28" s="49"/>
      <c r="B28" s="12">
        <v>39</v>
      </c>
      <c r="C28" s="47" t="s">
        <v>30</v>
      </c>
      <c r="D28" s="47"/>
      <c r="E28" s="15">
        <f>IFERROR(VLOOKUP(C28,RA!B:D,3,0),0)</f>
        <v>226922.2101</v>
      </c>
      <c r="F28" s="25">
        <f>IFERROR(VLOOKUP(C28,RA!B:I,8,0),0)</f>
        <v>57517.478900000002</v>
      </c>
      <c r="G28" s="16">
        <f t="shared" si="0"/>
        <v>169404.73119999998</v>
      </c>
      <c r="H28" s="27">
        <f>RA!J32</f>
        <v>25.3467824390804</v>
      </c>
      <c r="I28" s="20">
        <f>IFERROR(VLOOKUP(B28,RMS!C:E,3,FALSE),0)</f>
        <v>226922.09125212199</v>
      </c>
      <c r="J28" s="21">
        <f>IFERROR(VLOOKUP(B28,RMS!C:F,4,FALSE),0)</f>
        <v>169404.73622489901</v>
      </c>
      <c r="K28" s="22">
        <f t="shared" si="1"/>
        <v>0.11884787800954655</v>
      </c>
      <c r="L28" s="22">
        <f t="shared" si="2"/>
        <v>-5.0248990301042795E-3</v>
      </c>
      <c r="M28" s="32"/>
    </row>
    <row r="29" spans="1:13" x14ac:dyDescent="0.2">
      <c r="A29" s="49"/>
      <c r="B29" s="12">
        <v>40</v>
      </c>
      <c r="C29" s="47" t="s">
        <v>64</v>
      </c>
      <c r="D29" s="4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49"/>
      <c r="B30" s="12">
        <v>42</v>
      </c>
      <c r="C30" s="47" t="s">
        <v>31</v>
      </c>
      <c r="D30" s="47"/>
      <c r="E30" s="15">
        <f>IFERROR(VLOOKUP(C30,RA!B:D,3,0),0)</f>
        <v>204574.84580000001</v>
      </c>
      <c r="F30" s="25">
        <f>IFERROR(VLOOKUP(C30,RA!B:I,8,0),0)</f>
        <v>21504.502700000001</v>
      </c>
      <c r="G30" s="16">
        <f t="shared" si="0"/>
        <v>183070.3431</v>
      </c>
      <c r="H30" s="27">
        <f>RA!J34</f>
        <v>10.5118019842105</v>
      </c>
      <c r="I30" s="20">
        <f>IFERROR(VLOOKUP(B30,RMS!C:E,3,FALSE),0)</f>
        <v>204574.84580000001</v>
      </c>
      <c r="J30" s="21">
        <f>IFERROR(VLOOKUP(B30,RMS!C:F,4,FALSE),0)</f>
        <v>183070.34049999999</v>
      </c>
      <c r="K30" s="22">
        <f t="shared" si="1"/>
        <v>0</v>
      </c>
      <c r="L30" s="22">
        <f t="shared" si="2"/>
        <v>2.6000000070780516E-3</v>
      </c>
      <c r="M30" s="32"/>
    </row>
    <row r="31" spans="1:13" s="36" customFormat="1" ht="12" thickBot="1" x14ac:dyDescent="0.25">
      <c r="A31" s="49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10.131349291035701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49"/>
      <c r="B32" s="12">
        <v>70</v>
      </c>
      <c r="C32" s="50" t="s">
        <v>61</v>
      </c>
      <c r="D32" s="51"/>
      <c r="E32" s="15">
        <f>IFERROR(VLOOKUP(C32,RA!B:D,3,0),0)</f>
        <v>230917.12</v>
      </c>
      <c r="F32" s="25">
        <f>IFERROR(VLOOKUP(C32,RA!B:I,8,0),0)</f>
        <v>23395.02</v>
      </c>
      <c r="G32" s="16">
        <f t="shared" si="0"/>
        <v>207522.1</v>
      </c>
      <c r="H32" s="27">
        <f>RA!J34</f>
        <v>10.5118019842105</v>
      </c>
      <c r="I32" s="20">
        <f>IFERROR(VLOOKUP(B32,RMS!C:E,3,FALSE),0)</f>
        <v>230917.12</v>
      </c>
      <c r="J32" s="21">
        <f>IFERROR(VLOOKUP(B32,RMS!C:F,4,FALSE),0)</f>
        <v>207522.1</v>
      </c>
      <c r="K32" s="22">
        <f t="shared" si="1"/>
        <v>0</v>
      </c>
      <c r="L32" s="22">
        <f t="shared" si="2"/>
        <v>0</v>
      </c>
    </row>
    <row r="33" spans="1:13" x14ac:dyDescent="0.2">
      <c r="A33" s="49"/>
      <c r="B33" s="12">
        <v>71</v>
      </c>
      <c r="C33" s="47" t="s">
        <v>35</v>
      </c>
      <c r="D33" s="47"/>
      <c r="E33" s="15">
        <f>IFERROR(VLOOKUP(C33,RA!B:D,3,0),0)</f>
        <v>133143.18</v>
      </c>
      <c r="F33" s="25">
        <f>IFERROR(VLOOKUP(C33,RA!B:I,8,0),0)</f>
        <v>-12881.32</v>
      </c>
      <c r="G33" s="16">
        <f t="shared" si="0"/>
        <v>146024.5</v>
      </c>
      <c r="H33" s="27">
        <f>RA!J34</f>
        <v>10.5118019842105</v>
      </c>
      <c r="I33" s="20">
        <f>IFERROR(VLOOKUP(B33,RMS!C:E,3,FALSE),0)</f>
        <v>133143.18</v>
      </c>
      <c r="J33" s="21">
        <f>IFERROR(VLOOKUP(B33,RMS!C:F,4,FALSE),0)</f>
        <v>146024.5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9"/>
      <c r="B34" s="12">
        <v>72</v>
      </c>
      <c r="C34" s="47" t="s">
        <v>36</v>
      </c>
      <c r="D34" s="47"/>
      <c r="E34" s="15">
        <f>IFERROR(VLOOKUP(C34,RA!B:D,3,0),0)</f>
        <v>21672.639999999999</v>
      </c>
      <c r="F34" s="25">
        <f>IFERROR(VLOOKUP(C34,RA!B:I,8,0),0)</f>
        <v>1227.3499999999999</v>
      </c>
      <c r="G34" s="16">
        <f t="shared" si="0"/>
        <v>20445.29</v>
      </c>
      <c r="H34" s="27">
        <f>RA!J35</f>
        <v>10.131349291035701</v>
      </c>
      <c r="I34" s="20">
        <f>IFERROR(VLOOKUP(B34,RMS!C:E,3,FALSE),0)</f>
        <v>21672.639999999999</v>
      </c>
      <c r="J34" s="21">
        <f>IFERROR(VLOOKUP(B34,RMS!C:F,4,FALSE),0)</f>
        <v>20445.29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49"/>
      <c r="B35" s="12">
        <v>73</v>
      </c>
      <c r="C35" s="47" t="s">
        <v>37</v>
      </c>
      <c r="D35" s="47"/>
      <c r="E35" s="15">
        <f>IFERROR(VLOOKUP(C35,RA!B:D,3,0),0)</f>
        <v>119135.38</v>
      </c>
      <c r="F35" s="25">
        <f>IFERROR(VLOOKUP(C35,RA!B:I,8,0),0)</f>
        <v>-9012.06</v>
      </c>
      <c r="G35" s="16">
        <f t="shared" si="0"/>
        <v>128147.44</v>
      </c>
      <c r="H35" s="27">
        <f>RA!J34</f>
        <v>10.5118019842105</v>
      </c>
      <c r="I35" s="20">
        <f>IFERROR(VLOOKUP(B35,RMS!C:E,3,FALSE),0)</f>
        <v>119135.38</v>
      </c>
      <c r="J35" s="21">
        <f>IFERROR(VLOOKUP(B35,RMS!C:F,4,FALSE),0)</f>
        <v>128147.44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49"/>
      <c r="B36" s="12">
        <v>74</v>
      </c>
      <c r="C36" s="47" t="s">
        <v>62</v>
      </c>
      <c r="D36" s="47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10.131349291035701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49"/>
      <c r="B37" s="12">
        <v>75</v>
      </c>
      <c r="C37" s="47" t="s">
        <v>32</v>
      </c>
      <c r="D37" s="47"/>
      <c r="E37" s="15">
        <f>IFERROR(VLOOKUP(C37,RA!B:D,3,0),0)</f>
        <v>27512.734899999999</v>
      </c>
      <c r="F37" s="25">
        <f>IFERROR(VLOOKUP(C37,RA!B:I,8,0),0)</f>
        <v>2593.1617999999999</v>
      </c>
      <c r="G37" s="16">
        <f t="shared" si="0"/>
        <v>24919.573100000001</v>
      </c>
      <c r="H37" s="27">
        <f>RA!J35</f>
        <v>10.131349291035701</v>
      </c>
      <c r="I37" s="20">
        <f>IFERROR(VLOOKUP(B37,RMS!C:E,3,FALSE),0)</f>
        <v>27512.735042734999</v>
      </c>
      <c r="J37" s="21">
        <f>IFERROR(VLOOKUP(B37,RMS!C:F,4,FALSE),0)</f>
        <v>24919.573076923101</v>
      </c>
      <c r="K37" s="22">
        <f t="shared" si="1"/>
        <v>-1.4273499982664362E-4</v>
      </c>
      <c r="L37" s="22">
        <f t="shared" si="2"/>
        <v>2.3076900106389076E-5</v>
      </c>
      <c r="M37" s="32"/>
    </row>
    <row r="38" spans="1:13" x14ac:dyDescent="0.2">
      <c r="A38" s="49"/>
      <c r="B38" s="12">
        <v>76</v>
      </c>
      <c r="C38" s="47" t="s">
        <v>33</v>
      </c>
      <c r="D38" s="47"/>
      <c r="E38" s="15">
        <f>IFERROR(VLOOKUP(C38,RA!B:D,3,0),0)</f>
        <v>504302.70209999999</v>
      </c>
      <c r="F38" s="25">
        <f>IFERROR(VLOOKUP(C38,RA!B:I,8,0),0)</f>
        <v>31879.117900000001</v>
      </c>
      <c r="G38" s="16">
        <f t="shared" si="0"/>
        <v>472423.58419999998</v>
      </c>
      <c r="H38" s="27">
        <f>RA!J36</f>
        <v>-9.6747876984761803</v>
      </c>
      <c r="I38" s="20">
        <f>IFERROR(VLOOKUP(B38,RMS!C:E,3,FALSE),0)</f>
        <v>504302.69599230803</v>
      </c>
      <c r="J38" s="21">
        <f>IFERROR(VLOOKUP(B38,RMS!C:F,4,FALSE),0)</f>
        <v>472423.58102820499</v>
      </c>
      <c r="K38" s="22">
        <f t="shared" si="1"/>
        <v>6.1076919664628804E-3</v>
      </c>
      <c r="L38" s="22">
        <f t="shared" si="2"/>
        <v>3.1717949896119535E-3</v>
      </c>
      <c r="M38" s="32"/>
    </row>
    <row r="39" spans="1:13" x14ac:dyDescent="0.2">
      <c r="A39" s="49"/>
      <c r="B39" s="12">
        <v>77</v>
      </c>
      <c r="C39" s="47" t="s">
        <v>38</v>
      </c>
      <c r="D39" s="47"/>
      <c r="E39" s="15">
        <f>IFERROR(VLOOKUP(C39,RA!B:D,3,0),0)</f>
        <v>165119.46</v>
      </c>
      <c r="F39" s="25">
        <f>IFERROR(VLOOKUP(C39,RA!B:I,8,0),0)</f>
        <v>-9553.19</v>
      </c>
      <c r="G39" s="16">
        <f t="shared" si="0"/>
        <v>174672.65</v>
      </c>
      <c r="H39" s="27">
        <f>RA!J37</f>
        <v>5.66313102603098</v>
      </c>
      <c r="I39" s="20">
        <f>IFERROR(VLOOKUP(B39,RMS!C:E,3,FALSE),0)</f>
        <v>165119.46</v>
      </c>
      <c r="J39" s="21">
        <f>IFERROR(VLOOKUP(B39,RMS!C:F,4,FALSE),0)</f>
        <v>174672.65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9"/>
      <c r="B40" s="12">
        <v>78</v>
      </c>
      <c r="C40" s="47" t="s">
        <v>39</v>
      </c>
      <c r="D40" s="47"/>
      <c r="E40" s="15">
        <f>IFERROR(VLOOKUP(C40,RA!B:D,3,0),0)</f>
        <v>63838.2</v>
      </c>
      <c r="F40" s="25">
        <f>IFERROR(VLOOKUP(C40,RA!B:I,8,0),0)</f>
        <v>8981.1299999999992</v>
      </c>
      <c r="G40" s="16">
        <f t="shared" si="0"/>
        <v>54857.07</v>
      </c>
      <c r="H40" s="27">
        <f>RA!J38</f>
        <v>-7.5645538714024303</v>
      </c>
      <c r="I40" s="20">
        <f>IFERROR(VLOOKUP(B40,RMS!C:E,3,FALSE),0)</f>
        <v>63838.2</v>
      </c>
      <c r="J40" s="21">
        <f>IFERROR(VLOOKUP(B40,RMS!C:F,4,FALSE),0)</f>
        <v>54857.07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49"/>
      <c r="B41" s="12">
        <v>9101</v>
      </c>
      <c r="C41" s="52" t="s">
        <v>65</v>
      </c>
      <c r="D41" s="53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49"/>
      <c r="B42" s="12">
        <v>99</v>
      </c>
      <c r="C42" s="47" t="s">
        <v>34</v>
      </c>
      <c r="D42" s="47"/>
      <c r="E42" s="15">
        <f>IFERROR(VLOOKUP(C42,RA!B:D,3,0),0)</f>
        <v>13304.579</v>
      </c>
      <c r="F42" s="25">
        <f>IFERROR(VLOOKUP(C42,RA!B:I,8,0),0)</f>
        <v>1786.9096</v>
      </c>
      <c r="G42" s="16">
        <f t="shared" si="0"/>
        <v>11517.669399999999</v>
      </c>
      <c r="H42" s="27">
        <f>RA!J39</f>
        <v>0</v>
      </c>
      <c r="I42" s="20">
        <f>VLOOKUP(B42,RMS!C:E,3,FALSE)</f>
        <v>13304.579078738399</v>
      </c>
      <c r="J42" s="21">
        <f>IFERROR(VLOOKUP(B42,RMS!C:F,4,FALSE),0)</f>
        <v>11517.66937448</v>
      </c>
      <c r="K42" s="22">
        <f t="shared" si="1"/>
        <v>-7.873839967942331E-5</v>
      </c>
      <c r="L42" s="22">
        <f t="shared" si="2"/>
        <v>2.5519999326206744E-5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45</v>
      </c>
      <c r="W1" s="65"/>
    </row>
    <row r="2" spans="1:23" ht="12.75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/>
      <c r="W2" s="65"/>
    </row>
    <row r="3" spans="1:23" ht="23.25" thickBo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69" t="s">
        <v>46</v>
      </c>
      <c r="W3" s="65"/>
    </row>
    <row r="4" spans="1:23" ht="1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67"/>
      <c r="W4" s="65"/>
    </row>
    <row r="5" spans="1:23" ht="22.5" thickTop="1" thickBot="1" x14ac:dyDescent="0.25">
      <c r="A5" s="70"/>
      <c r="B5" s="71"/>
      <c r="C5" s="72"/>
      <c r="D5" s="73" t="s">
        <v>0</v>
      </c>
      <c r="E5" s="73" t="s">
        <v>66</v>
      </c>
      <c r="F5" s="73" t="s">
        <v>67</v>
      </c>
      <c r="G5" s="73" t="s">
        <v>47</v>
      </c>
      <c r="H5" s="73" t="s">
        <v>48</v>
      </c>
      <c r="I5" s="73" t="s">
        <v>1</v>
      </c>
      <c r="J5" s="73" t="s">
        <v>2</v>
      </c>
      <c r="K5" s="73" t="s">
        <v>49</v>
      </c>
      <c r="L5" s="73" t="s">
        <v>50</v>
      </c>
      <c r="M5" s="73" t="s">
        <v>51</v>
      </c>
      <c r="N5" s="73" t="s">
        <v>52</v>
      </c>
      <c r="O5" s="73" t="s">
        <v>53</v>
      </c>
      <c r="P5" s="73" t="s">
        <v>68</v>
      </c>
      <c r="Q5" s="73" t="s">
        <v>69</v>
      </c>
      <c r="R5" s="73" t="s">
        <v>54</v>
      </c>
      <c r="S5" s="73" t="s">
        <v>55</v>
      </c>
      <c r="T5" s="73" t="s">
        <v>56</v>
      </c>
      <c r="U5" s="74" t="s">
        <v>57</v>
      </c>
      <c r="V5" s="67"/>
      <c r="W5" s="67"/>
    </row>
    <row r="6" spans="1:23" ht="14.25" thickBot="1" x14ac:dyDescent="0.25">
      <c r="A6" s="75" t="s">
        <v>3</v>
      </c>
      <c r="B6" s="64" t="s">
        <v>4</v>
      </c>
      <c r="C6" s="63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6"/>
      <c r="V6" s="67"/>
      <c r="W6" s="67"/>
    </row>
    <row r="7" spans="1:23" ht="14.25" thickBot="1" x14ac:dyDescent="0.25">
      <c r="A7" s="62" t="s">
        <v>5</v>
      </c>
      <c r="B7" s="61"/>
      <c r="C7" s="60"/>
      <c r="D7" s="77">
        <v>20794205.335499998</v>
      </c>
      <c r="E7" s="78"/>
      <c r="F7" s="78"/>
      <c r="G7" s="77">
        <v>18136786.914099999</v>
      </c>
      <c r="H7" s="79">
        <v>14.6520904390956</v>
      </c>
      <c r="I7" s="77">
        <v>2338146.9611999998</v>
      </c>
      <c r="J7" s="79">
        <v>11.244223683837101</v>
      </c>
      <c r="K7" s="77">
        <v>1993346.0688</v>
      </c>
      <c r="L7" s="79">
        <v>10.990624073828201</v>
      </c>
      <c r="M7" s="79">
        <v>0.17297593117263901</v>
      </c>
      <c r="N7" s="77">
        <v>188384992.34639999</v>
      </c>
      <c r="O7" s="77">
        <v>1502737920.1257999</v>
      </c>
      <c r="P7" s="77">
        <v>991840</v>
      </c>
      <c r="Q7" s="77">
        <v>854430</v>
      </c>
      <c r="R7" s="79">
        <v>16.082066406844302</v>
      </c>
      <c r="S7" s="77">
        <v>20.965282036921302</v>
      </c>
      <c r="T7" s="77">
        <v>22.006782617183401</v>
      </c>
      <c r="U7" s="80">
        <v>-4.9677394199990097</v>
      </c>
      <c r="V7" s="67"/>
      <c r="W7" s="67"/>
    </row>
    <row r="8" spans="1:23" ht="12" customHeight="1" thickBot="1" x14ac:dyDescent="0.25">
      <c r="A8" s="57">
        <v>42774</v>
      </c>
      <c r="B8" s="66" t="s">
        <v>6</v>
      </c>
      <c r="C8" s="55"/>
      <c r="D8" s="81">
        <v>870834.88170000003</v>
      </c>
      <c r="E8" s="82"/>
      <c r="F8" s="82"/>
      <c r="G8" s="81">
        <v>487370.32049999997</v>
      </c>
      <c r="H8" s="83">
        <v>78.680326862456099</v>
      </c>
      <c r="I8" s="81">
        <v>232445.68229999999</v>
      </c>
      <c r="J8" s="83">
        <v>26.692279694427398</v>
      </c>
      <c r="K8" s="81">
        <v>117374.0126</v>
      </c>
      <c r="L8" s="83">
        <v>24.083126867385801</v>
      </c>
      <c r="M8" s="83">
        <v>0.98038456001460705</v>
      </c>
      <c r="N8" s="81">
        <v>8540207.9219000004</v>
      </c>
      <c r="O8" s="81">
        <v>61695424.167300001</v>
      </c>
      <c r="P8" s="81">
        <v>31675</v>
      </c>
      <c r="Q8" s="81">
        <v>27344</v>
      </c>
      <c r="R8" s="83">
        <v>15.838940901111799</v>
      </c>
      <c r="S8" s="81">
        <v>27.492813944751401</v>
      </c>
      <c r="T8" s="81">
        <v>31.432489591866599</v>
      </c>
      <c r="U8" s="84">
        <v>-14.3298378079168</v>
      </c>
      <c r="V8" s="67"/>
      <c r="W8" s="67"/>
    </row>
    <row r="9" spans="1:23" ht="12" customHeight="1" thickBot="1" x14ac:dyDescent="0.25">
      <c r="A9" s="58"/>
      <c r="B9" s="66" t="s">
        <v>7</v>
      </c>
      <c r="C9" s="55"/>
      <c r="D9" s="81">
        <v>218818.12409999999</v>
      </c>
      <c r="E9" s="82"/>
      <c r="F9" s="82"/>
      <c r="G9" s="81">
        <v>94863.881500000003</v>
      </c>
      <c r="H9" s="83">
        <v>130.665370887233</v>
      </c>
      <c r="I9" s="81">
        <v>43610.600299999998</v>
      </c>
      <c r="J9" s="83">
        <v>19.930067712339</v>
      </c>
      <c r="K9" s="81">
        <v>23355.610400000001</v>
      </c>
      <c r="L9" s="83">
        <v>24.620129421965501</v>
      </c>
      <c r="M9" s="83">
        <v>0.86724301155494499</v>
      </c>
      <c r="N9" s="81">
        <v>1689973.9705000001</v>
      </c>
      <c r="O9" s="81">
        <v>8180620.2394000003</v>
      </c>
      <c r="P9" s="81">
        <v>11299</v>
      </c>
      <c r="Q9" s="81">
        <v>9719</v>
      </c>
      <c r="R9" s="83">
        <v>16.256816544911999</v>
      </c>
      <c r="S9" s="81">
        <v>19.366149579608798</v>
      </c>
      <c r="T9" s="81">
        <v>19.904884463422199</v>
      </c>
      <c r="U9" s="84">
        <v>-2.7818378743733199</v>
      </c>
      <c r="V9" s="67"/>
      <c r="W9" s="67"/>
    </row>
    <row r="10" spans="1:23" ht="12" customHeight="1" thickBot="1" x14ac:dyDescent="0.25">
      <c r="A10" s="58"/>
      <c r="B10" s="66" t="s">
        <v>8</v>
      </c>
      <c r="C10" s="55"/>
      <c r="D10" s="81">
        <v>220752.4448</v>
      </c>
      <c r="E10" s="82"/>
      <c r="F10" s="82"/>
      <c r="G10" s="81">
        <v>368117.41239999997</v>
      </c>
      <c r="H10" s="83">
        <v>-40.032055707235003</v>
      </c>
      <c r="I10" s="81">
        <v>56778.291400000002</v>
      </c>
      <c r="J10" s="83">
        <v>25.7203454536781</v>
      </c>
      <c r="K10" s="81">
        <v>80976.122099999993</v>
      </c>
      <c r="L10" s="83">
        <v>21.997362627337601</v>
      </c>
      <c r="M10" s="83">
        <v>-0.29882674142035798</v>
      </c>
      <c r="N10" s="81">
        <v>2788423.8996000001</v>
      </c>
      <c r="O10" s="81">
        <v>14043926.0732</v>
      </c>
      <c r="P10" s="81">
        <v>117659</v>
      </c>
      <c r="Q10" s="81">
        <v>103421</v>
      </c>
      <c r="R10" s="83">
        <v>13.767029906885501</v>
      </c>
      <c r="S10" s="81">
        <v>1.87620534595739</v>
      </c>
      <c r="T10" s="81">
        <v>1.9790310178783801</v>
      </c>
      <c r="U10" s="84">
        <v>-5.4805126817568999</v>
      </c>
      <c r="V10" s="67"/>
      <c r="W10" s="67"/>
    </row>
    <row r="11" spans="1:23" ht="14.25" thickBot="1" x14ac:dyDescent="0.25">
      <c r="A11" s="58"/>
      <c r="B11" s="66" t="s">
        <v>9</v>
      </c>
      <c r="C11" s="55"/>
      <c r="D11" s="81">
        <v>81344.267600000006</v>
      </c>
      <c r="E11" s="82"/>
      <c r="F11" s="82"/>
      <c r="G11" s="81">
        <v>56030.591</v>
      </c>
      <c r="H11" s="83">
        <v>45.178314467537902</v>
      </c>
      <c r="I11" s="81">
        <v>19026.933099999998</v>
      </c>
      <c r="J11" s="83">
        <v>23.390625622892699</v>
      </c>
      <c r="K11" s="81">
        <v>12160.7981</v>
      </c>
      <c r="L11" s="83">
        <v>21.7038547746177</v>
      </c>
      <c r="M11" s="83">
        <v>0.564612202549436</v>
      </c>
      <c r="N11" s="81">
        <v>780435.07750000001</v>
      </c>
      <c r="O11" s="81">
        <v>4229777.8788000001</v>
      </c>
      <c r="P11" s="81">
        <v>3483</v>
      </c>
      <c r="Q11" s="81">
        <v>3246</v>
      </c>
      <c r="R11" s="83">
        <v>7.3012939001848398</v>
      </c>
      <c r="S11" s="81">
        <v>23.354656215905798</v>
      </c>
      <c r="T11" s="81">
        <v>23.281521318545899</v>
      </c>
      <c r="U11" s="84">
        <v>0.31314910690107101</v>
      </c>
      <c r="V11" s="67"/>
      <c r="W11" s="67"/>
    </row>
    <row r="12" spans="1:23" ht="12" customHeight="1" thickBot="1" x14ac:dyDescent="0.25">
      <c r="A12" s="58"/>
      <c r="B12" s="66" t="s">
        <v>10</v>
      </c>
      <c r="C12" s="55"/>
      <c r="D12" s="81">
        <v>212578.7616</v>
      </c>
      <c r="E12" s="82"/>
      <c r="F12" s="82"/>
      <c r="G12" s="81">
        <v>67761.4519</v>
      </c>
      <c r="H12" s="83">
        <v>213.71636179478</v>
      </c>
      <c r="I12" s="81">
        <v>41547.087800000001</v>
      </c>
      <c r="J12" s="83">
        <v>19.544326764955599</v>
      </c>
      <c r="K12" s="81">
        <v>18780.444</v>
      </c>
      <c r="L12" s="83">
        <v>27.715527742403602</v>
      </c>
      <c r="M12" s="83">
        <v>1.21225269221537</v>
      </c>
      <c r="N12" s="81">
        <v>1970451.8694</v>
      </c>
      <c r="O12" s="81">
        <v>16047975.3026</v>
      </c>
      <c r="P12" s="81">
        <v>1629</v>
      </c>
      <c r="Q12" s="81">
        <v>1377</v>
      </c>
      <c r="R12" s="83">
        <v>18.300653594771202</v>
      </c>
      <c r="S12" s="81">
        <v>130.49647734806601</v>
      </c>
      <c r="T12" s="81">
        <v>123.762735947712</v>
      </c>
      <c r="U12" s="84">
        <v>5.1600943850716803</v>
      </c>
      <c r="V12" s="67"/>
      <c r="W12" s="67"/>
    </row>
    <row r="13" spans="1:23" ht="14.25" thickBot="1" x14ac:dyDescent="0.25">
      <c r="A13" s="58"/>
      <c r="B13" s="66" t="s">
        <v>11</v>
      </c>
      <c r="C13" s="55"/>
      <c r="D13" s="81">
        <v>329083.08130000002</v>
      </c>
      <c r="E13" s="82"/>
      <c r="F13" s="82"/>
      <c r="G13" s="81">
        <v>246486.63029999999</v>
      </c>
      <c r="H13" s="83">
        <v>33.509505525501098</v>
      </c>
      <c r="I13" s="81">
        <v>105265.1296</v>
      </c>
      <c r="J13" s="83">
        <v>31.987402446872601</v>
      </c>
      <c r="K13" s="81">
        <v>66415.873699999996</v>
      </c>
      <c r="L13" s="83">
        <v>26.945020757987901</v>
      </c>
      <c r="M13" s="83">
        <v>0.58493931850511804</v>
      </c>
      <c r="N13" s="81">
        <v>3094211.3986999998</v>
      </c>
      <c r="O13" s="81">
        <v>19851748.192699999</v>
      </c>
      <c r="P13" s="81">
        <v>11669</v>
      </c>
      <c r="Q13" s="81">
        <v>10248</v>
      </c>
      <c r="R13" s="83">
        <v>13.8661202185792</v>
      </c>
      <c r="S13" s="81">
        <v>28.201480958094098</v>
      </c>
      <c r="T13" s="81">
        <v>28.981091910616701</v>
      </c>
      <c r="U13" s="84">
        <v>-2.7644326682030602</v>
      </c>
      <c r="V13" s="67"/>
      <c r="W13" s="67"/>
    </row>
    <row r="14" spans="1:23" ht="14.25" thickBot="1" x14ac:dyDescent="0.25">
      <c r="A14" s="58"/>
      <c r="B14" s="66" t="s">
        <v>12</v>
      </c>
      <c r="C14" s="55"/>
      <c r="D14" s="81">
        <v>89233.704700000002</v>
      </c>
      <c r="E14" s="82"/>
      <c r="F14" s="82"/>
      <c r="G14" s="81">
        <v>120694.0068</v>
      </c>
      <c r="H14" s="83">
        <v>-26.0661676036096</v>
      </c>
      <c r="I14" s="81">
        <v>17329.974399999999</v>
      </c>
      <c r="J14" s="83">
        <v>19.420884135946899</v>
      </c>
      <c r="K14" s="81">
        <v>23471.292799999999</v>
      </c>
      <c r="L14" s="83">
        <v>19.446941420126901</v>
      </c>
      <c r="M14" s="83">
        <v>-0.26165232790244902</v>
      </c>
      <c r="N14" s="81">
        <v>831895.68119999999</v>
      </c>
      <c r="O14" s="81">
        <v>6692503.8866999997</v>
      </c>
      <c r="P14" s="81">
        <v>1839</v>
      </c>
      <c r="Q14" s="81">
        <v>2739</v>
      </c>
      <c r="R14" s="83">
        <v>-32.858707557502697</v>
      </c>
      <c r="S14" s="81">
        <v>48.522949809679197</v>
      </c>
      <c r="T14" s="81">
        <v>38.227391201168302</v>
      </c>
      <c r="U14" s="84">
        <v>21.217915746864101</v>
      </c>
      <c r="V14" s="67"/>
      <c r="W14" s="67"/>
    </row>
    <row r="15" spans="1:23" ht="14.25" thickBot="1" x14ac:dyDescent="0.25">
      <c r="A15" s="58"/>
      <c r="B15" s="66" t="s">
        <v>13</v>
      </c>
      <c r="C15" s="55"/>
      <c r="D15" s="81">
        <v>181723.5595</v>
      </c>
      <c r="E15" s="82"/>
      <c r="F15" s="82"/>
      <c r="G15" s="81">
        <v>62237.671900000001</v>
      </c>
      <c r="H15" s="83">
        <v>191.98322166032</v>
      </c>
      <c r="I15" s="81">
        <v>-62299.179900000003</v>
      </c>
      <c r="J15" s="83">
        <v>-34.282390280826498</v>
      </c>
      <c r="K15" s="81">
        <v>12919.7474</v>
      </c>
      <c r="L15" s="83">
        <v>20.758725391847399</v>
      </c>
      <c r="M15" s="83">
        <v>-5.8220122244804902</v>
      </c>
      <c r="N15" s="81">
        <v>993509.25379999995</v>
      </c>
      <c r="O15" s="81">
        <v>6990584.1312999995</v>
      </c>
      <c r="P15" s="81">
        <v>8437</v>
      </c>
      <c r="Q15" s="81">
        <v>5930</v>
      </c>
      <c r="R15" s="83">
        <v>42.2765598650928</v>
      </c>
      <c r="S15" s="81">
        <v>21.5388834301292</v>
      </c>
      <c r="T15" s="81">
        <v>22.377964772344001</v>
      </c>
      <c r="U15" s="84">
        <v>-3.8956584956539202</v>
      </c>
      <c r="V15" s="67"/>
      <c r="W15" s="67"/>
    </row>
    <row r="16" spans="1:23" ht="14.25" thickBot="1" x14ac:dyDescent="0.25">
      <c r="A16" s="58"/>
      <c r="B16" s="66" t="s">
        <v>14</v>
      </c>
      <c r="C16" s="55"/>
      <c r="D16" s="81">
        <v>1161115.2493</v>
      </c>
      <c r="E16" s="82"/>
      <c r="F16" s="82"/>
      <c r="G16" s="81">
        <v>2042000.1009</v>
      </c>
      <c r="H16" s="83">
        <v>-43.138335361088103</v>
      </c>
      <c r="I16" s="81">
        <v>-88352.179399999994</v>
      </c>
      <c r="J16" s="83">
        <v>-7.6092514893129497</v>
      </c>
      <c r="K16" s="81">
        <v>-8532.5046000000002</v>
      </c>
      <c r="L16" s="83">
        <v>-0.41785035153716898</v>
      </c>
      <c r="M16" s="83">
        <v>9.3547766502229592</v>
      </c>
      <c r="N16" s="81">
        <v>13756226.1316</v>
      </c>
      <c r="O16" s="81">
        <v>93734050.075800002</v>
      </c>
      <c r="P16" s="81">
        <v>45893</v>
      </c>
      <c r="Q16" s="81">
        <v>42932</v>
      </c>
      <c r="R16" s="83">
        <v>6.89695332153173</v>
      </c>
      <c r="S16" s="81">
        <v>25.300486987122198</v>
      </c>
      <c r="T16" s="81">
        <v>28.292597412186701</v>
      </c>
      <c r="U16" s="84">
        <v>-11.8262957807392</v>
      </c>
      <c r="V16" s="67"/>
      <c r="W16" s="67"/>
    </row>
    <row r="17" spans="1:21" ht="12" thickBot="1" x14ac:dyDescent="0.25">
      <c r="A17" s="58"/>
      <c r="B17" s="66" t="s">
        <v>15</v>
      </c>
      <c r="C17" s="55"/>
      <c r="D17" s="81">
        <v>1103307.1906999999</v>
      </c>
      <c r="E17" s="82"/>
      <c r="F17" s="82"/>
      <c r="G17" s="81">
        <v>2473841.5104</v>
      </c>
      <c r="H17" s="83">
        <v>-55.4010559665318</v>
      </c>
      <c r="I17" s="81">
        <v>173414.9755</v>
      </c>
      <c r="J17" s="83">
        <v>15.717741800447801</v>
      </c>
      <c r="K17" s="81">
        <v>273132.14</v>
      </c>
      <c r="L17" s="83">
        <v>11.0408099650586</v>
      </c>
      <c r="M17" s="83">
        <v>-0.36508762571845299</v>
      </c>
      <c r="N17" s="81">
        <v>15099882.5099</v>
      </c>
      <c r="O17" s="81">
        <v>134185355.1057</v>
      </c>
      <c r="P17" s="81">
        <v>12167</v>
      </c>
      <c r="Q17" s="81">
        <v>11819</v>
      </c>
      <c r="R17" s="83">
        <v>2.94441154073948</v>
      </c>
      <c r="S17" s="81">
        <v>90.680298405523104</v>
      </c>
      <c r="T17" s="81">
        <v>99.010319460191198</v>
      </c>
      <c r="U17" s="84">
        <v>-9.1861420850383197</v>
      </c>
    </row>
    <row r="18" spans="1:21" ht="12" customHeight="1" thickBot="1" x14ac:dyDescent="0.25">
      <c r="A18" s="58"/>
      <c r="B18" s="66" t="s">
        <v>16</v>
      </c>
      <c r="C18" s="55"/>
      <c r="D18" s="81">
        <v>2307755.1938999998</v>
      </c>
      <c r="E18" s="82"/>
      <c r="F18" s="82"/>
      <c r="G18" s="81">
        <v>2607660.9257</v>
      </c>
      <c r="H18" s="83">
        <v>-11.500948180963899</v>
      </c>
      <c r="I18" s="81">
        <v>383766.64730000001</v>
      </c>
      <c r="J18" s="83">
        <v>16.629434886091701</v>
      </c>
      <c r="K18" s="81">
        <v>308515.02189999999</v>
      </c>
      <c r="L18" s="83">
        <v>11.831101922010101</v>
      </c>
      <c r="M18" s="83">
        <v>0.243915595864864</v>
      </c>
      <c r="N18" s="81">
        <v>23319429.048799999</v>
      </c>
      <c r="O18" s="81">
        <v>223855631.8373</v>
      </c>
      <c r="P18" s="81">
        <v>83958</v>
      </c>
      <c r="Q18" s="81">
        <v>73607</v>
      </c>
      <c r="R18" s="83">
        <v>14.0625212276006</v>
      </c>
      <c r="S18" s="81">
        <v>27.487019627671</v>
      </c>
      <c r="T18" s="81">
        <v>28.2445830749793</v>
      </c>
      <c r="U18" s="84">
        <v>-2.7560770777260601</v>
      </c>
    </row>
    <row r="19" spans="1:21" ht="12" customHeight="1" thickBot="1" x14ac:dyDescent="0.25">
      <c r="A19" s="58"/>
      <c r="B19" s="66" t="s">
        <v>17</v>
      </c>
      <c r="C19" s="55"/>
      <c r="D19" s="81">
        <v>837853.41689999995</v>
      </c>
      <c r="E19" s="82"/>
      <c r="F19" s="82"/>
      <c r="G19" s="81">
        <v>1348352.7585</v>
      </c>
      <c r="H19" s="83">
        <v>-37.860963192444899</v>
      </c>
      <c r="I19" s="81">
        <v>81329.073600000003</v>
      </c>
      <c r="J19" s="83">
        <v>9.7068379694519802</v>
      </c>
      <c r="K19" s="81">
        <v>122049.63189999999</v>
      </c>
      <c r="L19" s="83">
        <v>9.0517582383838793</v>
      </c>
      <c r="M19" s="83">
        <v>-0.33363933726046702</v>
      </c>
      <c r="N19" s="81">
        <v>7867800.2873999998</v>
      </c>
      <c r="O19" s="81">
        <v>47592209.092100002</v>
      </c>
      <c r="P19" s="81">
        <v>15100</v>
      </c>
      <c r="Q19" s="81">
        <v>12765</v>
      </c>
      <c r="R19" s="83">
        <v>18.292205248727001</v>
      </c>
      <c r="S19" s="81">
        <v>55.4869812516556</v>
      </c>
      <c r="T19" s="81">
        <v>57.307718965922497</v>
      </c>
      <c r="U19" s="84">
        <v>-3.2813782137634</v>
      </c>
    </row>
    <row r="20" spans="1:21" ht="12" thickBot="1" x14ac:dyDescent="0.25">
      <c r="A20" s="58"/>
      <c r="B20" s="66" t="s">
        <v>18</v>
      </c>
      <c r="C20" s="55"/>
      <c r="D20" s="81">
        <v>959432.82090000005</v>
      </c>
      <c r="E20" s="82"/>
      <c r="F20" s="82"/>
      <c r="G20" s="81">
        <v>1027690.9641</v>
      </c>
      <c r="H20" s="83">
        <v>-6.64189387514726</v>
      </c>
      <c r="I20" s="81">
        <v>125246.704</v>
      </c>
      <c r="J20" s="83">
        <v>13.0542442651182</v>
      </c>
      <c r="K20" s="81">
        <v>92299.376999999993</v>
      </c>
      <c r="L20" s="83">
        <v>8.9812385458532393</v>
      </c>
      <c r="M20" s="83">
        <v>0.35696153182052398</v>
      </c>
      <c r="N20" s="81">
        <v>8527227.1530000009</v>
      </c>
      <c r="O20" s="81">
        <v>86904912.247299999</v>
      </c>
      <c r="P20" s="81">
        <v>40002</v>
      </c>
      <c r="Q20" s="81">
        <v>34395</v>
      </c>
      <c r="R20" s="83">
        <v>16.301788050588801</v>
      </c>
      <c r="S20" s="81">
        <v>23.984621291435399</v>
      </c>
      <c r="T20" s="81">
        <v>24.8734712283762</v>
      </c>
      <c r="U20" s="84">
        <v>-3.7059160790593002</v>
      </c>
    </row>
    <row r="21" spans="1:21" ht="12" customHeight="1" thickBot="1" x14ac:dyDescent="0.25">
      <c r="A21" s="58"/>
      <c r="B21" s="66" t="s">
        <v>19</v>
      </c>
      <c r="C21" s="55"/>
      <c r="D21" s="81">
        <v>535672.82160000002</v>
      </c>
      <c r="E21" s="82"/>
      <c r="F21" s="82"/>
      <c r="G21" s="81">
        <v>872066.52949999995</v>
      </c>
      <c r="H21" s="83">
        <v>-38.574317041255</v>
      </c>
      <c r="I21" s="81">
        <v>65673.688999999998</v>
      </c>
      <c r="J21" s="83">
        <v>12.2600375363154</v>
      </c>
      <c r="K21" s="81">
        <v>118111.3864</v>
      </c>
      <c r="L21" s="83">
        <v>13.5438504293611</v>
      </c>
      <c r="M21" s="83">
        <v>-0.443968181208311</v>
      </c>
      <c r="N21" s="81">
        <v>5062170.8806999996</v>
      </c>
      <c r="O21" s="81">
        <v>31866194.6787</v>
      </c>
      <c r="P21" s="81">
        <v>36955</v>
      </c>
      <c r="Q21" s="81">
        <v>31431</v>
      </c>
      <c r="R21" s="83">
        <v>17.5750055677516</v>
      </c>
      <c r="S21" s="81">
        <v>14.4952732133676</v>
      </c>
      <c r="T21" s="81">
        <v>15.4443721039738</v>
      </c>
      <c r="U21" s="84">
        <v>-6.5476440259912501</v>
      </c>
    </row>
    <row r="22" spans="1:21" ht="12" customHeight="1" thickBot="1" x14ac:dyDescent="0.25">
      <c r="A22" s="58"/>
      <c r="B22" s="66" t="s">
        <v>20</v>
      </c>
      <c r="C22" s="55"/>
      <c r="D22" s="81">
        <v>2139889.0399000002</v>
      </c>
      <c r="E22" s="82"/>
      <c r="F22" s="82"/>
      <c r="G22" s="81">
        <v>1264122.3474999999</v>
      </c>
      <c r="H22" s="83">
        <v>69.278633838881703</v>
      </c>
      <c r="I22" s="81">
        <v>79572.5193</v>
      </c>
      <c r="J22" s="83">
        <v>3.71853483130689</v>
      </c>
      <c r="K22" s="81">
        <v>86040.150800000003</v>
      </c>
      <c r="L22" s="83">
        <v>6.8063151458526097</v>
      </c>
      <c r="M22" s="83">
        <v>-7.5169922877448003E-2</v>
      </c>
      <c r="N22" s="81">
        <v>15687876.0207</v>
      </c>
      <c r="O22" s="81">
        <v>82486410.749200001</v>
      </c>
      <c r="P22" s="81">
        <v>104570</v>
      </c>
      <c r="Q22" s="81">
        <v>79366</v>
      </c>
      <c r="R22" s="83">
        <v>31.756671622609201</v>
      </c>
      <c r="S22" s="81">
        <v>20.463699339198602</v>
      </c>
      <c r="T22" s="81">
        <v>20.577082345084801</v>
      </c>
      <c r="U22" s="84">
        <v>-0.55406895892466101</v>
      </c>
    </row>
    <row r="23" spans="1:21" ht="12" thickBot="1" x14ac:dyDescent="0.25">
      <c r="A23" s="58"/>
      <c r="B23" s="66" t="s">
        <v>21</v>
      </c>
      <c r="C23" s="55"/>
      <c r="D23" s="81">
        <v>2813445.9731000001</v>
      </c>
      <c r="E23" s="82"/>
      <c r="F23" s="82"/>
      <c r="G23" s="81">
        <v>1194904.7320000001</v>
      </c>
      <c r="H23" s="83">
        <v>135.45358033614301</v>
      </c>
      <c r="I23" s="81">
        <v>363884.50469999999</v>
      </c>
      <c r="J23" s="83">
        <v>12.9337655024899</v>
      </c>
      <c r="K23" s="81">
        <v>97488.649699999994</v>
      </c>
      <c r="L23" s="83">
        <v>8.15869642903046</v>
      </c>
      <c r="M23" s="83">
        <v>2.7325832886164201</v>
      </c>
      <c r="N23" s="81">
        <v>21831973.4868</v>
      </c>
      <c r="O23" s="81">
        <v>154615808.0548</v>
      </c>
      <c r="P23" s="81">
        <v>82464</v>
      </c>
      <c r="Q23" s="81">
        <v>69525</v>
      </c>
      <c r="R23" s="83">
        <v>18.6105717367853</v>
      </c>
      <c r="S23" s="81">
        <v>34.117262964445104</v>
      </c>
      <c r="T23" s="81">
        <v>35.651345687162902</v>
      </c>
      <c r="U23" s="84">
        <v>-4.4964999810111701</v>
      </c>
    </row>
    <row r="24" spans="1:21" ht="12" thickBot="1" x14ac:dyDescent="0.25">
      <c r="A24" s="58"/>
      <c r="B24" s="66" t="s">
        <v>22</v>
      </c>
      <c r="C24" s="55"/>
      <c r="D24" s="81">
        <v>384153.98729999998</v>
      </c>
      <c r="E24" s="82"/>
      <c r="F24" s="82"/>
      <c r="G24" s="81">
        <v>317678.91259999998</v>
      </c>
      <c r="H24" s="83">
        <v>20.925239939895199</v>
      </c>
      <c r="I24" s="81">
        <v>52159.7448</v>
      </c>
      <c r="J24" s="83">
        <v>13.5778220516729</v>
      </c>
      <c r="K24" s="81">
        <v>55819.352200000001</v>
      </c>
      <c r="L24" s="83">
        <v>17.570996999188299</v>
      </c>
      <c r="M24" s="83">
        <v>-6.5561624342892005E-2</v>
      </c>
      <c r="N24" s="81">
        <v>3202021.1126999999</v>
      </c>
      <c r="O24" s="81">
        <v>22333260.420400001</v>
      </c>
      <c r="P24" s="81">
        <v>25913</v>
      </c>
      <c r="Q24" s="81">
        <v>23730</v>
      </c>
      <c r="R24" s="83">
        <v>9.1993257479983104</v>
      </c>
      <c r="S24" s="81">
        <v>14.824759282985401</v>
      </c>
      <c r="T24" s="81">
        <v>13.907518411293699</v>
      </c>
      <c r="U24" s="84">
        <v>6.1872227007718603</v>
      </c>
    </row>
    <row r="25" spans="1:21" ht="12" thickBot="1" x14ac:dyDescent="0.25">
      <c r="A25" s="58"/>
      <c r="B25" s="66" t="s">
        <v>23</v>
      </c>
      <c r="C25" s="55"/>
      <c r="D25" s="81">
        <v>396337.6312</v>
      </c>
      <c r="E25" s="82"/>
      <c r="F25" s="82"/>
      <c r="G25" s="81">
        <v>317502.40820000001</v>
      </c>
      <c r="H25" s="83">
        <v>24.829803164938699</v>
      </c>
      <c r="I25" s="81">
        <v>33757.878900000003</v>
      </c>
      <c r="J25" s="83">
        <v>8.5174548774968795</v>
      </c>
      <c r="K25" s="81">
        <v>32699.744699999999</v>
      </c>
      <c r="L25" s="83">
        <v>10.299054071867699</v>
      </c>
      <c r="M25" s="83">
        <v>3.2359096675149003E-2</v>
      </c>
      <c r="N25" s="81">
        <v>4008466.1899000001</v>
      </c>
      <c r="O25" s="81">
        <v>32067217.653000001</v>
      </c>
      <c r="P25" s="81">
        <v>18606</v>
      </c>
      <c r="Q25" s="81">
        <v>16420</v>
      </c>
      <c r="R25" s="83">
        <v>13.3130328867235</v>
      </c>
      <c r="S25" s="81">
        <v>21.301603310760001</v>
      </c>
      <c r="T25" s="81">
        <v>21.865756875761299</v>
      </c>
      <c r="U25" s="84">
        <v>-2.6484089332202099</v>
      </c>
    </row>
    <row r="26" spans="1:21" ht="12" thickBot="1" x14ac:dyDescent="0.25">
      <c r="A26" s="58"/>
      <c r="B26" s="66" t="s">
        <v>24</v>
      </c>
      <c r="C26" s="55"/>
      <c r="D26" s="81">
        <v>655587.8517</v>
      </c>
      <c r="E26" s="82"/>
      <c r="F26" s="82"/>
      <c r="G26" s="81">
        <v>350130.38059999997</v>
      </c>
      <c r="H26" s="83">
        <v>87.241064479053094</v>
      </c>
      <c r="I26" s="81">
        <v>126469.67080000001</v>
      </c>
      <c r="J26" s="83">
        <v>19.291033302714901</v>
      </c>
      <c r="K26" s="81">
        <v>69905.364199999996</v>
      </c>
      <c r="L26" s="83">
        <v>19.9655237229648</v>
      </c>
      <c r="M26" s="83">
        <v>0.80915545247956799</v>
      </c>
      <c r="N26" s="81">
        <v>4777633.9022000004</v>
      </c>
      <c r="O26" s="81">
        <v>53491608.556900002</v>
      </c>
      <c r="P26" s="81">
        <v>43689</v>
      </c>
      <c r="Q26" s="81">
        <v>35268</v>
      </c>
      <c r="R26" s="83">
        <v>23.877169105137799</v>
      </c>
      <c r="S26" s="81">
        <v>15.005787536908599</v>
      </c>
      <c r="T26" s="81">
        <v>15.069243331065</v>
      </c>
      <c r="U26" s="84">
        <v>-0.42287546721761199</v>
      </c>
    </row>
    <row r="27" spans="1:21" ht="12" thickBot="1" x14ac:dyDescent="0.25">
      <c r="A27" s="58"/>
      <c r="B27" s="66" t="s">
        <v>25</v>
      </c>
      <c r="C27" s="55"/>
      <c r="D27" s="81">
        <v>278228.538</v>
      </c>
      <c r="E27" s="82"/>
      <c r="F27" s="82"/>
      <c r="G27" s="81">
        <v>172870.2654</v>
      </c>
      <c r="H27" s="83">
        <v>60.946440011655099</v>
      </c>
      <c r="I27" s="81">
        <v>71402.0962</v>
      </c>
      <c r="J27" s="83">
        <v>25.663110158742999</v>
      </c>
      <c r="K27" s="81">
        <v>45515.086600000002</v>
      </c>
      <c r="L27" s="83">
        <v>26.329043051263799</v>
      </c>
      <c r="M27" s="83">
        <v>0.56875668121875</v>
      </c>
      <c r="N27" s="81">
        <v>2370248.0079000001</v>
      </c>
      <c r="O27" s="81">
        <v>13940037.337300001</v>
      </c>
      <c r="P27" s="81">
        <v>30595</v>
      </c>
      <c r="Q27" s="81">
        <v>25939</v>
      </c>
      <c r="R27" s="83">
        <v>17.949805312463901</v>
      </c>
      <c r="S27" s="81">
        <v>9.0939218172904095</v>
      </c>
      <c r="T27" s="81">
        <v>9.3525954277343004</v>
      </c>
      <c r="U27" s="84">
        <v>-2.8444670587784802</v>
      </c>
    </row>
    <row r="28" spans="1:21" ht="12" thickBot="1" x14ac:dyDescent="0.25">
      <c r="A28" s="58"/>
      <c r="B28" s="66" t="s">
        <v>26</v>
      </c>
      <c r="C28" s="55"/>
      <c r="D28" s="81">
        <v>786532.8236</v>
      </c>
      <c r="E28" s="82"/>
      <c r="F28" s="82"/>
      <c r="G28" s="81">
        <v>437207.18479999999</v>
      </c>
      <c r="H28" s="83">
        <v>79.899336274585394</v>
      </c>
      <c r="I28" s="81">
        <v>27250.191699999999</v>
      </c>
      <c r="J28" s="83">
        <v>3.46459688424375</v>
      </c>
      <c r="K28" s="81">
        <v>30149.678899999999</v>
      </c>
      <c r="L28" s="83">
        <v>6.8959705943057497</v>
      </c>
      <c r="M28" s="83">
        <v>-9.6169753900762003E-2</v>
      </c>
      <c r="N28" s="81">
        <v>6635844.3354000002</v>
      </c>
      <c r="O28" s="81">
        <v>62295415.846299998</v>
      </c>
      <c r="P28" s="81">
        <v>32303</v>
      </c>
      <c r="Q28" s="81">
        <v>29420</v>
      </c>
      <c r="R28" s="83">
        <v>9.7994561522773491</v>
      </c>
      <c r="S28" s="81">
        <v>24.348599931894899</v>
      </c>
      <c r="T28" s="81">
        <v>23.8997493711761</v>
      </c>
      <c r="U28" s="84">
        <v>1.8434347846458199</v>
      </c>
    </row>
    <row r="29" spans="1:21" ht="12" thickBot="1" x14ac:dyDescent="0.25">
      <c r="A29" s="58"/>
      <c r="B29" s="66" t="s">
        <v>27</v>
      </c>
      <c r="C29" s="55"/>
      <c r="D29" s="81">
        <v>799559.73300000001</v>
      </c>
      <c r="E29" s="82"/>
      <c r="F29" s="82"/>
      <c r="G29" s="81">
        <v>584959.07530000003</v>
      </c>
      <c r="H29" s="83">
        <v>36.686439575271201</v>
      </c>
      <c r="I29" s="81">
        <v>123669.93489999999</v>
      </c>
      <c r="J29" s="83">
        <v>15.467254014403901</v>
      </c>
      <c r="K29" s="81">
        <v>138118.11799999999</v>
      </c>
      <c r="L29" s="83">
        <v>23.611586490758398</v>
      </c>
      <c r="M29" s="83">
        <v>-0.104607442594895</v>
      </c>
      <c r="N29" s="81">
        <v>6975280.0132999998</v>
      </c>
      <c r="O29" s="81">
        <v>37515149.433399998</v>
      </c>
      <c r="P29" s="81">
        <v>102596</v>
      </c>
      <c r="Q29" s="81">
        <v>91506</v>
      </c>
      <c r="R29" s="83">
        <v>12.119423862916101</v>
      </c>
      <c r="S29" s="81">
        <v>7.7932836855238001</v>
      </c>
      <c r="T29" s="81">
        <v>8.2379086103643502</v>
      </c>
      <c r="U29" s="84">
        <v>-5.7052321304105398</v>
      </c>
    </row>
    <row r="30" spans="1:21" ht="12" thickBot="1" x14ac:dyDescent="0.25">
      <c r="A30" s="58"/>
      <c r="B30" s="66" t="s">
        <v>28</v>
      </c>
      <c r="C30" s="55"/>
      <c r="D30" s="81">
        <v>1048430.2263</v>
      </c>
      <c r="E30" s="82"/>
      <c r="F30" s="82"/>
      <c r="G30" s="81">
        <v>772778.49199999997</v>
      </c>
      <c r="H30" s="83">
        <v>35.670213023992901</v>
      </c>
      <c r="I30" s="81">
        <v>124335.124</v>
      </c>
      <c r="J30" s="83">
        <v>11.8591701079422</v>
      </c>
      <c r="K30" s="81">
        <v>114516.0616</v>
      </c>
      <c r="L30" s="83">
        <v>14.818743376724299</v>
      </c>
      <c r="M30" s="83">
        <v>8.5743975673016004E-2</v>
      </c>
      <c r="N30" s="81">
        <v>9683041.5377999991</v>
      </c>
      <c r="O30" s="81">
        <v>70879372.555800006</v>
      </c>
      <c r="P30" s="81">
        <v>63645</v>
      </c>
      <c r="Q30" s="81">
        <v>55410</v>
      </c>
      <c r="R30" s="83">
        <v>14.861938278289101</v>
      </c>
      <c r="S30" s="81">
        <v>16.4730964930474</v>
      </c>
      <c r="T30" s="81">
        <v>17.510565838296301</v>
      </c>
      <c r="U30" s="84">
        <v>-6.2979619265075</v>
      </c>
    </row>
    <row r="31" spans="1:21" ht="12" thickBot="1" x14ac:dyDescent="0.25">
      <c r="A31" s="58"/>
      <c r="B31" s="66" t="s">
        <v>29</v>
      </c>
      <c r="C31" s="55"/>
      <c r="D31" s="81">
        <v>672090.96089999995</v>
      </c>
      <c r="E31" s="82"/>
      <c r="F31" s="82"/>
      <c r="G31" s="81">
        <v>158736.54329999999</v>
      </c>
      <c r="H31" s="83">
        <v>323.40027502665203</v>
      </c>
      <c r="I31" s="81">
        <v>23423.766</v>
      </c>
      <c r="J31" s="83">
        <v>3.4852077118598799</v>
      </c>
      <c r="K31" s="81">
        <v>12122.152899999999</v>
      </c>
      <c r="L31" s="83">
        <v>7.6366491596645503</v>
      </c>
      <c r="M31" s="83">
        <v>0.93231072015268801</v>
      </c>
      <c r="N31" s="81">
        <v>4076138.0753000001</v>
      </c>
      <c r="O31" s="81">
        <v>72585944.446099997</v>
      </c>
      <c r="P31" s="81">
        <v>24210</v>
      </c>
      <c r="Q31" s="81">
        <v>19668</v>
      </c>
      <c r="R31" s="83">
        <v>23.093349603416701</v>
      </c>
      <c r="S31" s="81">
        <v>27.760882317224301</v>
      </c>
      <c r="T31" s="81">
        <v>27.605046034167199</v>
      </c>
      <c r="U31" s="84">
        <v>0.56135205385897902</v>
      </c>
    </row>
    <row r="32" spans="1:21" ht="12" thickBot="1" x14ac:dyDescent="0.25">
      <c r="A32" s="58"/>
      <c r="B32" s="66" t="s">
        <v>30</v>
      </c>
      <c r="C32" s="55"/>
      <c r="D32" s="81">
        <v>226922.2101</v>
      </c>
      <c r="E32" s="82"/>
      <c r="F32" s="82"/>
      <c r="G32" s="81">
        <v>80365.560100000002</v>
      </c>
      <c r="H32" s="83">
        <v>182.36250679723699</v>
      </c>
      <c r="I32" s="81">
        <v>57517.478900000002</v>
      </c>
      <c r="J32" s="83">
        <v>25.3467824390804</v>
      </c>
      <c r="K32" s="81">
        <v>19877.2664</v>
      </c>
      <c r="L32" s="83">
        <v>24.733562953168502</v>
      </c>
      <c r="M32" s="83">
        <v>1.8936312339205801</v>
      </c>
      <c r="N32" s="81">
        <v>1621425.7831999999</v>
      </c>
      <c r="O32" s="81">
        <v>7620424.6588000003</v>
      </c>
      <c r="P32" s="81">
        <v>28877</v>
      </c>
      <c r="Q32" s="81">
        <v>25565</v>
      </c>
      <c r="R32" s="83">
        <v>12.955212204185401</v>
      </c>
      <c r="S32" s="81">
        <v>7.8582335457284298</v>
      </c>
      <c r="T32" s="81">
        <v>7.4805056014081801</v>
      </c>
      <c r="U32" s="84">
        <v>4.8067793114342301</v>
      </c>
    </row>
    <row r="33" spans="1:21" ht="12" thickBot="1" x14ac:dyDescent="0.25">
      <c r="A33" s="58"/>
      <c r="B33" s="66" t="s">
        <v>75</v>
      </c>
      <c r="C33" s="55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1">
        <v>27.777799999999999</v>
      </c>
      <c r="P33" s="82"/>
      <c r="Q33" s="82"/>
      <c r="R33" s="82"/>
      <c r="S33" s="82"/>
      <c r="T33" s="82"/>
      <c r="U33" s="85"/>
    </row>
    <row r="34" spans="1:21" ht="12" customHeight="1" thickBot="1" x14ac:dyDescent="0.25">
      <c r="A34" s="58"/>
      <c r="B34" s="66" t="s">
        <v>31</v>
      </c>
      <c r="C34" s="55"/>
      <c r="D34" s="81">
        <v>204574.84580000001</v>
      </c>
      <c r="E34" s="82"/>
      <c r="F34" s="82"/>
      <c r="G34" s="81">
        <v>133102.61989999999</v>
      </c>
      <c r="H34" s="83">
        <v>53.697084214944098</v>
      </c>
      <c r="I34" s="81">
        <v>21504.502700000001</v>
      </c>
      <c r="J34" s="83">
        <v>10.5118019842105</v>
      </c>
      <c r="K34" s="81">
        <v>18186.341799999998</v>
      </c>
      <c r="L34" s="83">
        <v>13.6633988223999</v>
      </c>
      <c r="M34" s="83">
        <v>0.182453455262784</v>
      </c>
      <c r="N34" s="81">
        <v>1846643.3363999999</v>
      </c>
      <c r="O34" s="81">
        <v>16897753.955200002</v>
      </c>
      <c r="P34" s="81">
        <v>9601</v>
      </c>
      <c r="Q34" s="81">
        <v>8721</v>
      </c>
      <c r="R34" s="83">
        <v>10.0905859419791</v>
      </c>
      <c r="S34" s="81">
        <v>21.307660222893499</v>
      </c>
      <c r="T34" s="81">
        <v>21.267785391583502</v>
      </c>
      <c r="U34" s="84">
        <v>0.18713847927361901</v>
      </c>
    </row>
    <row r="35" spans="1:21" ht="12" customHeight="1" thickBot="1" x14ac:dyDescent="0.25">
      <c r="A35" s="58"/>
      <c r="B35" s="66" t="s">
        <v>61</v>
      </c>
      <c r="C35" s="55"/>
      <c r="D35" s="81">
        <v>230917.12</v>
      </c>
      <c r="E35" s="82"/>
      <c r="F35" s="82"/>
      <c r="G35" s="81">
        <v>46798.31</v>
      </c>
      <c r="H35" s="83">
        <v>393.430467895101</v>
      </c>
      <c r="I35" s="81">
        <v>23395.02</v>
      </c>
      <c r="J35" s="83">
        <v>10.131349291035701</v>
      </c>
      <c r="K35" s="81">
        <v>1724.63</v>
      </c>
      <c r="L35" s="83">
        <v>3.6852399157149098</v>
      </c>
      <c r="M35" s="83">
        <v>12.565240080481001</v>
      </c>
      <c r="N35" s="81">
        <v>2111419.77</v>
      </c>
      <c r="O35" s="81">
        <v>25286646.789999999</v>
      </c>
      <c r="P35" s="81">
        <v>151</v>
      </c>
      <c r="Q35" s="81">
        <v>177</v>
      </c>
      <c r="R35" s="83">
        <v>-14.6892655367232</v>
      </c>
      <c r="S35" s="81">
        <v>1529.2524503311299</v>
      </c>
      <c r="T35" s="81">
        <v>1471.9954802259899</v>
      </c>
      <c r="U35" s="84">
        <v>3.7441149819795601</v>
      </c>
    </row>
    <row r="36" spans="1:21" ht="12" customHeight="1" thickBot="1" x14ac:dyDescent="0.25">
      <c r="A36" s="58"/>
      <c r="B36" s="66" t="s">
        <v>35</v>
      </c>
      <c r="C36" s="55"/>
      <c r="D36" s="81">
        <v>133143.18</v>
      </c>
      <c r="E36" s="82"/>
      <c r="F36" s="82"/>
      <c r="G36" s="81">
        <v>79800.05</v>
      </c>
      <c r="H36" s="83">
        <v>66.845985685472598</v>
      </c>
      <c r="I36" s="81">
        <v>-12881.32</v>
      </c>
      <c r="J36" s="83">
        <v>-9.6747876984761803</v>
      </c>
      <c r="K36" s="81">
        <v>-5166.6499999999996</v>
      </c>
      <c r="L36" s="83">
        <v>-6.4744946901662299</v>
      </c>
      <c r="M36" s="83">
        <v>1.4931667521508101</v>
      </c>
      <c r="N36" s="81">
        <v>1395441.59</v>
      </c>
      <c r="O36" s="81">
        <v>24279654.309999999</v>
      </c>
      <c r="P36" s="81">
        <v>65</v>
      </c>
      <c r="Q36" s="81">
        <v>74</v>
      </c>
      <c r="R36" s="83">
        <v>-12.1621621621622</v>
      </c>
      <c r="S36" s="81">
        <v>2048.35661538462</v>
      </c>
      <c r="T36" s="81">
        <v>2000.2745945945901</v>
      </c>
      <c r="U36" s="84">
        <v>2.3473461812699301</v>
      </c>
    </row>
    <row r="37" spans="1:21" ht="12" customHeight="1" thickBot="1" x14ac:dyDescent="0.25">
      <c r="A37" s="58"/>
      <c r="B37" s="66" t="s">
        <v>36</v>
      </c>
      <c r="C37" s="55"/>
      <c r="D37" s="81">
        <v>21672.639999999999</v>
      </c>
      <c r="E37" s="82"/>
      <c r="F37" s="82"/>
      <c r="G37" s="82"/>
      <c r="H37" s="82"/>
      <c r="I37" s="81">
        <v>1227.3499999999999</v>
      </c>
      <c r="J37" s="83">
        <v>5.66313102603098</v>
      </c>
      <c r="K37" s="82"/>
      <c r="L37" s="82"/>
      <c r="M37" s="82"/>
      <c r="N37" s="81">
        <v>290764.96000000002</v>
      </c>
      <c r="O37" s="81">
        <v>6392191.7400000002</v>
      </c>
      <c r="P37" s="81">
        <v>6</v>
      </c>
      <c r="Q37" s="81">
        <v>22</v>
      </c>
      <c r="R37" s="83">
        <v>-72.727272727272705</v>
      </c>
      <c r="S37" s="81">
        <v>3612.1066666666702</v>
      </c>
      <c r="T37" s="81">
        <v>2701.9036363636401</v>
      </c>
      <c r="U37" s="84">
        <v>25.198675296678999</v>
      </c>
    </row>
    <row r="38" spans="1:21" ht="12" customHeight="1" thickBot="1" x14ac:dyDescent="0.25">
      <c r="A38" s="58"/>
      <c r="B38" s="66" t="s">
        <v>37</v>
      </c>
      <c r="C38" s="55"/>
      <c r="D38" s="81">
        <v>119135.38</v>
      </c>
      <c r="E38" s="82"/>
      <c r="F38" s="82"/>
      <c r="G38" s="81">
        <v>26447.03</v>
      </c>
      <c r="H38" s="83">
        <v>350.46789752951503</v>
      </c>
      <c r="I38" s="81">
        <v>-9012.06</v>
      </c>
      <c r="J38" s="83">
        <v>-7.5645538714024303</v>
      </c>
      <c r="K38" s="81">
        <v>-2867.53</v>
      </c>
      <c r="L38" s="83">
        <v>-10.842540731416699</v>
      </c>
      <c r="M38" s="83">
        <v>2.14279536744167</v>
      </c>
      <c r="N38" s="81">
        <v>1162017.94</v>
      </c>
      <c r="O38" s="81">
        <v>14797851.58</v>
      </c>
      <c r="P38" s="81">
        <v>73</v>
      </c>
      <c r="Q38" s="81">
        <v>76</v>
      </c>
      <c r="R38" s="83">
        <v>-3.9473684210526301</v>
      </c>
      <c r="S38" s="81">
        <v>1631.9915068493201</v>
      </c>
      <c r="T38" s="81">
        <v>1780.89723684211</v>
      </c>
      <c r="U38" s="84">
        <v>-9.1241730957450908</v>
      </c>
    </row>
    <row r="39" spans="1:21" ht="12" customHeight="1" thickBot="1" x14ac:dyDescent="0.25">
      <c r="A39" s="58"/>
      <c r="B39" s="66" t="s">
        <v>74</v>
      </c>
      <c r="C39" s="55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1">
        <v>6.16</v>
      </c>
      <c r="P39" s="82"/>
      <c r="Q39" s="82"/>
      <c r="R39" s="82"/>
      <c r="S39" s="82"/>
      <c r="T39" s="82"/>
      <c r="U39" s="85"/>
    </row>
    <row r="40" spans="1:21" ht="12" customHeight="1" thickBot="1" x14ac:dyDescent="0.25">
      <c r="A40" s="58"/>
      <c r="B40" s="66" t="s">
        <v>32</v>
      </c>
      <c r="C40" s="55"/>
      <c r="D40" s="81">
        <v>27512.734899999999</v>
      </c>
      <c r="E40" s="82"/>
      <c r="F40" s="82"/>
      <c r="G40" s="81">
        <v>48993.589399999997</v>
      </c>
      <c r="H40" s="83">
        <v>-43.844214647396299</v>
      </c>
      <c r="I40" s="81">
        <v>2593.1617999999999</v>
      </c>
      <c r="J40" s="83">
        <v>9.4253145295271992</v>
      </c>
      <c r="K40" s="81">
        <v>2814.6338000000001</v>
      </c>
      <c r="L40" s="83">
        <v>5.7449022095939801</v>
      </c>
      <c r="M40" s="83">
        <v>-7.8685902229980995E-2</v>
      </c>
      <c r="N40" s="81">
        <v>276480.85110000003</v>
      </c>
      <c r="O40" s="81">
        <v>1333142.7215</v>
      </c>
      <c r="P40" s="81">
        <v>67</v>
      </c>
      <c r="Q40" s="81">
        <v>79</v>
      </c>
      <c r="R40" s="83">
        <v>-15.1898734177215</v>
      </c>
      <c r="S40" s="81">
        <v>410.637834328358</v>
      </c>
      <c r="T40" s="81">
        <v>430.823317721519</v>
      </c>
      <c r="U40" s="84">
        <v>-4.9156414011816896</v>
      </c>
    </row>
    <row r="41" spans="1:21" ht="12" thickBot="1" x14ac:dyDescent="0.25">
      <c r="A41" s="58"/>
      <c r="B41" s="66" t="s">
        <v>33</v>
      </c>
      <c r="C41" s="55"/>
      <c r="D41" s="81">
        <v>504302.70209999999</v>
      </c>
      <c r="E41" s="82"/>
      <c r="F41" s="82"/>
      <c r="G41" s="81">
        <v>221555.641</v>
      </c>
      <c r="H41" s="83">
        <v>127.618985381645</v>
      </c>
      <c r="I41" s="81">
        <v>31879.117900000001</v>
      </c>
      <c r="J41" s="83">
        <v>6.3214251613663901</v>
      </c>
      <c r="K41" s="81">
        <v>14383.520200000001</v>
      </c>
      <c r="L41" s="83">
        <v>6.4920577671051003</v>
      </c>
      <c r="M41" s="83">
        <v>1.21636410675045</v>
      </c>
      <c r="N41" s="81">
        <v>4366008.2659999998</v>
      </c>
      <c r="O41" s="81">
        <v>31829090.5627</v>
      </c>
      <c r="P41" s="81">
        <v>2456</v>
      </c>
      <c r="Q41" s="81">
        <v>2313</v>
      </c>
      <c r="R41" s="83">
        <v>6.1824470384781698</v>
      </c>
      <c r="S41" s="81">
        <v>205.33497642508101</v>
      </c>
      <c r="T41" s="81">
        <v>196.89280220492901</v>
      </c>
      <c r="U41" s="84">
        <v>4.1114155840045097</v>
      </c>
    </row>
    <row r="42" spans="1:21" ht="12" customHeight="1" thickBot="1" x14ac:dyDescent="0.25">
      <c r="A42" s="58"/>
      <c r="B42" s="66" t="s">
        <v>38</v>
      </c>
      <c r="C42" s="55"/>
      <c r="D42" s="81">
        <v>165119.46</v>
      </c>
      <c r="E42" s="82"/>
      <c r="F42" s="82"/>
      <c r="G42" s="81">
        <v>20901.73</v>
      </c>
      <c r="H42" s="83">
        <v>689.97987247945503</v>
      </c>
      <c r="I42" s="81">
        <v>-9553.19</v>
      </c>
      <c r="J42" s="83">
        <v>-5.7856233299212603</v>
      </c>
      <c r="K42" s="81">
        <v>-2995.71</v>
      </c>
      <c r="L42" s="83">
        <v>-14.332354307514301</v>
      </c>
      <c r="M42" s="83">
        <v>2.1889568749979098</v>
      </c>
      <c r="N42" s="81">
        <v>1137572.71</v>
      </c>
      <c r="O42" s="81">
        <v>10486167.859999999</v>
      </c>
      <c r="P42" s="81">
        <v>121</v>
      </c>
      <c r="Q42" s="81">
        <v>110</v>
      </c>
      <c r="R42" s="83">
        <v>10</v>
      </c>
      <c r="S42" s="81">
        <v>1364.6236363636399</v>
      </c>
      <c r="T42" s="81">
        <v>1301.52818181818</v>
      </c>
      <c r="U42" s="84">
        <v>4.62365247560765</v>
      </c>
    </row>
    <row r="43" spans="1:21" ht="12" thickBot="1" x14ac:dyDescent="0.25">
      <c r="A43" s="58"/>
      <c r="B43" s="66" t="s">
        <v>39</v>
      </c>
      <c r="C43" s="55"/>
      <c r="D43" s="81">
        <v>63838.2</v>
      </c>
      <c r="E43" s="82"/>
      <c r="F43" s="82"/>
      <c r="G43" s="81">
        <v>13718.81</v>
      </c>
      <c r="H43" s="83">
        <v>365.33336346228299</v>
      </c>
      <c r="I43" s="81">
        <v>8981.1299999999992</v>
      </c>
      <c r="J43" s="83">
        <v>14.068582760792101</v>
      </c>
      <c r="K43" s="81">
        <v>1895.5</v>
      </c>
      <c r="L43" s="83">
        <v>13.816796063215399</v>
      </c>
      <c r="M43" s="83">
        <v>3.7381324188868401</v>
      </c>
      <c r="N43" s="81">
        <v>526437.87</v>
      </c>
      <c r="O43" s="81">
        <v>4667377.01</v>
      </c>
      <c r="P43" s="81">
        <v>59</v>
      </c>
      <c r="Q43" s="81">
        <v>65</v>
      </c>
      <c r="R43" s="83">
        <v>-9.2307692307692299</v>
      </c>
      <c r="S43" s="81">
        <v>1082.0033898305101</v>
      </c>
      <c r="T43" s="81">
        <v>1049.92076923077</v>
      </c>
      <c r="U43" s="84">
        <v>2.9651127622404898</v>
      </c>
    </row>
    <row r="44" spans="1:21" ht="12" thickBot="1" x14ac:dyDescent="0.25">
      <c r="A44" s="59"/>
      <c r="B44" s="66" t="s">
        <v>34</v>
      </c>
      <c r="C44" s="55"/>
      <c r="D44" s="86">
        <v>13304.579</v>
      </c>
      <c r="E44" s="87"/>
      <c r="F44" s="87"/>
      <c r="G44" s="86">
        <v>19038.476600000002</v>
      </c>
      <c r="H44" s="88">
        <v>-30.117418113169801</v>
      </c>
      <c r="I44" s="86">
        <v>1786.9096</v>
      </c>
      <c r="J44" s="88">
        <v>13.4307864983928</v>
      </c>
      <c r="K44" s="86">
        <v>2090.7532999999999</v>
      </c>
      <c r="L44" s="88">
        <v>10.9817258172852</v>
      </c>
      <c r="M44" s="88">
        <v>-0.14532738032746401</v>
      </c>
      <c r="N44" s="86">
        <v>80411.503700000001</v>
      </c>
      <c r="O44" s="86">
        <v>1066447.0377</v>
      </c>
      <c r="P44" s="86">
        <v>8</v>
      </c>
      <c r="Q44" s="86">
        <v>3</v>
      </c>
      <c r="R44" s="88">
        <v>166.666666666667</v>
      </c>
      <c r="S44" s="86">
        <v>1663.072375</v>
      </c>
      <c r="T44" s="86">
        <v>971.63603333333299</v>
      </c>
      <c r="U44" s="89">
        <v>41.575841921291399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40:C40"/>
    <mergeCell ref="B41:C41"/>
    <mergeCell ref="B42:C42"/>
    <mergeCell ref="B31:C31"/>
    <mergeCell ref="B32:C3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42774</v>
      </c>
      <c r="C2" s="43">
        <v>12</v>
      </c>
      <c r="D2" s="43">
        <v>67450</v>
      </c>
      <c r="E2" s="43">
        <v>870835.88903846103</v>
      </c>
      <c r="F2" s="43">
        <v>638389.19543846103</v>
      </c>
      <c r="G2" s="37"/>
      <c r="H2" s="37"/>
    </row>
    <row r="3" spans="1:8" x14ac:dyDescent="0.2">
      <c r="A3" s="43">
        <v>2</v>
      </c>
      <c r="B3" s="44">
        <v>42774</v>
      </c>
      <c r="C3" s="43">
        <v>13</v>
      </c>
      <c r="D3" s="43">
        <v>26318</v>
      </c>
      <c r="E3" s="43">
        <v>218818.351362393</v>
      </c>
      <c r="F3" s="43">
        <v>175207.52671794899</v>
      </c>
      <c r="G3" s="37"/>
      <c r="H3" s="37"/>
    </row>
    <row r="4" spans="1:8" x14ac:dyDescent="0.2">
      <c r="A4" s="43">
        <v>3</v>
      </c>
      <c r="B4" s="44">
        <v>42774</v>
      </c>
      <c r="C4" s="43">
        <v>14</v>
      </c>
      <c r="D4" s="43">
        <v>132504</v>
      </c>
      <c r="E4" s="43">
        <v>220754.66603669201</v>
      </c>
      <c r="F4" s="43">
        <v>163974.15324159301</v>
      </c>
      <c r="G4" s="37"/>
      <c r="H4" s="37"/>
    </row>
    <row r="5" spans="1:8" x14ac:dyDescent="0.2">
      <c r="A5" s="43">
        <v>4</v>
      </c>
      <c r="B5" s="44">
        <v>42774</v>
      </c>
      <c r="C5" s="43">
        <v>15</v>
      </c>
      <c r="D5" s="43">
        <v>4490</v>
      </c>
      <c r="E5" s="43">
        <v>81344.320703986101</v>
      </c>
      <c r="F5" s="43">
        <v>62317.3355158384</v>
      </c>
      <c r="G5" s="37"/>
      <c r="H5" s="37"/>
    </row>
    <row r="6" spans="1:8" x14ac:dyDescent="0.2">
      <c r="A6" s="43">
        <v>5</v>
      </c>
      <c r="B6" s="44">
        <v>42774</v>
      </c>
      <c r="C6" s="43">
        <v>16</v>
      </c>
      <c r="D6" s="43">
        <v>7685</v>
      </c>
      <c r="E6" s="43">
        <v>212578.75693760699</v>
      </c>
      <c r="F6" s="43">
        <v>171031.671838462</v>
      </c>
      <c r="G6" s="37"/>
      <c r="H6" s="37"/>
    </row>
    <row r="7" spans="1:8" x14ac:dyDescent="0.2">
      <c r="A7" s="43">
        <v>6</v>
      </c>
      <c r="B7" s="44">
        <v>42774</v>
      </c>
      <c r="C7" s="43">
        <v>17</v>
      </c>
      <c r="D7" s="43">
        <v>19164</v>
      </c>
      <c r="E7" s="43">
        <v>329083.37814871798</v>
      </c>
      <c r="F7" s="43">
        <v>223817.95306324799</v>
      </c>
      <c r="G7" s="37"/>
      <c r="H7" s="37"/>
    </row>
    <row r="8" spans="1:8" x14ac:dyDescent="0.2">
      <c r="A8" s="43">
        <v>7</v>
      </c>
      <c r="B8" s="44">
        <v>42774</v>
      </c>
      <c r="C8" s="43">
        <v>18</v>
      </c>
      <c r="D8" s="43">
        <v>38746</v>
      </c>
      <c r="E8" s="43">
        <v>89233.707204273494</v>
      </c>
      <c r="F8" s="43">
        <v>71903.7298128205</v>
      </c>
      <c r="G8" s="37"/>
      <c r="H8" s="37"/>
    </row>
    <row r="9" spans="1:8" x14ac:dyDescent="0.2">
      <c r="A9" s="43">
        <v>8</v>
      </c>
      <c r="B9" s="44">
        <v>42774</v>
      </c>
      <c r="C9" s="43">
        <v>19</v>
      </c>
      <c r="D9" s="43">
        <v>25978</v>
      </c>
      <c r="E9" s="43">
        <v>181723.676438461</v>
      </c>
      <c r="F9" s="43">
        <v>244022.739289744</v>
      </c>
      <c r="G9" s="37"/>
      <c r="H9" s="37"/>
    </row>
    <row r="10" spans="1:8" x14ac:dyDescent="0.2">
      <c r="A10" s="43">
        <v>9</v>
      </c>
      <c r="B10" s="44">
        <v>42774</v>
      </c>
      <c r="C10" s="43">
        <v>21</v>
      </c>
      <c r="D10" s="43">
        <v>252393</v>
      </c>
      <c r="E10" s="43">
        <v>1161115.0506444401</v>
      </c>
      <c r="F10" s="43">
        <v>1249467.42861111</v>
      </c>
      <c r="G10" s="37"/>
      <c r="H10" s="37"/>
    </row>
    <row r="11" spans="1:8" x14ac:dyDescent="0.2">
      <c r="A11" s="43">
        <v>10</v>
      </c>
      <c r="B11" s="44">
        <v>42774</v>
      </c>
      <c r="C11" s="43">
        <v>22</v>
      </c>
      <c r="D11" s="43">
        <v>29880</v>
      </c>
      <c r="E11" s="43">
        <v>1103307.1937666701</v>
      </c>
      <c r="F11" s="43">
        <v>929892.21777777805</v>
      </c>
      <c r="G11" s="37"/>
      <c r="H11" s="37"/>
    </row>
    <row r="12" spans="1:8" x14ac:dyDescent="0.2">
      <c r="A12" s="43">
        <v>11</v>
      </c>
      <c r="B12" s="44">
        <v>42774</v>
      </c>
      <c r="C12" s="43">
        <v>23</v>
      </c>
      <c r="D12" s="43">
        <v>188847.43</v>
      </c>
      <c r="E12" s="43">
        <v>2307756.13232393</v>
      </c>
      <c r="F12" s="43">
        <v>1923988.48804701</v>
      </c>
      <c r="G12" s="37"/>
      <c r="H12" s="37"/>
    </row>
    <row r="13" spans="1:8" x14ac:dyDescent="0.2">
      <c r="A13" s="43">
        <v>12</v>
      </c>
      <c r="B13" s="44">
        <v>42774</v>
      </c>
      <c r="C13" s="43">
        <v>24</v>
      </c>
      <c r="D13" s="43">
        <v>28124</v>
      </c>
      <c r="E13" s="43">
        <v>837853.38587777806</v>
      </c>
      <c r="F13" s="43">
        <v>756524.34359145304</v>
      </c>
      <c r="G13" s="37"/>
      <c r="H13" s="37"/>
    </row>
    <row r="14" spans="1:8" x14ac:dyDescent="0.2">
      <c r="A14" s="43">
        <v>13</v>
      </c>
      <c r="B14" s="44">
        <v>42774</v>
      </c>
      <c r="C14" s="43">
        <v>25</v>
      </c>
      <c r="D14" s="43">
        <v>79935</v>
      </c>
      <c r="E14" s="43">
        <v>959433.13870000001</v>
      </c>
      <c r="F14" s="43">
        <v>834186.11690000002</v>
      </c>
      <c r="G14" s="37"/>
      <c r="H14" s="37"/>
    </row>
    <row r="15" spans="1:8" x14ac:dyDescent="0.2">
      <c r="A15" s="43">
        <v>14</v>
      </c>
      <c r="B15" s="44">
        <v>42774</v>
      </c>
      <c r="C15" s="43">
        <v>26</v>
      </c>
      <c r="D15" s="43">
        <v>75400</v>
      </c>
      <c r="E15" s="43">
        <v>535672.59462750901</v>
      </c>
      <c r="F15" s="43">
        <v>469999.132045632</v>
      </c>
      <c r="G15" s="37"/>
      <c r="H15" s="37"/>
    </row>
    <row r="16" spans="1:8" x14ac:dyDescent="0.2">
      <c r="A16" s="43">
        <v>15</v>
      </c>
      <c r="B16" s="44">
        <v>42774</v>
      </c>
      <c r="C16" s="43">
        <v>27</v>
      </c>
      <c r="D16" s="43">
        <v>244224.2</v>
      </c>
      <c r="E16" s="43">
        <v>2139892.8489681901</v>
      </c>
      <c r="F16" s="43">
        <v>2060316.5181307399</v>
      </c>
      <c r="G16" s="37"/>
      <c r="H16" s="37"/>
    </row>
    <row r="17" spans="1:9" x14ac:dyDescent="0.2">
      <c r="A17" s="43">
        <v>16</v>
      </c>
      <c r="B17" s="44">
        <v>42774</v>
      </c>
      <c r="C17" s="43">
        <v>29</v>
      </c>
      <c r="D17" s="43">
        <v>196686</v>
      </c>
      <c r="E17" s="43">
        <v>2813448.3674376099</v>
      </c>
      <c r="F17" s="43">
        <v>2449561.5033786302</v>
      </c>
      <c r="G17" s="37"/>
      <c r="H17" s="37"/>
    </row>
    <row r="18" spans="1:9" x14ac:dyDescent="0.2">
      <c r="A18" s="43">
        <v>17</v>
      </c>
      <c r="B18" s="44">
        <v>42774</v>
      </c>
      <c r="C18" s="43">
        <v>31</v>
      </c>
      <c r="D18" s="43">
        <v>27974.663</v>
      </c>
      <c r="E18" s="43">
        <v>384153.99686165201</v>
      </c>
      <c r="F18" s="43">
        <v>331994.24537780002</v>
      </c>
      <c r="G18" s="37"/>
      <c r="H18" s="37"/>
    </row>
    <row r="19" spans="1:9" x14ac:dyDescent="0.2">
      <c r="A19" s="43">
        <v>18</v>
      </c>
      <c r="B19" s="44">
        <v>42774</v>
      </c>
      <c r="C19" s="43">
        <v>32</v>
      </c>
      <c r="D19" s="43">
        <v>18669.773000000001</v>
      </c>
      <c r="E19" s="43">
        <v>396337.61980563501</v>
      </c>
      <c r="F19" s="43">
        <v>362579.74959490099</v>
      </c>
      <c r="G19" s="37"/>
      <c r="H19" s="37"/>
    </row>
    <row r="20" spans="1:9" x14ac:dyDescent="0.2">
      <c r="A20" s="43">
        <v>19</v>
      </c>
      <c r="B20" s="44">
        <v>42774</v>
      </c>
      <c r="C20" s="43">
        <v>33</v>
      </c>
      <c r="D20" s="43">
        <v>44792.233</v>
      </c>
      <c r="E20" s="43">
        <v>655587.88917090197</v>
      </c>
      <c r="F20" s="43">
        <v>529118.15895903995</v>
      </c>
      <c r="G20" s="37"/>
      <c r="H20" s="37"/>
    </row>
    <row r="21" spans="1:9" x14ac:dyDescent="0.2">
      <c r="A21" s="43">
        <v>20</v>
      </c>
      <c r="B21" s="44">
        <v>42774</v>
      </c>
      <c r="C21" s="43">
        <v>34</v>
      </c>
      <c r="D21" s="43">
        <v>41704.298999999999</v>
      </c>
      <c r="E21" s="43">
        <v>278228.518290137</v>
      </c>
      <c r="F21" s="43">
        <v>206826.443344467</v>
      </c>
      <c r="G21" s="37"/>
      <c r="H21" s="37"/>
    </row>
    <row r="22" spans="1:9" x14ac:dyDescent="0.2">
      <c r="A22" s="43">
        <v>21</v>
      </c>
      <c r="B22" s="44">
        <v>42774</v>
      </c>
      <c r="C22" s="43">
        <v>35</v>
      </c>
      <c r="D22" s="43">
        <v>25926.437000000002</v>
      </c>
      <c r="E22" s="43">
        <v>786532.82350000006</v>
      </c>
      <c r="F22" s="43">
        <v>759282.63289999997</v>
      </c>
      <c r="G22" s="37"/>
      <c r="H22" s="37"/>
    </row>
    <row r="23" spans="1:9" x14ac:dyDescent="0.2">
      <c r="A23" s="43">
        <v>22</v>
      </c>
      <c r="B23" s="44">
        <v>42774</v>
      </c>
      <c r="C23" s="43">
        <v>36</v>
      </c>
      <c r="D23" s="43">
        <v>150747.57</v>
      </c>
      <c r="E23" s="43">
        <v>799559.78067433601</v>
      </c>
      <c r="F23" s="43">
        <v>675889.82581505098</v>
      </c>
      <c r="G23" s="37"/>
      <c r="H23" s="37"/>
    </row>
    <row r="24" spans="1:9" x14ac:dyDescent="0.2">
      <c r="A24" s="43">
        <v>23</v>
      </c>
      <c r="B24" s="44">
        <v>42774</v>
      </c>
      <c r="C24" s="43">
        <v>37</v>
      </c>
      <c r="D24" s="43">
        <v>106996.876</v>
      </c>
      <c r="E24" s="43">
        <v>1048430.20604779</v>
      </c>
      <c r="F24" s="43">
        <v>924095.10289664601</v>
      </c>
      <c r="G24" s="37"/>
      <c r="H24" s="37"/>
    </row>
    <row r="25" spans="1:9" x14ac:dyDescent="0.2">
      <c r="A25" s="43">
        <v>24</v>
      </c>
      <c r="B25" s="44">
        <v>42774</v>
      </c>
      <c r="C25" s="43">
        <v>38</v>
      </c>
      <c r="D25" s="43">
        <v>135583.81</v>
      </c>
      <c r="E25" s="43">
        <v>672090.93331946898</v>
      </c>
      <c r="F25" s="43">
        <v>648667.22984955797</v>
      </c>
      <c r="G25" s="37"/>
      <c r="H25" s="37"/>
    </row>
    <row r="26" spans="1:9" x14ac:dyDescent="0.2">
      <c r="A26" s="43">
        <v>25</v>
      </c>
      <c r="B26" s="44">
        <v>42774</v>
      </c>
      <c r="C26" s="43">
        <v>39</v>
      </c>
      <c r="D26" s="43">
        <v>88421.904999999999</v>
      </c>
      <c r="E26" s="43">
        <v>226922.09125212199</v>
      </c>
      <c r="F26" s="43">
        <v>169404.73622489901</v>
      </c>
      <c r="G26" s="37"/>
      <c r="H26" s="37"/>
    </row>
    <row r="27" spans="1:9" x14ac:dyDescent="0.2">
      <c r="A27" s="43">
        <v>26</v>
      </c>
      <c r="B27" s="44">
        <v>42774</v>
      </c>
      <c r="C27" s="43">
        <v>42</v>
      </c>
      <c r="D27" s="43">
        <v>8488.4979999999996</v>
      </c>
      <c r="E27" s="43">
        <v>204574.84580000001</v>
      </c>
      <c r="F27" s="43">
        <v>183070.34049999999</v>
      </c>
      <c r="G27" s="37"/>
      <c r="H27" s="37"/>
    </row>
    <row r="28" spans="1:9" x14ac:dyDescent="0.2">
      <c r="A28" s="43">
        <v>27</v>
      </c>
      <c r="B28" s="44">
        <v>42774</v>
      </c>
      <c r="C28" s="43">
        <v>70</v>
      </c>
      <c r="D28" s="43">
        <v>143</v>
      </c>
      <c r="E28" s="43">
        <v>230917.12</v>
      </c>
      <c r="F28" s="43">
        <v>207522.1</v>
      </c>
      <c r="G28" s="37"/>
      <c r="H28" s="37"/>
    </row>
    <row r="29" spans="1:9" x14ac:dyDescent="0.2">
      <c r="A29" s="43">
        <v>28</v>
      </c>
      <c r="B29" s="44">
        <v>42774</v>
      </c>
      <c r="C29" s="43">
        <v>71</v>
      </c>
      <c r="D29" s="43">
        <v>61</v>
      </c>
      <c r="E29" s="43">
        <v>133143.18</v>
      </c>
      <c r="F29" s="43">
        <v>146024.5</v>
      </c>
      <c r="G29" s="37"/>
      <c r="H29" s="37"/>
    </row>
    <row r="30" spans="1:9" x14ac:dyDescent="0.2">
      <c r="A30" s="43">
        <v>29</v>
      </c>
      <c r="B30" s="44">
        <v>42774</v>
      </c>
      <c r="C30" s="43">
        <v>72</v>
      </c>
      <c r="D30" s="43">
        <v>6</v>
      </c>
      <c r="E30" s="43">
        <v>21672.639999999999</v>
      </c>
      <c r="F30" s="43">
        <v>20445.29</v>
      </c>
      <c r="G30" s="37"/>
      <c r="H30" s="37"/>
    </row>
    <row r="31" spans="1:9" x14ac:dyDescent="0.2">
      <c r="A31" s="39">
        <v>30</v>
      </c>
      <c r="B31" s="44">
        <v>42774</v>
      </c>
      <c r="C31" s="39">
        <v>73</v>
      </c>
      <c r="D31" s="39">
        <v>67</v>
      </c>
      <c r="E31" s="39">
        <v>119135.38</v>
      </c>
      <c r="F31" s="39">
        <v>128147.44</v>
      </c>
      <c r="G31" s="39"/>
      <c r="H31" s="39"/>
      <c r="I31" s="39"/>
    </row>
    <row r="32" spans="1:9" x14ac:dyDescent="0.2">
      <c r="A32" s="39">
        <v>31</v>
      </c>
      <c r="B32" s="44">
        <v>42774</v>
      </c>
      <c r="C32" s="39">
        <v>75</v>
      </c>
      <c r="D32" s="39">
        <v>70</v>
      </c>
      <c r="E32" s="39">
        <v>27512.735042734999</v>
      </c>
      <c r="F32" s="39">
        <v>24919.573076923101</v>
      </c>
      <c r="G32" s="39"/>
      <c r="H32" s="39"/>
    </row>
    <row r="33" spans="1:8" x14ac:dyDescent="0.2">
      <c r="A33" s="39">
        <v>32</v>
      </c>
      <c r="B33" s="44">
        <v>42774</v>
      </c>
      <c r="C33" s="39">
        <v>76</v>
      </c>
      <c r="D33" s="39">
        <v>2688</v>
      </c>
      <c r="E33" s="39">
        <v>504302.69599230803</v>
      </c>
      <c r="F33" s="39">
        <v>472423.58102820499</v>
      </c>
      <c r="G33" s="39"/>
      <c r="H33" s="39"/>
    </row>
    <row r="34" spans="1:8" x14ac:dyDescent="0.2">
      <c r="A34" s="39">
        <v>33</v>
      </c>
      <c r="B34" s="44">
        <v>42774</v>
      </c>
      <c r="C34" s="39">
        <v>77</v>
      </c>
      <c r="D34" s="39">
        <v>119</v>
      </c>
      <c r="E34" s="39">
        <v>165119.46</v>
      </c>
      <c r="F34" s="39">
        <v>174672.65</v>
      </c>
      <c r="G34" s="30"/>
      <c r="H34" s="30"/>
    </row>
    <row r="35" spans="1:8" x14ac:dyDescent="0.2">
      <c r="A35" s="39">
        <v>34</v>
      </c>
      <c r="B35" s="44">
        <v>42774</v>
      </c>
      <c r="C35" s="39">
        <v>78</v>
      </c>
      <c r="D35" s="39">
        <v>59</v>
      </c>
      <c r="E35" s="39">
        <v>63838.2</v>
      </c>
      <c r="F35" s="39">
        <v>54857.07</v>
      </c>
      <c r="G35" s="30"/>
      <c r="H35" s="30"/>
    </row>
    <row r="36" spans="1:8" x14ac:dyDescent="0.2">
      <c r="A36" s="39">
        <v>35</v>
      </c>
      <c r="B36" s="44">
        <v>42774</v>
      </c>
      <c r="C36" s="39">
        <v>99</v>
      </c>
      <c r="D36" s="39">
        <v>8</v>
      </c>
      <c r="E36" s="39">
        <v>13304.579078738399</v>
      </c>
      <c r="F36" s="39">
        <v>11517.66937448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2017-02-09T02:02:41Z</dcterms:modified>
</cp:coreProperties>
</file>