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<sst xmlns="http://schemas.openxmlformats.org/spreadsheetml/2006/main" count="117" uniqueCount="77">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</sst>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Arial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NumberFormat="1" applyFont="1" applyFill="1" applyBorder="1" applyAlignment="1" applyProtection="1">
      <alignment vertical="center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104" fillId="0" borderId="0" xfId="0" applyNumberFormat="1" applyFont="1" applyFill="1" applyBorder="1" applyAlignment="1" applyProtection="1">
      <alignment wrapText="1"/>
    </xf>
    <xf numFmtId="0" fontId="107" fillId="0" borderId="0" xfId="0" applyNumberFormat="1" applyFont="1" applyFill="1" applyBorder="1" applyAlignment="1" applyProtection="1">
      <alignment horizontal="left" wrapText="1"/>
    </xf>
    <xf numFmtId="0" fontId="104" fillId="0" borderId="0" xfId="0" applyNumberFormat="1" applyFont="1" applyFill="1" applyBorder="1" applyAlignment="1" applyProtection="1">
      <alignment horizontal="right" vertical="center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5" fillId="0" borderId="10" xfId="0" applyNumberFormat="1" applyFont="1" applyFill="1" applyBorder="1" applyAlignment="1" applyProtection="1">
      <alignment wrapText="1"/>
    </xf>
    <xf numFmtId="0" fontId="104" fillId="0" borderId="11" xfId="0" applyNumberFormat="1" applyFont="1" applyFill="1" applyBorder="1" applyAlignment="1" applyProtection="1">
      <alignment wrapText="1"/>
    </xf>
    <xf numFmtId="0" fontId="104" fillId="0" borderId="11" xfId="0" applyNumberFormat="1" applyFont="1" applyFill="1" applyBorder="1" applyAlignment="1" applyProtection="1">
      <alignment horizontal="right" vertical="center" wrapText="1"/>
    </xf>
    <xf numFmtId="49" fontId="105" fillId="33" borderId="10" xfId="0" applyNumberFormat="1" applyFont="1" applyFill="1" applyBorder="1" applyAlignment="1" applyProtection="1">
      <alignment vertical="center" wrapText="1"/>
    </xf>
    <xf numFmtId="49" fontId="105" fillId="33" borderId="12" xfId="0" applyNumberFormat="1" applyFont="1" applyFill="1" applyBorder="1" applyAlignment="1" applyProtection="1">
      <alignment vertical="center" wrapText="1"/>
    </xf>
    <xf numFmtId="0" fontId="105" fillId="33" borderId="10" xfId="0" applyNumberFormat="1" applyFont="1" applyFill="1" applyBorder="1" applyAlignment="1" applyProtection="1">
      <alignment vertical="center" wrapText="1"/>
    </xf>
    <xf numFmtId="0" fontId="105" fillId="33" borderId="13" xfId="0" applyNumberFormat="1" applyFont="1" applyFill="1" applyBorder="1" applyAlignment="1" applyProtection="1">
      <alignment vertical="center" wrapText="1"/>
    </xf>
    <xf numFmtId="0" fontId="105" fillId="33" borderId="15" xfId="0" applyNumberFormat="1" applyFont="1" applyFill="1" applyBorder="1" applyAlignment="1" applyProtection="1">
      <alignment vertical="center" wrapText="1"/>
    </xf>
    <xf numFmtId="0" fontId="105" fillId="33" borderId="12" xfId="0" applyNumberFormat="1" applyFont="1" applyFill="1" applyBorder="1" applyAlignment="1" applyProtection="1">
      <alignment vertical="center" wrapText="1"/>
    </xf>
    <xf numFmtId="49" fontId="106" fillId="33" borderId="13" xfId="0" applyNumberFormat="1" applyFont="1" applyFill="1" applyBorder="1" applyAlignment="1" applyProtection="1">
      <alignment horizontal="left" vertical="top" wrapText="1"/>
    </xf>
    <xf numFmtId="49" fontId="106" fillId="33" borderId="15" xfId="0" applyNumberFormat="1" applyFont="1" applyFill="1" applyBorder="1" applyAlignment="1" applyProtection="1">
      <alignment horizontal="left" vertical="top" wrapText="1"/>
    </xf>
    <xf numFmtId="49" fontId="106" fillId="33" borderId="14" xfId="0" applyNumberFormat="1" applyFont="1" applyFill="1" applyBorder="1" applyAlignment="1" applyProtection="1">
      <alignment horizontal="left" vertical="top" wrapText="1"/>
    </xf>
    <xf numFmtId="4" fontId="106" fillId="34" borderId="10" xfId="0" applyNumberFormat="1" applyFont="1" applyFill="1" applyBorder="1" applyAlignment="1" applyProtection="1">
      <alignment horizontal="right" vertical="top" wrapText="1"/>
    </xf>
    <xf numFmtId="0" fontId="106" fillId="34" borderId="10" xfId="0" applyNumberFormat="1" applyFont="1" applyFill="1" applyBorder="1" applyAlignment="1" applyProtection="1">
      <alignment horizontal="right" vertical="top" wrapText="1"/>
    </xf>
    <xf numFmtId="176" fontId="106" fillId="34" borderId="10" xfId="0" applyNumberFormat="1" applyFont="1" applyFill="1" applyBorder="1" applyAlignment="1" applyProtection="1">
      <alignment horizontal="right" vertical="top" wrapText="1"/>
    </xf>
    <xf numFmtId="176" fontId="106" fillId="34" borderId="12" xfId="0" applyNumberFormat="1" applyFont="1" applyFill="1" applyBorder="1" applyAlignment="1" applyProtection="1">
      <alignment horizontal="right" vertical="top" wrapText="1"/>
    </xf>
    <xf numFmtId="14" fontId="105" fillId="33" borderId="12" xfId="0" applyNumberFormat="1" applyFont="1" applyFill="1" applyBorder="1" applyAlignment="1" applyProtection="1">
      <alignment vertical="center" wrapText="1"/>
    </xf>
    <xf numFmtId="14" fontId="105" fillId="33" borderId="17" xfId="0" applyNumberFormat="1" applyFont="1" applyFill="1" applyBorder="1" applyAlignment="1" applyProtection="1">
      <alignment vertical="center" wrapText="1"/>
    </xf>
    <xf numFmtId="14" fontId="105" fillId="33" borderId="16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  <xf numFmtId="4" fontId="105" fillId="35" borderId="10" xfId="0" applyNumberFormat="1" applyFont="1" applyFill="1" applyBorder="1" applyAlignment="1" applyProtection="1">
      <alignment horizontal="right" vertical="top" wrapText="1"/>
    </xf>
    <xf numFmtId="0" fontId="105" fillId="35" borderId="10" xfId="0" applyNumberFormat="1" applyFont="1" applyFill="1" applyBorder="1" applyAlignment="1" applyProtection="1">
      <alignment horizontal="right" vertical="top" wrapText="1"/>
    </xf>
    <xf numFmtId="176" fontId="105" fillId="35" borderId="10" xfId="0" applyNumberFormat="1" applyFont="1" applyFill="1" applyBorder="1" applyAlignment="1" applyProtection="1">
      <alignment horizontal="right" vertical="top" wrapText="1"/>
    </xf>
    <xf numFmtId="176" fontId="105" fillId="35" borderId="12" xfId="0" applyNumberFormat="1" applyFont="1" applyFill="1" applyBorder="1" applyAlignment="1" applyProtection="1">
      <alignment horizontal="right" vertical="top" wrapText="1"/>
    </xf>
    <xf numFmtId="0" fontId="105" fillId="35" borderId="12" xfId="0" applyNumberFormat="1" applyFont="1" applyFill="1" applyBorder="1" applyAlignment="1" applyProtection="1">
      <alignment horizontal="right" vertical="top" wrapText="1"/>
    </xf>
    <xf numFmtId="4" fontId="105" fillId="35" borderId="13" xfId="0" applyNumberFormat="1" applyFont="1" applyFill="1" applyBorder="1" applyAlignment="1" applyProtection="1">
      <alignment horizontal="right" vertical="top" wrapText="1"/>
    </xf>
    <xf numFmtId="0" fontId="105" fillId="35" borderId="13" xfId="0" applyNumberFormat="1" applyFont="1" applyFill="1" applyBorder="1" applyAlignment="1" applyProtection="1">
      <alignment horizontal="right" vertical="top" wrapText="1"/>
    </xf>
    <xf numFmtId="176" fontId="105" fillId="35" borderId="13" xfId="0" applyNumberFormat="1" applyFont="1" applyFill="1" applyBorder="1" applyAlignment="1" applyProtection="1">
      <alignment horizontal="right" vertical="top" wrapText="1"/>
    </xf>
    <xf numFmtId="176" fontId="105" fillId="35" borderId="20" xfId="0" applyNumberFormat="1" applyFont="1" applyFill="1" applyBorder="1" applyAlignment="1" applyProtection="1">
      <alignment horizontal="righ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9" t="s">
        <v>4</v>
      </c>
      <c r="D2" s="49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50" t="s">
        <v>5</v>
      </c>
      <c r="B3" s="50"/>
      <c r="C3" s="50"/>
      <c r="D3" s="50"/>
      <c r="E3" s="15">
        <f>SUM(E4:E42)</f>
        <v>22265438.746299997</v>
      </c>
      <c r="F3" s="25">
        <f>RA!I7</f>
        <v>2134279.9166000001</v>
      </c>
      <c r="G3" s="16">
        <f>SUM(G4:G42)</f>
        <v>20131158.829700001</v>
      </c>
      <c r="H3" s="27">
        <f>RA!J7</f>
        <v>9.5856180554927004</v>
      </c>
      <c r="I3" s="20">
        <f>SUM(I4:I42)</f>
        <v>22265451.509710699</v>
      </c>
      <c r="J3" s="21">
        <f>SUM(J4:J42)</f>
        <v>20131158.83489969</v>
      </c>
      <c r="K3" s="22">
        <f>E3-I3</f>
        <v>-12.763410702347755</v>
      </c>
      <c r="L3" s="22">
        <f>G3-J3</f>
        <v>-5.1996894180774689E-3</v>
      </c>
    </row>
    <row r="4" spans="1:13" x14ac:dyDescent="0.2">
      <c r="A4" s="51">
        <f>RA!A8</f>
        <v>42775</v>
      </c>
      <c r="B4" s="12">
        <v>12</v>
      </c>
      <c r="C4" s="46" t="s">
        <v>6</v>
      </c>
      <c r="D4" s="46"/>
      <c r="E4" s="15">
        <f>IFERROR(VLOOKUP(C4,RA!B:D,3,0),0)</f>
        <v>902281.25109999999</v>
      </c>
      <c r="F4" s="25">
        <f>IFERROR(VLOOKUP(C4,RA!B:I,8,0),0)</f>
        <v>235083.5968</v>
      </c>
      <c r="G4" s="16">
        <f t="shared" ref="G4:G42" si="0">E4-F4</f>
        <v>667197.65430000005</v>
      </c>
      <c r="H4" s="27">
        <f>RA!J8</f>
        <v>26.054359049731101</v>
      </c>
      <c r="I4" s="20">
        <f>IFERROR(VLOOKUP(B4,RMS!C:E,3,FALSE),0)</f>
        <v>902282.31905555597</v>
      </c>
      <c r="J4" s="21">
        <f>IFERROR(VLOOKUP(B4,RMS!C:F,4,FALSE),0)</f>
        <v>667197.65445897402</v>
      </c>
      <c r="K4" s="22">
        <f t="shared" ref="K4:K42" si="1">E4-I4</f>
        <v>-1.0679555559763685</v>
      </c>
      <c r="L4" s="22">
        <f t="shared" ref="L4:L42" si="2">G4-J4</f>
        <v>-1.5897396951913834E-4</v>
      </c>
    </row>
    <row r="5" spans="1:13" x14ac:dyDescent="0.2">
      <c r="A5" s="51"/>
      <c r="B5" s="12">
        <v>13</v>
      </c>
      <c r="C5" s="46" t="s">
        <v>7</v>
      </c>
      <c r="D5" s="46"/>
      <c r="E5" s="15">
        <f>IFERROR(VLOOKUP(C5,RA!B:D,3,0),0)</f>
        <v>235955.72440000001</v>
      </c>
      <c r="F5" s="25">
        <f>IFERROR(VLOOKUP(C5,RA!B:I,8,0),0)</f>
        <v>44944.161800000002</v>
      </c>
      <c r="G5" s="16">
        <f t="shared" si="0"/>
        <v>191011.5626</v>
      </c>
      <c r="H5" s="27">
        <f>RA!J9</f>
        <v>19.047709867724699</v>
      </c>
      <c r="I5" s="20">
        <f>IFERROR(VLOOKUP(B5,RMS!C:E,3,FALSE),0)</f>
        <v>235955.985628205</v>
      </c>
      <c r="J5" s="21">
        <f>IFERROR(VLOOKUP(B5,RMS!C:F,4,FALSE),0)</f>
        <v>191011.58128546999</v>
      </c>
      <c r="K5" s="22">
        <f t="shared" si="1"/>
        <v>-0.26122820499585941</v>
      </c>
      <c r="L5" s="22">
        <f t="shared" si="2"/>
        <v>-1.8685469985939562E-2</v>
      </c>
      <c r="M5" s="32"/>
    </row>
    <row r="6" spans="1:13" x14ac:dyDescent="0.2">
      <c r="A6" s="51"/>
      <c r="B6" s="12">
        <v>14</v>
      </c>
      <c r="C6" s="46" t="s">
        <v>8</v>
      </c>
      <c r="D6" s="46"/>
      <c r="E6" s="15">
        <f>IFERROR(VLOOKUP(C6,RA!B:D,3,0),0)</f>
        <v>237586.41990000001</v>
      </c>
      <c r="F6" s="25">
        <f>IFERROR(VLOOKUP(C6,RA!B:I,8,0),0)</f>
        <v>59194.575799999999</v>
      </c>
      <c r="G6" s="16">
        <f t="shared" si="0"/>
        <v>178391.84410000002</v>
      </c>
      <c r="H6" s="27">
        <f>RA!J10</f>
        <v>24.914966025800201</v>
      </c>
      <c r="I6" s="20">
        <f>IFERROR(VLOOKUP(B6,RMS!C:E,3,FALSE),0)</f>
        <v>237588.80537308799</v>
      </c>
      <c r="J6" s="21">
        <f>IFERROR(VLOOKUP(B6,RMS!C:F,4,FALSE),0)</f>
        <v>178391.84562778601</v>
      </c>
      <c r="K6" s="22">
        <f>E6-I6</f>
        <v>-2.3854730879829731</v>
      </c>
      <c r="L6" s="22">
        <f t="shared" si="2"/>
        <v>-1.5277859929483384E-3</v>
      </c>
      <c r="M6" s="32"/>
    </row>
    <row r="7" spans="1:13" x14ac:dyDescent="0.2">
      <c r="A7" s="51"/>
      <c r="B7" s="12">
        <v>15</v>
      </c>
      <c r="C7" s="46" t="s">
        <v>9</v>
      </c>
      <c r="D7" s="46"/>
      <c r="E7" s="15">
        <f>IFERROR(VLOOKUP(C7,RA!B:D,3,0),0)</f>
        <v>78920.087599999999</v>
      </c>
      <c r="F7" s="25">
        <f>IFERROR(VLOOKUP(C7,RA!B:I,8,0),0)</f>
        <v>16910.286</v>
      </c>
      <c r="G7" s="16">
        <f t="shared" si="0"/>
        <v>62009.801599999999</v>
      </c>
      <c r="H7" s="27">
        <f>RA!J11</f>
        <v>21.427099885783701</v>
      </c>
      <c r="I7" s="20">
        <f>IFERROR(VLOOKUP(B7,RMS!C:E,3,FALSE),0)</f>
        <v>78920.145073814405</v>
      </c>
      <c r="J7" s="21">
        <f>IFERROR(VLOOKUP(B7,RMS!C:F,4,FALSE),0)</f>
        <v>62009.8027595643</v>
      </c>
      <c r="K7" s="22">
        <f t="shared" si="1"/>
        <v>-5.747381440596655E-2</v>
      </c>
      <c r="L7" s="22">
        <f t="shared" si="2"/>
        <v>-1.1595643009059131E-3</v>
      </c>
      <c r="M7" s="32"/>
    </row>
    <row r="8" spans="1:13" x14ac:dyDescent="0.2">
      <c r="A8" s="51"/>
      <c r="B8" s="12">
        <v>16</v>
      </c>
      <c r="C8" s="46" t="s">
        <v>10</v>
      </c>
      <c r="D8" s="46"/>
      <c r="E8" s="15">
        <f>IFERROR(VLOOKUP(C8,RA!B:D,3,0),0)</f>
        <v>233192.81890000001</v>
      </c>
      <c r="F8" s="25">
        <f>IFERROR(VLOOKUP(C8,RA!B:I,8,0),0)</f>
        <v>34440.785100000001</v>
      </c>
      <c r="G8" s="16">
        <f t="shared" si="0"/>
        <v>198752.0338</v>
      </c>
      <c r="H8" s="27">
        <f>RA!J12</f>
        <v>14.769230571705201</v>
      </c>
      <c r="I8" s="20">
        <f>IFERROR(VLOOKUP(B8,RMS!C:E,3,FALSE),0)</f>
        <v>233192.82513504301</v>
      </c>
      <c r="J8" s="21">
        <f>IFERROR(VLOOKUP(B8,RMS!C:F,4,FALSE),0)</f>
        <v>198752.03489914499</v>
      </c>
      <c r="K8" s="22">
        <f t="shared" si="1"/>
        <v>-6.235042994376272E-3</v>
      </c>
      <c r="L8" s="22">
        <f t="shared" si="2"/>
        <v>-1.0991449817083776E-3</v>
      </c>
      <c r="M8" s="32"/>
    </row>
    <row r="9" spans="1:13" x14ac:dyDescent="0.2">
      <c r="A9" s="51"/>
      <c r="B9" s="12">
        <v>17</v>
      </c>
      <c r="C9" s="46" t="s">
        <v>11</v>
      </c>
      <c r="D9" s="46"/>
      <c r="E9" s="15">
        <f>IFERROR(VLOOKUP(C9,RA!B:D,3,0),0)</f>
        <v>346214.35450000002</v>
      </c>
      <c r="F9" s="25">
        <f>IFERROR(VLOOKUP(C9,RA!B:I,8,0),0)</f>
        <v>82445.645099999994</v>
      </c>
      <c r="G9" s="16">
        <f t="shared" si="0"/>
        <v>263768.70940000005</v>
      </c>
      <c r="H9" s="27">
        <f>RA!J13</f>
        <v>23.813468167450001</v>
      </c>
      <c r="I9" s="20">
        <f>IFERROR(VLOOKUP(B9,RMS!C:E,3,FALSE),0)</f>
        <v>346214.67599572602</v>
      </c>
      <c r="J9" s="21">
        <f>IFERROR(VLOOKUP(B9,RMS!C:F,4,FALSE),0)</f>
        <v>263768.70936923102</v>
      </c>
      <c r="K9" s="22">
        <f t="shared" si="1"/>
        <v>-0.32149572600610554</v>
      </c>
      <c r="L9" s="22">
        <f t="shared" si="2"/>
        <v>3.0769035220146179E-5</v>
      </c>
      <c r="M9" s="32"/>
    </row>
    <row r="10" spans="1:13" x14ac:dyDescent="0.2">
      <c r="A10" s="51"/>
      <c r="B10" s="12">
        <v>18</v>
      </c>
      <c r="C10" s="46" t="s">
        <v>12</v>
      </c>
      <c r="D10" s="46"/>
      <c r="E10" s="15">
        <f>IFERROR(VLOOKUP(C10,RA!B:D,3,0),0)</f>
        <v>86731.437399999995</v>
      </c>
      <c r="F10" s="25">
        <f>IFERROR(VLOOKUP(C10,RA!B:I,8,0),0)</f>
        <v>16904.961800000001</v>
      </c>
      <c r="G10" s="16">
        <f t="shared" si="0"/>
        <v>69826.475599999991</v>
      </c>
      <c r="H10" s="27">
        <f>RA!J14</f>
        <v>19.491158346696601</v>
      </c>
      <c r="I10" s="20">
        <f>IFERROR(VLOOKUP(B10,RMS!C:E,3,FALSE),0)</f>
        <v>86731.441917093995</v>
      </c>
      <c r="J10" s="21">
        <f>IFERROR(VLOOKUP(B10,RMS!C:F,4,FALSE),0)</f>
        <v>69826.473109401704</v>
      </c>
      <c r="K10" s="22">
        <f t="shared" si="1"/>
        <v>-4.5170939993113279E-3</v>
      </c>
      <c r="L10" s="22">
        <f t="shared" si="2"/>
        <v>2.490598286385648E-3</v>
      </c>
      <c r="M10" s="32"/>
    </row>
    <row r="11" spans="1:13" x14ac:dyDescent="0.2">
      <c r="A11" s="51"/>
      <c r="B11" s="12">
        <v>19</v>
      </c>
      <c r="C11" s="46" t="s">
        <v>13</v>
      </c>
      <c r="D11" s="46"/>
      <c r="E11" s="15">
        <f>IFERROR(VLOOKUP(C11,RA!B:D,3,0),0)</f>
        <v>176369.98579999999</v>
      </c>
      <c r="F11" s="25">
        <f>IFERROR(VLOOKUP(C11,RA!B:I,8,0),0)</f>
        <v>-58303.307500000003</v>
      </c>
      <c r="G11" s="16">
        <f t="shared" si="0"/>
        <v>234673.29329999999</v>
      </c>
      <c r="H11" s="27">
        <f>RA!J15</f>
        <v>-33.057386286867903</v>
      </c>
      <c r="I11" s="20">
        <f>IFERROR(VLOOKUP(B11,RMS!C:E,3,FALSE),0)</f>
        <v>176370.092886325</v>
      </c>
      <c r="J11" s="21">
        <f>IFERROR(VLOOKUP(B11,RMS!C:F,4,FALSE),0)</f>
        <v>234673.29306752101</v>
      </c>
      <c r="K11" s="22">
        <f t="shared" si="1"/>
        <v>-0.10708632500609383</v>
      </c>
      <c r="L11" s="22">
        <f t="shared" si="2"/>
        <v>2.3247898207046092E-4</v>
      </c>
      <c r="M11" s="32"/>
    </row>
    <row r="12" spans="1:13" x14ac:dyDescent="0.2">
      <c r="A12" s="51"/>
      <c r="B12" s="12">
        <v>21</v>
      </c>
      <c r="C12" s="46" t="s">
        <v>14</v>
      </c>
      <c r="D12" s="46"/>
      <c r="E12" s="15">
        <f>IFERROR(VLOOKUP(C12,RA!B:D,3,0),0)</f>
        <v>1276317.6455999999</v>
      </c>
      <c r="F12" s="25">
        <f>IFERROR(VLOOKUP(C12,RA!B:I,8,0),0)</f>
        <v>-97335.940600000002</v>
      </c>
      <c r="G12" s="16">
        <f t="shared" si="0"/>
        <v>1373653.5862</v>
      </c>
      <c r="H12" s="27">
        <f>RA!J16</f>
        <v>-7.6263100283505203</v>
      </c>
      <c r="I12" s="20">
        <f>IFERROR(VLOOKUP(B12,RMS!C:E,3,FALSE),0)</f>
        <v>1276317.5122179501</v>
      </c>
      <c r="J12" s="21">
        <f>IFERROR(VLOOKUP(B12,RMS!C:F,4,FALSE),0)</f>
        <v>1373653.5860871801</v>
      </c>
      <c r="K12" s="22">
        <f t="shared" si="1"/>
        <v>0.13338204985484481</v>
      </c>
      <c r="L12" s="22">
        <f t="shared" si="2"/>
        <v>1.1281995102763176E-4</v>
      </c>
      <c r="M12" s="32"/>
    </row>
    <row r="13" spans="1:13" x14ac:dyDescent="0.2">
      <c r="A13" s="51"/>
      <c r="B13" s="12">
        <v>22</v>
      </c>
      <c r="C13" s="46" t="s">
        <v>15</v>
      </c>
      <c r="D13" s="46"/>
      <c r="E13" s="15">
        <f>IFERROR(VLOOKUP(C13,RA!B:D,3,0),0)</f>
        <v>1020359.4091</v>
      </c>
      <c r="F13" s="25">
        <f>IFERROR(VLOOKUP(C13,RA!B:I,8,0),0)</f>
        <v>153750.38010000001</v>
      </c>
      <c r="G13" s="16">
        <f t="shared" si="0"/>
        <v>866609.0290000001</v>
      </c>
      <c r="H13" s="27">
        <f>RA!J17</f>
        <v>15.0682571972962</v>
      </c>
      <c r="I13" s="20">
        <f>IFERROR(VLOOKUP(B13,RMS!C:E,3,FALSE),0)</f>
        <v>1020359.41593248</v>
      </c>
      <c r="J13" s="21">
        <f>IFERROR(VLOOKUP(B13,RMS!C:F,4,FALSE),0)</f>
        <v>866609.03161709395</v>
      </c>
      <c r="K13" s="22">
        <f t="shared" si="1"/>
        <v>-6.83247996494174E-3</v>
      </c>
      <c r="L13" s="22">
        <f t="shared" si="2"/>
        <v>-2.6170938508585095E-3</v>
      </c>
      <c r="M13" s="32"/>
    </row>
    <row r="14" spans="1:13" x14ac:dyDescent="0.2">
      <c r="A14" s="51"/>
      <c r="B14" s="12">
        <v>23</v>
      </c>
      <c r="C14" s="46" t="s">
        <v>16</v>
      </c>
      <c r="D14" s="46"/>
      <c r="E14" s="15">
        <f>IFERROR(VLOOKUP(C14,RA!B:D,3,0),0)</f>
        <v>2306802.8053000001</v>
      </c>
      <c r="F14" s="25">
        <f>IFERROR(VLOOKUP(C14,RA!B:I,8,0),0)</f>
        <v>285279.14079999999</v>
      </c>
      <c r="G14" s="16">
        <f t="shared" si="0"/>
        <v>2021523.6645000002</v>
      </c>
      <c r="H14" s="27">
        <f>RA!J18</f>
        <v>12.3668629214667</v>
      </c>
      <c r="I14" s="20">
        <f>IFERROR(VLOOKUP(B14,RMS!C:E,3,FALSE),0)</f>
        <v>2306803.7554435902</v>
      </c>
      <c r="J14" s="21">
        <f>IFERROR(VLOOKUP(B14,RMS!C:F,4,FALSE),0)</f>
        <v>2021523.6238897401</v>
      </c>
      <c r="K14" s="22">
        <f t="shared" si="1"/>
        <v>-0.95014359010383487</v>
      </c>
      <c r="L14" s="22">
        <f t="shared" si="2"/>
        <v>4.0610260097309947E-2</v>
      </c>
      <c r="M14" s="32"/>
    </row>
    <row r="15" spans="1:13" x14ac:dyDescent="0.2">
      <c r="A15" s="51"/>
      <c r="B15" s="12">
        <v>24</v>
      </c>
      <c r="C15" s="46" t="s">
        <v>17</v>
      </c>
      <c r="D15" s="46"/>
      <c r="E15" s="15">
        <f>IFERROR(VLOOKUP(C15,RA!B:D,3,0),0)</f>
        <v>748072.97369999997</v>
      </c>
      <c r="F15" s="25">
        <f>IFERROR(VLOOKUP(C15,RA!B:I,8,0),0)</f>
        <v>80900.485700000005</v>
      </c>
      <c r="G15" s="16">
        <f t="shared" si="0"/>
        <v>667172.48800000001</v>
      </c>
      <c r="H15" s="27">
        <f>RA!J19</f>
        <v>10.8145179072388</v>
      </c>
      <c r="I15" s="20">
        <f>IFERROR(VLOOKUP(B15,RMS!C:E,3,FALSE),0)</f>
        <v>748072.94669829099</v>
      </c>
      <c r="J15" s="21">
        <f>IFERROR(VLOOKUP(B15,RMS!C:F,4,FALSE),0)</f>
        <v>667172.491323077</v>
      </c>
      <c r="K15" s="22">
        <f t="shared" si="1"/>
        <v>2.7001708978787065E-2</v>
      </c>
      <c r="L15" s="22">
        <f t="shared" si="2"/>
        <v>-3.3230769913643599E-3</v>
      </c>
      <c r="M15" s="32"/>
    </row>
    <row r="16" spans="1:13" x14ac:dyDescent="0.2">
      <c r="A16" s="51"/>
      <c r="B16" s="12">
        <v>25</v>
      </c>
      <c r="C16" s="46" t="s">
        <v>18</v>
      </c>
      <c r="D16" s="46"/>
      <c r="E16" s="15">
        <f>IFERROR(VLOOKUP(C16,RA!B:D,3,0),0)</f>
        <v>995532.94160000002</v>
      </c>
      <c r="F16" s="25">
        <f>IFERROR(VLOOKUP(C16,RA!B:I,8,0),0)</f>
        <v>125956.3113</v>
      </c>
      <c r="G16" s="16">
        <f t="shared" si="0"/>
        <v>869576.63030000008</v>
      </c>
      <c r="H16" s="27">
        <f>RA!J20</f>
        <v>12.6521490185514</v>
      </c>
      <c r="I16" s="20">
        <f>IFERROR(VLOOKUP(B16,RMS!C:E,3,FALSE),0)</f>
        <v>995533.24650000001</v>
      </c>
      <c r="J16" s="21">
        <f>IFERROR(VLOOKUP(B16,RMS!C:F,4,FALSE),0)</f>
        <v>869576.63029999996</v>
      </c>
      <c r="K16" s="22">
        <f t="shared" si="1"/>
        <v>-0.30489999998826534</v>
      </c>
      <c r="L16" s="22">
        <f t="shared" si="2"/>
        <v>0</v>
      </c>
      <c r="M16" s="32"/>
    </row>
    <row r="17" spans="1:13" x14ac:dyDescent="0.2">
      <c r="A17" s="51"/>
      <c r="B17" s="12">
        <v>26</v>
      </c>
      <c r="C17" s="46" t="s">
        <v>19</v>
      </c>
      <c r="D17" s="46"/>
      <c r="E17" s="15">
        <f>IFERROR(VLOOKUP(C17,RA!B:D,3,0),0)</f>
        <v>539456.26930000004</v>
      </c>
      <c r="F17" s="25">
        <f>IFERROR(VLOOKUP(C17,RA!B:I,8,0),0)</f>
        <v>60681.631600000001</v>
      </c>
      <c r="G17" s="16">
        <f t="shared" si="0"/>
        <v>478774.63770000002</v>
      </c>
      <c r="H17" s="27">
        <f>RA!J21</f>
        <v>11.2486655644471</v>
      </c>
      <c r="I17" s="20">
        <f>IFERROR(VLOOKUP(B17,RMS!C:E,3,FALSE),0)</f>
        <v>539456.06079410005</v>
      </c>
      <c r="J17" s="21">
        <f>IFERROR(VLOOKUP(B17,RMS!C:F,4,FALSE),0)</f>
        <v>478774.637395575</v>
      </c>
      <c r="K17" s="22">
        <f t="shared" si="1"/>
        <v>0.20850589999463409</v>
      </c>
      <c r="L17" s="22">
        <f t="shared" si="2"/>
        <v>3.044250188395381E-4</v>
      </c>
      <c r="M17" s="32"/>
    </row>
    <row r="18" spans="1:13" x14ac:dyDescent="0.2">
      <c r="A18" s="51"/>
      <c r="B18" s="12">
        <v>27</v>
      </c>
      <c r="C18" s="46" t="s">
        <v>20</v>
      </c>
      <c r="D18" s="46"/>
      <c r="E18" s="15">
        <f>IFERROR(VLOOKUP(C18,RA!B:D,3,0),0)</f>
        <v>2618749.2489999998</v>
      </c>
      <c r="F18" s="25">
        <f>IFERROR(VLOOKUP(C18,RA!B:I,8,0),0)</f>
        <v>50396.373099999997</v>
      </c>
      <c r="G18" s="16">
        <f t="shared" si="0"/>
        <v>2568352.8758999999</v>
      </c>
      <c r="H18" s="27">
        <f>RA!J22</f>
        <v>1.9244443934158399</v>
      </c>
      <c r="I18" s="20">
        <f>IFERROR(VLOOKUP(B18,RMS!C:E,3,FALSE),0)</f>
        <v>2618754.4440802601</v>
      </c>
      <c r="J18" s="21">
        <f>IFERROR(VLOOKUP(B18,RMS!C:F,4,FALSE),0)</f>
        <v>2568352.8763018399</v>
      </c>
      <c r="K18" s="22">
        <f t="shared" si="1"/>
        <v>-5.1950802602805197</v>
      </c>
      <c r="L18" s="22">
        <f t="shared" si="2"/>
        <v>-4.0184007957577705E-4</v>
      </c>
      <c r="M18" s="32"/>
    </row>
    <row r="19" spans="1:13" x14ac:dyDescent="0.2">
      <c r="A19" s="51"/>
      <c r="B19" s="12">
        <v>29</v>
      </c>
      <c r="C19" s="46" t="s">
        <v>21</v>
      </c>
      <c r="D19" s="46"/>
      <c r="E19" s="15">
        <f>IFERROR(VLOOKUP(C19,RA!B:D,3,0),0)</f>
        <v>3221345.8152000001</v>
      </c>
      <c r="F19" s="25">
        <f>IFERROR(VLOOKUP(C19,RA!B:I,8,0),0)</f>
        <v>372921.92</v>
      </c>
      <c r="G19" s="16">
        <f t="shared" si="0"/>
        <v>2848423.8952000001</v>
      </c>
      <c r="H19" s="27">
        <f>RA!J23</f>
        <v>11.576587593929199</v>
      </c>
      <c r="I19" s="20">
        <f>IFERROR(VLOOKUP(B19,RMS!C:E,3,FALSE),0)</f>
        <v>3221348.3843564098</v>
      </c>
      <c r="J19" s="21">
        <f>IFERROR(VLOOKUP(B19,RMS!C:F,4,FALSE),0)</f>
        <v>2848423.9323854698</v>
      </c>
      <c r="K19" s="22">
        <f t="shared" si="1"/>
        <v>-2.5691564097069204</v>
      </c>
      <c r="L19" s="22">
        <f t="shared" si="2"/>
        <v>-3.7185469642281532E-2</v>
      </c>
      <c r="M19" s="32"/>
    </row>
    <row r="20" spans="1:13" x14ac:dyDescent="0.2">
      <c r="A20" s="51"/>
      <c r="B20" s="12">
        <v>31</v>
      </c>
      <c r="C20" s="46" t="s">
        <v>22</v>
      </c>
      <c r="D20" s="46"/>
      <c r="E20" s="15">
        <f>IFERROR(VLOOKUP(C20,RA!B:D,3,0),0)</f>
        <v>373234.0392</v>
      </c>
      <c r="F20" s="25">
        <f>IFERROR(VLOOKUP(C20,RA!B:I,8,0),0)</f>
        <v>43646.657500000001</v>
      </c>
      <c r="G20" s="16">
        <f t="shared" si="0"/>
        <v>329587.38170000003</v>
      </c>
      <c r="H20" s="27">
        <f>RA!J24</f>
        <v>11.694179232299801</v>
      </c>
      <c r="I20" s="20">
        <f>IFERROR(VLOOKUP(B20,RMS!C:E,3,FALSE),0)</f>
        <v>373234.06592465</v>
      </c>
      <c r="J20" s="21">
        <f>IFERROR(VLOOKUP(B20,RMS!C:F,4,FALSE),0)</f>
        <v>329587.39741017303</v>
      </c>
      <c r="K20" s="22">
        <f t="shared" si="1"/>
        <v>-2.6724650000687689E-2</v>
      </c>
      <c r="L20" s="22">
        <f t="shared" si="2"/>
        <v>-1.5710173000115901E-2</v>
      </c>
      <c r="M20" s="32"/>
    </row>
    <row r="21" spans="1:13" x14ac:dyDescent="0.2">
      <c r="A21" s="51"/>
      <c r="B21" s="12">
        <v>32</v>
      </c>
      <c r="C21" s="46" t="s">
        <v>23</v>
      </c>
      <c r="D21" s="46"/>
      <c r="E21" s="15">
        <f>IFERROR(VLOOKUP(C21,RA!B:D,3,0),0)</f>
        <v>442447.07539999997</v>
      </c>
      <c r="F21" s="25">
        <f>IFERROR(VLOOKUP(C21,RA!B:I,8,0),0)</f>
        <v>29372.119500000001</v>
      </c>
      <c r="G21" s="16">
        <f t="shared" si="0"/>
        <v>413074.95589999994</v>
      </c>
      <c r="H21" s="27">
        <f>RA!J25</f>
        <v>6.6385611145572101</v>
      </c>
      <c r="I21" s="20">
        <f>IFERROR(VLOOKUP(B21,RMS!C:E,3,FALSE),0)</f>
        <v>442447.060773973</v>
      </c>
      <c r="J21" s="21">
        <f>IFERROR(VLOOKUP(B21,RMS!C:F,4,FALSE),0)</f>
        <v>413074.92382539797</v>
      </c>
      <c r="K21" s="22">
        <f t="shared" si="1"/>
        <v>1.4626026968471706E-2</v>
      </c>
      <c r="L21" s="22">
        <f t="shared" si="2"/>
        <v>3.2074601971544325E-2</v>
      </c>
      <c r="M21" s="32"/>
    </row>
    <row r="22" spans="1:13" x14ac:dyDescent="0.2">
      <c r="A22" s="51"/>
      <c r="B22" s="12">
        <v>33</v>
      </c>
      <c r="C22" s="46" t="s">
        <v>24</v>
      </c>
      <c r="D22" s="46"/>
      <c r="E22" s="15">
        <f>IFERROR(VLOOKUP(C22,RA!B:D,3,0),0)</f>
        <v>689603.4926</v>
      </c>
      <c r="F22" s="25">
        <f>IFERROR(VLOOKUP(C22,RA!B:I,8,0),0)</f>
        <v>126486.1293</v>
      </c>
      <c r="G22" s="16">
        <f t="shared" si="0"/>
        <v>563117.36329999997</v>
      </c>
      <c r="H22" s="27">
        <f>RA!J26</f>
        <v>18.341863209409201</v>
      </c>
      <c r="I22" s="20">
        <f>IFERROR(VLOOKUP(B22,RMS!C:E,3,FALSE),0)</f>
        <v>689603.547086537</v>
      </c>
      <c r="J22" s="21">
        <f>IFERROR(VLOOKUP(B22,RMS!C:F,4,FALSE),0)</f>
        <v>563117.35243881098</v>
      </c>
      <c r="K22" s="22">
        <f t="shared" si="1"/>
        <v>-5.4486537002958357E-2</v>
      </c>
      <c r="L22" s="22">
        <f t="shared" si="2"/>
        <v>1.086118898820132E-2</v>
      </c>
      <c r="M22" s="32"/>
    </row>
    <row r="23" spans="1:13" x14ac:dyDescent="0.2">
      <c r="A23" s="51"/>
      <c r="B23" s="12">
        <v>34</v>
      </c>
      <c r="C23" s="46" t="s">
        <v>25</v>
      </c>
      <c r="D23" s="46"/>
      <c r="E23" s="15">
        <f>IFERROR(VLOOKUP(C23,RA!B:D,3,0),0)</f>
        <v>275125.484</v>
      </c>
      <c r="F23" s="25">
        <f>IFERROR(VLOOKUP(C23,RA!B:I,8,0),0)</f>
        <v>69851.150200000004</v>
      </c>
      <c r="G23" s="16">
        <f t="shared" si="0"/>
        <v>205274.33379999999</v>
      </c>
      <c r="H23" s="27">
        <f>RA!J27</f>
        <v>25.388833191475602</v>
      </c>
      <c r="I23" s="20">
        <f>IFERROR(VLOOKUP(B23,RMS!C:E,3,FALSE),0)</f>
        <v>275125.453135519</v>
      </c>
      <c r="J23" s="21">
        <f>IFERROR(VLOOKUP(B23,RMS!C:F,4,FALSE),0)</f>
        <v>205274.348812957</v>
      </c>
      <c r="K23" s="22">
        <f t="shared" si="1"/>
        <v>3.0864480999298394E-2</v>
      </c>
      <c r="L23" s="22">
        <f t="shared" si="2"/>
        <v>-1.5012957010185346E-2</v>
      </c>
      <c r="M23" s="32"/>
    </row>
    <row r="24" spans="1:13" x14ac:dyDescent="0.2">
      <c r="A24" s="51"/>
      <c r="B24" s="12">
        <v>35</v>
      </c>
      <c r="C24" s="46" t="s">
        <v>26</v>
      </c>
      <c r="D24" s="46"/>
      <c r="E24" s="15">
        <f>IFERROR(VLOOKUP(C24,RA!B:D,3,0),0)</f>
        <v>776123.85010000004</v>
      </c>
      <c r="F24" s="25">
        <f>IFERROR(VLOOKUP(C24,RA!B:I,8,0),0)</f>
        <v>27461.824700000001</v>
      </c>
      <c r="G24" s="16">
        <f t="shared" si="0"/>
        <v>748662.02540000004</v>
      </c>
      <c r="H24" s="27">
        <f>RA!J28</f>
        <v>3.5383302157847201</v>
      </c>
      <c r="I24" s="20">
        <f>IFERROR(VLOOKUP(B24,RMS!C:E,3,FALSE),0)</f>
        <v>776123.85010000004</v>
      </c>
      <c r="J24" s="21">
        <f>IFERROR(VLOOKUP(B24,RMS!C:F,4,FALSE),0)</f>
        <v>748662.02720000001</v>
      </c>
      <c r="K24" s="22">
        <f t="shared" si="1"/>
        <v>0</v>
      </c>
      <c r="L24" s="22">
        <f t="shared" si="2"/>
        <v>-1.7999999690800905E-3</v>
      </c>
      <c r="M24" s="32"/>
    </row>
    <row r="25" spans="1:13" x14ac:dyDescent="0.2">
      <c r="A25" s="51"/>
      <c r="B25" s="12">
        <v>36</v>
      </c>
      <c r="C25" s="46" t="s">
        <v>27</v>
      </c>
      <c r="D25" s="46"/>
      <c r="E25" s="15">
        <f>IFERROR(VLOOKUP(C25,RA!B:D,3,0),0)</f>
        <v>773139.64760000003</v>
      </c>
      <c r="F25" s="25">
        <f>IFERROR(VLOOKUP(C25,RA!B:I,8,0),0)</f>
        <v>119402.6792</v>
      </c>
      <c r="G25" s="16">
        <f t="shared" si="0"/>
        <v>653736.96840000001</v>
      </c>
      <c r="H25" s="27">
        <f>RA!J29</f>
        <v>15.4438696257077</v>
      </c>
      <c r="I25" s="20">
        <f>IFERROR(VLOOKUP(B25,RMS!C:E,3,FALSE),0)</f>
        <v>773139.69370884902</v>
      </c>
      <c r="J25" s="21">
        <f>IFERROR(VLOOKUP(B25,RMS!C:F,4,FALSE),0)</f>
        <v>653736.94808218197</v>
      </c>
      <c r="K25" s="22">
        <f t="shared" si="1"/>
        <v>-4.610884899739176E-2</v>
      </c>
      <c r="L25" s="22">
        <f t="shared" si="2"/>
        <v>2.0317818038165569E-2</v>
      </c>
      <c r="M25" s="32"/>
    </row>
    <row r="26" spans="1:13" x14ac:dyDescent="0.2">
      <c r="A26" s="51"/>
      <c r="B26" s="12">
        <v>37</v>
      </c>
      <c r="C26" s="46" t="s">
        <v>63</v>
      </c>
      <c r="D26" s="46"/>
      <c r="E26" s="15">
        <f>IFERROR(VLOOKUP(C26,RA!B:D,3,0),0)</f>
        <v>1128197.0744</v>
      </c>
      <c r="F26" s="25">
        <f>IFERROR(VLOOKUP(C26,RA!B:I,8,0),0)</f>
        <v>103907.94960000001</v>
      </c>
      <c r="G26" s="16">
        <f t="shared" si="0"/>
        <v>1024289.1248</v>
      </c>
      <c r="H26" s="27">
        <f>RA!J30</f>
        <v>9.2100885525926905</v>
      </c>
      <c r="I26" s="20">
        <f>IFERROR(VLOOKUP(B26,RMS!C:E,3,FALSE),0)</f>
        <v>1128197.0478044201</v>
      </c>
      <c r="J26" s="21">
        <f>IFERROR(VLOOKUP(B26,RMS!C:F,4,FALSE),0)</f>
        <v>1024289.12614577</v>
      </c>
      <c r="K26" s="22">
        <f t="shared" si="1"/>
        <v>2.659557992592454E-2</v>
      </c>
      <c r="L26" s="22">
        <f t="shared" si="2"/>
        <v>-1.3457699678838253E-3</v>
      </c>
      <c r="M26" s="32"/>
    </row>
    <row r="27" spans="1:13" x14ac:dyDescent="0.2">
      <c r="A27" s="51"/>
      <c r="B27" s="12">
        <v>38</v>
      </c>
      <c r="C27" s="46" t="s">
        <v>29</v>
      </c>
      <c r="D27" s="46"/>
      <c r="E27" s="15">
        <f>IFERROR(VLOOKUP(C27,RA!B:D,3,0),0)</f>
        <v>821052.2047</v>
      </c>
      <c r="F27" s="25">
        <f>IFERROR(VLOOKUP(C27,RA!B:I,8,0),0)</f>
        <v>14323.789000000001</v>
      </c>
      <c r="G27" s="16">
        <f t="shared" si="0"/>
        <v>806728.41570000001</v>
      </c>
      <c r="H27" s="27">
        <f>RA!J31</f>
        <v>1.74456495190019</v>
      </c>
      <c r="I27" s="20">
        <f>IFERROR(VLOOKUP(B27,RMS!C:E,3,FALSE),0)</f>
        <v>821052.17920530995</v>
      </c>
      <c r="J27" s="21">
        <f>IFERROR(VLOOKUP(B27,RMS!C:F,4,FALSE),0)</f>
        <v>806728.41454690299</v>
      </c>
      <c r="K27" s="22">
        <f t="shared" si="1"/>
        <v>2.5494690053164959E-2</v>
      </c>
      <c r="L27" s="22">
        <f t="shared" si="2"/>
        <v>1.1530970223248005E-3</v>
      </c>
      <c r="M27" s="32"/>
    </row>
    <row r="28" spans="1:13" x14ac:dyDescent="0.2">
      <c r="A28" s="51"/>
      <c r="B28" s="12">
        <v>39</v>
      </c>
      <c r="C28" s="46" t="s">
        <v>30</v>
      </c>
      <c r="D28" s="46"/>
      <c r="E28" s="15">
        <f>IFERROR(VLOOKUP(C28,RA!B:D,3,0),0)</f>
        <v>288282.21000000002</v>
      </c>
      <c r="F28" s="25">
        <f>IFERROR(VLOOKUP(C28,RA!B:I,8,0),0)</f>
        <v>71211.481100000005</v>
      </c>
      <c r="G28" s="16">
        <f t="shared" si="0"/>
        <v>217070.72890000002</v>
      </c>
      <c r="H28" s="27">
        <f>RA!J32</f>
        <v>24.702003325144499</v>
      </c>
      <c r="I28" s="20">
        <f>IFERROR(VLOOKUP(B28,RMS!C:E,3,FALSE),0)</f>
        <v>288282.08049303398</v>
      </c>
      <c r="J28" s="21">
        <f>IFERROR(VLOOKUP(B28,RMS!C:F,4,FALSE),0)</f>
        <v>217070.73392624001</v>
      </c>
      <c r="K28" s="22">
        <f t="shared" si="1"/>
        <v>0.12950696604093537</v>
      </c>
      <c r="L28" s="22">
        <f t="shared" si="2"/>
        <v>-5.0262399890925735E-3</v>
      </c>
      <c r="M28" s="32"/>
    </row>
    <row r="29" spans="1:13" x14ac:dyDescent="0.2">
      <c r="A29" s="51"/>
      <c r="B29" s="12">
        <v>40</v>
      </c>
      <c r="C29" s="46" t="s">
        <v>64</v>
      </c>
      <c r="D29" s="46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1"/>
      <c r="B30" s="12">
        <v>42</v>
      </c>
      <c r="C30" s="46" t="s">
        <v>31</v>
      </c>
      <c r="D30" s="46"/>
      <c r="E30" s="15">
        <f>IFERROR(VLOOKUP(C30,RA!B:D,3,0),0)</f>
        <v>207899.55780000001</v>
      </c>
      <c r="F30" s="25">
        <f>IFERROR(VLOOKUP(C30,RA!B:I,8,0),0)</f>
        <v>24670.511299999998</v>
      </c>
      <c r="G30" s="16">
        <f t="shared" si="0"/>
        <v>183229.0465</v>
      </c>
      <c r="H30" s="27">
        <f>RA!J34</f>
        <v>11.8665530417978</v>
      </c>
      <c r="I30" s="20">
        <f>IFERROR(VLOOKUP(B30,RMS!C:E,3,FALSE),0)</f>
        <v>207899.557</v>
      </c>
      <c r="J30" s="21">
        <f>IFERROR(VLOOKUP(B30,RMS!C:F,4,FALSE),0)</f>
        <v>183229.05489999999</v>
      </c>
      <c r="K30" s="22">
        <f t="shared" si="1"/>
        <v>8.0000000889413059E-4</v>
      </c>
      <c r="L30" s="22">
        <f t="shared" si="2"/>
        <v>-8.3999999915249646E-3</v>
      </c>
      <c r="M30" s="32"/>
    </row>
    <row r="31" spans="1:13" s="36" customFormat="1" ht="12" thickBot="1" x14ac:dyDescent="0.25">
      <c r="A31" s="51"/>
      <c r="B31" s="12">
        <v>43</v>
      </c>
      <c r="C31" s="41" t="s">
        <v>70</v>
      </c>
      <c r="D31" s="40"/>
      <c r="E31" s="15">
        <f>IFERROR(VLOOKUP(C31,RA!B:D,3,0),0)</f>
        <v>11.9658</v>
      </c>
      <c r="F31" s="25">
        <f>IFERROR(VLOOKUP(C31,RA!B:I,8,0),0)</f>
        <v>1.1612</v>
      </c>
      <c r="G31" s="16">
        <f t="shared" si="0"/>
        <v>10.804600000000001</v>
      </c>
      <c r="H31" s="27">
        <f>RA!J35</f>
        <v>9.7043239900382794</v>
      </c>
      <c r="I31" s="20">
        <f>IFERROR(VLOOKUP(B31,RMS!C:E,3,FALSE),0)</f>
        <v>11.9658</v>
      </c>
      <c r="J31" s="21">
        <f>IFERROR(VLOOKUP(B31,RMS!C:F,4,FALSE),0)</f>
        <v>10.804600000000001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1"/>
      <c r="B32" s="12">
        <v>70</v>
      </c>
      <c r="C32" s="52" t="s">
        <v>61</v>
      </c>
      <c r="D32" s="53"/>
      <c r="E32" s="15">
        <f>IFERROR(VLOOKUP(C32,RA!B:D,3,0),0)</f>
        <v>286588.06</v>
      </c>
      <c r="F32" s="25">
        <f>IFERROR(VLOOKUP(C32,RA!B:I,8,0),0)</f>
        <v>28369.69</v>
      </c>
      <c r="G32" s="16">
        <f t="shared" si="0"/>
        <v>258218.37</v>
      </c>
      <c r="H32" s="27">
        <f>RA!J34</f>
        <v>11.8665530417978</v>
      </c>
      <c r="I32" s="20">
        <f>IFERROR(VLOOKUP(B32,RMS!C:E,3,FALSE),0)</f>
        <v>286588.06</v>
      </c>
      <c r="J32" s="21">
        <f>IFERROR(VLOOKUP(B32,RMS!C:F,4,FALSE),0)</f>
        <v>258218.37</v>
      </c>
      <c r="K32" s="22">
        <f t="shared" si="1"/>
        <v>0</v>
      </c>
      <c r="L32" s="22">
        <f t="shared" si="2"/>
        <v>0</v>
      </c>
    </row>
    <row r="33" spans="1:13" x14ac:dyDescent="0.2">
      <c r="A33" s="51"/>
      <c r="B33" s="12">
        <v>71</v>
      </c>
      <c r="C33" s="46" t="s">
        <v>35</v>
      </c>
      <c r="D33" s="46"/>
      <c r="E33" s="15">
        <f>IFERROR(VLOOKUP(C33,RA!B:D,3,0),0)</f>
        <v>217652.32</v>
      </c>
      <c r="F33" s="25">
        <f>IFERROR(VLOOKUP(C33,RA!B:I,8,0),0)</f>
        <v>-18104.5</v>
      </c>
      <c r="G33" s="16">
        <f t="shared" si="0"/>
        <v>235756.82</v>
      </c>
      <c r="H33" s="27">
        <f>RA!J34</f>
        <v>11.8665530417978</v>
      </c>
      <c r="I33" s="20">
        <f>IFERROR(VLOOKUP(B33,RMS!C:E,3,FALSE),0)</f>
        <v>217652.32</v>
      </c>
      <c r="J33" s="21">
        <f>IFERROR(VLOOKUP(B33,RMS!C:F,4,FALSE),0)</f>
        <v>235756.82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1"/>
      <c r="B34" s="12">
        <v>72</v>
      </c>
      <c r="C34" s="46" t="s">
        <v>36</v>
      </c>
      <c r="D34" s="46"/>
      <c r="E34" s="15">
        <f>IFERROR(VLOOKUP(C34,RA!B:D,3,0),0)</f>
        <v>37387.300000000003</v>
      </c>
      <c r="F34" s="25">
        <f>IFERROR(VLOOKUP(C34,RA!B:I,8,0),0)</f>
        <v>547.13</v>
      </c>
      <c r="G34" s="16">
        <f t="shared" si="0"/>
        <v>36840.170000000006</v>
      </c>
      <c r="H34" s="27">
        <f>RA!J35</f>
        <v>9.7043239900382794</v>
      </c>
      <c r="I34" s="20">
        <f>IFERROR(VLOOKUP(B34,RMS!C:E,3,FALSE),0)</f>
        <v>37387.300000000003</v>
      </c>
      <c r="J34" s="21">
        <f>IFERROR(VLOOKUP(B34,RMS!C:F,4,FALSE),0)</f>
        <v>36840.17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1"/>
      <c r="B35" s="12">
        <v>73</v>
      </c>
      <c r="C35" s="46" t="s">
        <v>37</v>
      </c>
      <c r="D35" s="46"/>
      <c r="E35" s="15">
        <f>IFERROR(VLOOKUP(C35,RA!B:D,3,0),0)</f>
        <v>165796.84</v>
      </c>
      <c r="F35" s="25">
        <f>IFERROR(VLOOKUP(C35,RA!B:I,8,0),0)</f>
        <v>-15932.15</v>
      </c>
      <c r="G35" s="16">
        <f t="shared" si="0"/>
        <v>181728.99</v>
      </c>
      <c r="H35" s="27">
        <f>RA!J34</f>
        <v>11.8665530417978</v>
      </c>
      <c r="I35" s="20">
        <f>IFERROR(VLOOKUP(B35,RMS!C:E,3,FALSE),0)</f>
        <v>165796.84</v>
      </c>
      <c r="J35" s="21">
        <f>IFERROR(VLOOKUP(B35,RMS!C:F,4,FALSE),0)</f>
        <v>181728.99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1"/>
      <c r="B36" s="12">
        <v>74</v>
      </c>
      <c r="C36" s="46" t="s">
        <v>62</v>
      </c>
      <c r="D36" s="46"/>
      <c r="E36" s="15">
        <f>IFERROR(VLOOKUP(C36,RA!B:D,3,0),0)</f>
        <v>1.83</v>
      </c>
      <c r="F36" s="25">
        <f>IFERROR(VLOOKUP(C36,RA!B:I,8,0),0)</f>
        <v>-1199.04</v>
      </c>
      <c r="G36" s="16">
        <f t="shared" si="0"/>
        <v>1200.8699999999999</v>
      </c>
      <c r="H36" s="27">
        <f>RA!J35</f>
        <v>9.7043239900382794</v>
      </c>
      <c r="I36" s="20">
        <f>IFERROR(VLOOKUP(B36,RMS!C:E,3,FALSE),0)</f>
        <v>1.83</v>
      </c>
      <c r="J36" s="21">
        <f>IFERROR(VLOOKUP(B36,RMS!C:F,4,FALSE),0)</f>
        <v>1200.8699999999999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1"/>
      <c r="B37" s="12">
        <v>75</v>
      </c>
      <c r="C37" s="46" t="s">
        <v>32</v>
      </c>
      <c r="D37" s="46"/>
      <c r="E37" s="15">
        <f>IFERROR(VLOOKUP(C37,RA!B:D,3,0),0)</f>
        <v>28627.777600000001</v>
      </c>
      <c r="F37" s="25">
        <f>IFERROR(VLOOKUP(C37,RA!B:I,8,0),0)</f>
        <v>2743.723</v>
      </c>
      <c r="G37" s="16">
        <f t="shared" si="0"/>
        <v>25884.054600000003</v>
      </c>
      <c r="H37" s="27">
        <f>RA!J35</f>
        <v>9.7043239900382794</v>
      </c>
      <c r="I37" s="20">
        <f>IFERROR(VLOOKUP(B37,RMS!C:E,3,FALSE),0)</f>
        <v>28627.777777777799</v>
      </c>
      <c r="J37" s="21">
        <f>IFERROR(VLOOKUP(B37,RMS!C:F,4,FALSE),0)</f>
        <v>25884.0534188034</v>
      </c>
      <c r="K37" s="22">
        <f t="shared" si="1"/>
        <v>-1.7777779794414528E-4</v>
      </c>
      <c r="L37" s="22">
        <f t="shared" si="2"/>
        <v>1.1811966032837518E-3</v>
      </c>
      <c r="M37" s="32"/>
    </row>
    <row r="38" spans="1:13" x14ac:dyDescent="0.2">
      <c r="A38" s="51"/>
      <c r="B38" s="12">
        <v>76</v>
      </c>
      <c r="C38" s="46" t="s">
        <v>33</v>
      </c>
      <c r="D38" s="46"/>
      <c r="E38" s="15">
        <f>IFERROR(VLOOKUP(C38,RA!B:D,3,0),0)</f>
        <v>496180.10159999999</v>
      </c>
      <c r="F38" s="25">
        <f>IFERROR(VLOOKUP(C38,RA!B:I,8,0),0)</f>
        <v>34324.467900000003</v>
      </c>
      <c r="G38" s="16">
        <f t="shared" si="0"/>
        <v>461855.63370000001</v>
      </c>
      <c r="H38" s="27">
        <f>RA!J36</f>
        <v>9.8991179185901892</v>
      </c>
      <c r="I38" s="20">
        <f>IFERROR(VLOOKUP(B38,RMS!C:E,3,FALSE),0)</f>
        <v>496180.09684273502</v>
      </c>
      <c r="J38" s="21">
        <f>IFERROR(VLOOKUP(B38,RMS!C:F,4,FALSE),0)</f>
        <v>461855.63479487202</v>
      </c>
      <c r="K38" s="22">
        <f t="shared" si="1"/>
        <v>4.7572649782523513E-3</v>
      </c>
      <c r="L38" s="22">
        <f t="shared" si="2"/>
        <v>-1.0948720155283809E-3</v>
      </c>
      <c r="M38" s="32"/>
    </row>
    <row r="39" spans="1:13" x14ac:dyDescent="0.2">
      <c r="A39" s="51"/>
      <c r="B39" s="12">
        <v>77</v>
      </c>
      <c r="C39" s="46" t="s">
        <v>38</v>
      </c>
      <c r="D39" s="46"/>
      <c r="E39" s="15">
        <f>IFERROR(VLOOKUP(C39,RA!B:D,3,0),0)</f>
        <v>138018.67000000001</v>
      </c>
      <c r="F39" s="25">
        <f>IFERROR(VLOOKUP(C39,RA!B:I,8,0),0)</f>
        <v>-5906.82</v>
      </c>
      <c r="G39" s="16">
        <f t="shared" si="0"/>
        <v>143925.49000000002</v>
      </c>
      <c r="H39" s="27">
        <f>RA!J37</f>
        <v>-8.3180827109952205</v>
      </c>
      <c r="I39" s="20">
        <f>IFERROR(VLOOKUP(B39,RMS!C:E,3,FALSE),0)</f>
        <v>138018.67000000001</v>
      </c>
      <c r="J39" s="21">
        <f>IFERROR(VLOOKUP(B39,RMS!C:F,4,FALSE),0)</f>
        <v>143925.49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1"/>
      <c r="B40" s="12">
        <v>78</v>
      </c>
      <c r="C40" s="46" t="s">
        <v>39</v>
      </c>
      <c r="D40" s="46"/>
      <c r="E40" s="15">
        <f>IFERROR(VLOOKUP(C40,RA!B:D,3,0),0)</f>
        <v>57209.2</v>
      </c>
      <c r="F40" s="25">
        <f>IFERROR(VLOOKUP(C40,RA!B:I,8,0),0)</f>
        <v>7971.33</v>
      </c>
      <c r="G40" s="16">
        <f t="shared" si="0"/>
        <v>49237.869999999995</v>
      </c>
      <c r="H40" s="27">
        <f>RA!J38</f>
        <v>1.4634113723109199</v>
      </c>
      <c r="I40" s="20">
        <f>IFERROR(VLOOKUP(B40,RMS!C:E,3,FALSE),0)</f>
        <v>57209.2</v>
      </c>
      <c r="J40" s="21">
        <f>IFERROR(VLOOKUP(B40,RMS!C:F,4,FALSE),0)</f>
        <v>49237.87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1"/>
      <c r="B41" s="12">
        <v>9101</v>
      </c>
      <c r="C41" s="47" t="s">
        <v>65</v>
      </c>
      <c r="D41" s="48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-9.6094412897133594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1"/>
      <c r="B42" s="12">
        <v>99</v>
      </c>
      <c r="C42" s="46" t="s">
        <v>34</v>
      </c>
      <c r="D42" s="46"/>
      <c r="E42" s="15">
        <f>IFERROR(VLOOKUP(C42,RA!B:D,3,0),0)</f>
        <v>38970.857100000001</v>
      </c>
      <c r="F42" s="25">
        <f>IFERROR(VLOOKUP(C42,RA!B:I,8,0),0)</f>
        <v>6959.6261999999997</v>
      </c>
      <c r="G42" s="16">
        <f t="shared" si="0"/>
        <v>32011.230900000002</v>
      </c>
      <c r="H42" s="27">
        <f>RA!J39</f>
        <v>-9.6094412897133594</v>
      </c>
      <c r="I42" s="20">
        <f>VLOOKUP(B42,RMS!C:E,3,FALSE)</f>
        <v>38970.856969972003</v>
      </c>
      <c r="J42" s="21">
        <f>IFERROR(VLOOKUP(B42,RMS!C:F,4,FALSE),0)</f>
        <v>32011.230920505299</v>
      </c>
      <c r="K42" s="22">
        <f t="shared" si="1"/>
        <v>1.3002799823880196E-4</v>
      </c>
      <c r="L42" s="22">
        <f t="shared" si="2"/>
        <v>-2.0505296561168507E-5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22265438.746300001</v>
      </c>
      <c r="E7" s="71"/>
      <c r="F7" s="71"/>
      <c r="G7" s="70">
        <v>23679842.1965</v>
      </c>
      <c r="H7" s="72">
        <v>-5.9730273473235203</v>
      </c>
      <c r="I7" s="70">
        <v>2134279.9166000001</v>
      </c>
      <c r="J7" s="72">
        <v>9.5856180554927004</v>
      </c>
      <c r="K7" s="70">
        <v>2754617.9575</v>
      </c>
      <c r="L7" s="72">
        <v>11.632754706056099</v>
      </c>
      <c r="M7" s="72">
        <v>-0.22519930185273301</v>
      </c>
      <c r="N7" s="70">
        <v>210650431.0927</v>
      </c>
      <c r="O7" s="70">
        <v>1525003358.8721001</v>
      </c>
      <c r="P7" s="70">
        <v>1055861</v>
      </c>
      <c r="Q7" s="70">
        <v>991840</v>
      </c>
      <c r="R7" s="72">
        <v>6.4547709307953003</v>
      </c>
      <c r="S7" s="70">
        <v>21.087471500794098</v>
      </c>
      <c r="T7" s="70">
        <v>20.965282036921302</v>
      </c>
      <c r="U7" s="73">
        <v>0.57944103857238405</v>
      </c>
    </row>
    <row r="8" spans="1:23" ht="12" customHeight="1" thickBot="1" x14ac:dyDescent="0.25">
      <c r="A8" s="74">
        <v>42775</v>
      </c>
      <c r="B8" s="77" t="s">
        <v>6</v>
      </c>
      <c r="C8" s="78"/>
      <c r="D8" s="79">
        <v>902281.25109999999</v>
      </c>
      <c r="E8" s="80"/>
      <c r="F8" s="80"/>
      <c r="G8" s="79">
        <v>702527.10860000004</v>
      </c>
      <c r="H8" s="81">
        <v>28.4336561614072</v>
      </c>
      <c r="I8" s="79">
        <v>235083.5968</v>
      </c>
      <c r="J8" s="81">
        <v>26.054359049731101</v>
      </c>
      <c r="K8" s="79">
        <v>172395.67189999999</v>
      </c>
      <c r="L8" s="81">
        <v>24.539362223836601</v>
      </c>
      <c r="M8" s="81">
        <v>0.36362818282562698</v>
      </c>
      <c r="N8" s="79">
        <v>9442489.1730000004</v>
      </c>
      <c r="O8" s="79">
        <v>62597705.418399997</v>
      </c>
      <c r="P8" s="79">
        <v>32563</v>
      </c>
      <c r="Q8" s="79">
        <v>31675</v>
      </c>
      <c r="R8" s="81">
        <v>2.8034727703236002</v>
      </c>
      <c r="S8" s="79">
        <v>27.708787614777499</v>
      </c>
      <c r="T8" s="79">
        <v>27.492813944751401</v>
      </c>
      <c r="U8" s="82">
        <v>0.77944106768114796</v>
      </c>
    </row>
    <row r="9" spans="1:23" ht="12" customHeight="1" thickBot="1" x14ac:dyDescent="0.25">
      <c r="A9" s="76"/>
      <c r="B9" s="77" t="s">
        <v>7</v>
      </c>
      <c r="C9" s="78"/>
      <c r="D9" s="79">
        <v>235955.72440000001</v>
      </c>
      <c r="E9" s="80"/>
      <c r="F9" s="80"/>
      <c r="G9" s="79">
        <v>117192.9841</v>
      </c>
      <c r="H9" s="81">
        <v>101.33946260696</v>
      </c>
      <c r="I9" s="79">
        <v>44944.161800000002</v>
      </c>
      <c r="J9" s="81">
        <v>19.047709867724699</v>
      </c>
      <c r="K9" s="79">
        <v>28454.623200000002</v>
      </c>
      <c r="L9" s="81">
        <v>24.280142210322001</v>
      </c>
      <c r="M9" s="81">
        <v>0.57950296808006896</v>
      </c>
      <c r="N9" s="79">
        <v>1925929.6949</v>
      </c>
      <c r="O9" s="79">
        <v>8416575.9638</v>
      </c>
      <c r="P9" s="79">
        <v>12073</v>
      </c>
      <c r="Q9" s="79">
        <v>11299</v>
      </c>
      <c r="R9" s="81">
        <v>6.8501637313036499</v>
      </c>
      <c r="S9" s="79">
        <v>19.544083856539402</v>
      </c>
      <c r="T9" s="79">
        <v>19.366149579608798</v>
      </c>
      <c r="U9" s="82">
        <v>0.91042526340284402</v>
      </c>
    </row>
    <row r="10" spans="1:23" ht="12" customHeight="1" thickBot="1" x14ac:dyDescent="0.25">
      <c r="A10" s="76"/>
      <c r="B10" s="77" t="s">
        <v>8</v>
      </c>
      <c r="C10" s="78"/>
      <c r="D10" s="79">
        <v>237586.41990000001</v>
      </c>
      <c r="E10" s="80"/>
      <c r="F10" s="80"/>
      <c r="G10" s="79">
        <v>421043.38250000001</v>
      </c>
      <c r="H10" s="81">
        <v>-43.571985744248103</v>
      </c>
      <c r="I10" s="79">
        <v>59194.575799999999</v>
      </c>
      <c r="J10" s="81">
        <v>24.914966025800201</v>
      </c>
      <c r="K10" s="79">
        <v>91959.452499999999</v>
      </c>
      <c r="L10" s="81">
        <v>21.8408497371408</v>
      </c>
      <c r="M10" s="81">
        <v>-0.35629699622233002</v>
      </c>
      <c r="N10" s="79">
        <v>3026010.3195000002</v>
      </c>
      <c r="O10" s="79">
        <v>14281512.493100001</v>
      </c>
      <c r="P10" s="79">
        <v>124665</v>
      </c>
      <c r="Q10" s="79">
        <v>117659</v>
      </c>
      <c r="R10" s="81">
        <v>5.9544956186946996</v>
      </c>
      <c r="S10" s="79">
        <v>1.9057989002526801</v>
      </c>
      <c r="T10" s="79">
        <v>1.87620534595739</v>
      </c>
      <c r="U10" s="82">
        <v>1.55281621221253</v>
      </c>
    </row>
    <row r="11" spans="1:23" ht="12" thickBot="1" x14ac:dyDescent="0.25">
      <c r="A11" s="76"/>
      <c r="B11" s="77" t="s">
        <v>9</v>
      </c>
      <c r="C11" s="78"/>
      <c r="D11" s="79">
        <v>78920.087599999999</v>
      </c>
      <c r="E11" s="80"/>
      <c r="F11" s="80"/>
      <c r="G11" s="79">
        <v>69675.19</v>
      </c>
      <c r="H11" s="81">
        <v>13.268564606712999</v>
      </c>
      <c r="I11" s="79">
        <v>16910.286</v>
      </c>
      <c r="J11" s="81">
        <v>21.427099885783701</v>
      </c>
      <c r="K11" s="79">
        <v>15262.814700000001</v>
      </c>
      <c r="L11" s="81">
        <v>21.905666421576999</v>
      </c>
      <c r="M11" s="81">
        <v>0.107940201881636</v>
      </c>
      <c r="N11" s="79">
        <v>859355.16509999998</v>
      </c>
      <c r="O11" s="79">
        <v>4308697.9664000003</v>
      </c>
      <c r="P11" s="79">
        <v>3596</v>
      </c>
      <c r="Q11" s="79">
        <v>3483</v>
      </c>
      <c r="R11" s="81">
        <v>3.2443296009187401</v>
      </c>
      <c r="S11" s="79">
        <v>21.946631701891</v>
      </c>
      <c r="T11" s="79">
        <v>23.354656215905798</v>
      </c>
      <c r="U11" s="82">
        <v>-6.4156747747925102</v>
      </c>
    </row>
    <row r="12" spans="1:23" ht="12" customHeight="1" thickBot="1" x14ac:dyDescent="0.25">
      <c r="A12" s="76"/>
      <c r="B12" s="77" t="s">
        <v>10</v>
      </c>
      <c r="C12" s="78"/>
      <c r="D12" s="79">
        <v>233192.81890000001</v>
      </c>
      <c r="E12" s="80"/>
      <c r="F12" s="80"/>
      <c r="G12" s="79">
        <v>102484.7911</v>
      </c>
      <c r="H12" s="81">
        <v>127.53895128932901</v>
      </c>
      <c r="I12" s="79">
        <v>34440.785100000001</v>
      </c>
      <c r="J12" s="81">
        <v>14.769230571705201</v>
      </c>
      <c r="K12" s="79">
        <v>30718.779900000001</v>
      </c>
      <c r="L12" s="81">
        <v>29.973988891704</v>
      </c>
      <c r="M12" s="81">
        <v>0.12116383567694999</v>
      </c>
      <c r="N12" s="79">
        <v>2203644.6883</v>
      </c>
      <c r="O12" s="79">
        <v>16281168.1215</v>
      </c>
      <c r="P12" s="79">
        <v>1885</v>
      </c>
      <c r="Q12" s="79">
        <v>1629</v>
      </c>
      <c r="R12" s="81">
        <v>15.7151626764886</v>
      </c>
      <c r="S12" s="79">
        <v>123.709718249337</v>
      </c>
      <c r="T12" s="79">
        <v>130.49647734806601</v>
      </c>
      <c r="U12" s="82">
        <v>-5.4860355312189402</v>
      </c>
    </row>
    <row r="13" spans="1:23" ht="12" thickBot="1" x14ac:dyDescent="0.25">
      <c r="A13" s="76"/>
      <c r="B13" s="77" t="s">
        <v>11</v>
      </c>
      <c r="C13" s="78"/>
      <c r="D13" s="79">
        <v>346214.35450000002</v>
      </c>
      <c r="E13" s="80"/>
      <c r="F13" s="80"/>
      <c r="G13" s="79">
        <v>339612.06640000001</v>
      </c>
      <c r="H13" s="81">
        <v>1.94406758569754</v>
      </c>
      <c r="I13" s="79">
        <v>82445.645099999994</v>
      </c>
      <c r="J13" s="81">
        <v>23.813468167450001</v>
      </c>
      <c r="K13" s="79">
        <v>93112.039699999994</v>
      </c>
      <c r="L13" s="81">
        <v>27.4171765117236</v>
      </c>
      <c r="M13" s="81">
        <v>-0.11455440815566199</v>
      </c>
      <c r="N13" s="79">
        <v>3440425.7532000002</v>
      </c>
      <c r="O13" s="79">
        <v>20197962.547200002</v>
      </c>
      <c r="P13" s="79">
        <v>12139</v>
      </c>
      <c r="Q13" s="79">
        <v>11669</v>
      </c>
      <c r="R13" s="81">
        <v>4.0277658753963497</v>
      </c>
      <c r="S13" s="79">
        <v>28.520829928330201</v>
      </c>
      <c r="T13" s="79">
        <v>28.201480958094098</v>
      </c>
      <c r="U13" s="82">
        <v>1.1197043390342301</v>
      </c>
    </row>
    <row r="14" spans="1:23" ht="12" thickBot="1" x14ac:dyDescent="0.25">
      <c r="A14" s="76"/>
      <c r="B14" s="77" t="s">
        <v>12</v>
      </c>
      <c r="C14" s="78"/>
      <c r="D14" s="79">
        <v>86731.437399999995</v>
      </c>
      <c r="E14" s="80"/>
      <c r="F14" s="80"/>
      <c r="G14" s="79">
        <v>130495.5831</v>
      </c>
      <c r="H14" s="81">
        <v>-33.536878919850601</v>
      </c>
      <c r="I14" s="79">
        <v>16904.961800000001</v>
      </c>
      <c r="J14" s="81">
        <v>19.491158346696601</v>
      </c>
      <c r="K14" s="79">
        <v>28440.775399999999</v>
      </c>
      <c r="L14" s="81">
        <v>21.794435278476499</v>
      </c>
      <c r="M14" s="81">
        <v>-0.40560826622188401</v>
      </c>
      <c r="N14" s="79">
        <v>918627.11860000005</v>
      </c>
      <c r="O14" s="79">
        <v>6779235.3240999999</v>
      </c>
      <c r="P14" s="79">
        <v>1559</v>
      </c>
      <c r="Q14" s="79">
        <v>1839</v>
      </c>
      <c r="R14" s="81">
        <v>-15.2256661228929</v>
      </c>
      <c r="S14" s="79">
        <v>55.6327372674792</v>
      </c>
      <c r="T14" s="79">
        <v>48.522949809679197</v>
      </c>
      <c r="U14" s="82">
        <v>12.7798627337291</v>
      </c>
    </row>
    <row r="15" spans="1:23" ht="12" thickBot="1" x14ac:dyDescent="0.25">
      <c r="A15" s="76"/>
      <c r="B15" s="77" t="s">
        <v>13</v>
      </c>
      <c r="C15" s="78"/>
      <c r="D15" s="79">
        <v>176369.98579999999</v>
      </c>
      <c r="E15" s="80"/>
      <c r="F15" s="80"/>
      <c r="G15" s="79">
        <v>76213.913700000005</v>
      </c>
      <c r="H15" s="81">
        <v>131.41441928076699</v>
      </c>
      <c r="I15" s="79">
        <v>-58303.307500000003</v>
      </c>
      <c r="J15" s="81">
        <v>-33.057386286867903</v>
      </c>
      <c r="K15" s="79">
        <v>15896.0092</v>
      </c>
      <c r="L15" s="81">
        <v>20.857096071160001</v>
      </c>
      <c r="M15" s="81">
        <v>-4.6677952790817496</v>
      </c>
      <c r="N15" s="79">
        <v>1169879.2396</v>
      </c>
      <c r="O15" s="79">
        <v>7166954.1171000004</v>
      </c>
      <c r="P15" s="79">
        <v>7923</v>
      </c>
      <c r="Q15" s="79">
        <v>8437</v>
      </c>
      <c r="R15" s="81">
        <v>-6.0922128718738904</v>
      </c>
      <c r="S15" s="79">
        <v>22.260505591316399</v>
      </c>
      <c r="T15" s="79">
        <v>21.5388834301292</v>
      </c>
      <c r="U15" s="82">
        <v>3.2417150555139398</v>
      </c>
    </row>
    <row r="16" spans="1:23" ht="12" thickBot="1" x14ac:dyDescent="0.25">
      <c r="A16" s="76"/>
      <c r="B16" s="77" t="s">
        <v>14</v>
      </c>
      <c r="C16" s="78"/>
      <c r="D16" s="79">
        <v>1276317.6455999999</v>
      </c>
      <c r="E16" s="80"/>
      <c r="F16" s="80"/>
      <c r="G16" s="79">
        <v>2670036.3237999999</v>
      </c>
      <c r="H16" s="81">
        <v>-52.198491300539999</v>
      </c>
      <c r="I16" s="79">
        <v>-97335.940600000002</v>
      </c>
      <c r="J16" s="81">
        <v>-7.6263100283505203</v>
      </c>
      <c r="K16" s="79">
        <v>-3732.1242999999999</v>
      </c>
      <c r="L16" s="81">
        <v>-0.13977803473056999</v>
      </c>
      <c r="M16" s="81">
        <v>25.080573093452401</v>
      </c>
      <c r="N16" s="79">
        <v>15032543.7772</v>
      </c>
      <c r="O16" s="79">
        <v>95010367.721399993</v>
      </c>
      <c r="P16" s="79">
        <v>47939</v>
      </c>
      <c r="Q16" s="79">
        <v>45893</v>
      </c>
      <c r="R16" s="81">
        <v>4.4581962390778598</v>
      </c>
      <c r="S16" s="79">
        <v>26.623785343874498</v>
      </c>
      <c r="T16" s="79">
        <v>25.300486987122198</v>
      </c>
      <c r="U16" s="82">
        <v>4.9703614255466899</v>
      </c>
    </row>
    <row r="17" spans="1:21" ht="12" thickBot="1" x14ac:dyDescent="0.25">
      <c r="A17" s="76"/>
      <c r="B17" s="77" t="s">
        <v>15</v>
      </c>
      <c r="C17" s="78"/>
      <c r="D17" s="79">
        <v>1020359.4091</v>
      </c>
      <c r="E17" s="80"/>
      <c r="F17" s="80"/>
      <c r="G17" s="79">
        <v>3622817.7884</v>
      </c>
      <c r="H17" s="81">
        <v>-71.835199320067503</v>
      </c>
      <c r="I17" s="79">
        <v>153750.38010000001</v>
      </c>
      <c r="J17" s="81">
        <v>15.0682571972962</v>
      </c>
      <c r="K17" s="79">
        <v>412963.8284</v>
      </c>
      <c r="L17" s="81">
        <v>11.398967668820699</v>
      </c>
      <c r="M17" s="81">
        <v>-0.62769044277874098</v>
      </c>
      <c r="N17" s="79">
        <v>16120241.919</v>
      </c>
      <c r="O17" s="79">
        <v>135205714.51480001</v>
      </c>
      <c r="P17" s="79">
        <v>11984</v>
      </c>
      <c r="Q17" s="79">
        <v>12167</v>
      </c>
      <c r="R17" s="81">
        <v>-1.5040683816881699</v>
      </c>
      <c r="S17" s="79">
        <v>85.1434753921896</v>
      </c>
      <c r="T17" s="79">
        <v>90.680298405523104</v>
      </c>
      <c r="U17" s="82">
        <v>-6.5029328293562401</v>
      </c>
    </row>
    <row r="18" spans="1:21" ht="12" customHeight="1" thickBot="1" x14ac:dyDescent="0.25">
      <c r="A18" s="76"/>
      <c r="B18" s="77" t="s">
        <v>16</v>
      </c>
      <c r="C18" s="78"/>
      <c r="D18" s="79">
        <v>2306802.8053000001</v>
      </c>
      <c r="E18" s="80"/>
      <c r="F18" s="80"/>
      <c r="G18" s="79">
        <v>3011067.0720000002</v>
      </c>
      <c r="H18" s="81">
        <v>-23.389192265060199</v>
      </c>
      <c r="I18" s="79">
        <v>285279.14079999999</v>
      </c>
      <c r="J18" s="81">
        <v>12.3668629214667</v>
      </c>
      <c r="K18" s="79">
        <v>365809.36229999998</v>
      </c>
      <c r="L18" s="81">
        <v>12.148828091598199</v>
      </c>
      <c r="M18" s="81">
        <v>-0.22014259283489099</v>
      </c>
      <c r="N18" s="79">
        <v>25626231.8541</v>
      </c>
      <c r="O18" s="79">
        <v>226162434.6426</v>
      </c>
      <c r="P18" s="79">
        <v>88004</v>
      </c>
      <c r="Q18" s="79">
        <v>83958</v>
      </c>
      <c r="R18" s="81">
        <v>4.8190762047690496</v>
      </c>
      <c r="S18" s="79">
        <v>26.2124767658288</v>
      </c>
      <c r="T18" s="79">
        <v>27.487019627671</v>
      </c>
      <c r="U18" s="82">
        <v>-4.86235189916761</v>
      </c>
    </row>
    <row r="19" spans="1:21" ht="12" customHeight="1" thickBot="1" x14ac:dyDescent="0.25">
      <c r="A19" s="76"/>
      <c r="B19" s="77" t="s">
        <v>17</v>
      </c>
      <c r="C19" s="78"/>
      <c r="D19" s="79">
        <v>748072.97369999997</v>
      </c>
      <c r="E19" s="80"/>
      <c r="F19" s="80"/>
      <c r="G19" s="79">
        <v>1819876.2919000001</v>
      </c>
      <c r="H19" s="81">
        <v>-58.894295341416203</v>
      </c>
      <c r="I19" s="79">
        <v>80900.485700000005</v>
      </c>
      <c r="J19" s="81">
        <v>10.8145179072388</v>
      </c>
      <c r="K19" s="79">
        <v>177950.42809999999</v>
      </c>
      <c r="L19" s="81">
        <v>9.7781606855384098</v>
      </c>
      <c r="M19" s="81">
        <v>-0.54537627942913602</v>
      </c>
      <c r="N19" s="79">
        <v>8615873.2610999998</v>
      </c>
      <c r="O19" s="79">
        <v>48340282.065800004</v>
      </c>
      <c r="P19" s="79">
        <v>14984</v>
      </c>
      <c r="Q19" s="79">
        <v>15100</v>
      </c>
      <c r="R19" s="81">
        <v>-0.76821192052980403</v>
      </c>
      <c r="S19" s="79">
        <v>49.924784683662601</v>
      </c>
      <c r="T19" s="79">
        <v>55.4869812516556</v>
      </c>
      <c r="U19" s="82">
        <v>-11.1411528426946</v>
      </c>
    </row>
    <row r="20" spans="1:21" ht="12" thickBot="1" x14ac:dyDescent="0.25">
      <c r="A20" s="76"/>
      <c r="B20" s="77" t="s">
        <v>18</v>
      </c>
      <c r="C20" s="78"/>
      <c r="D20" s="79">
        <v>995532.94160000002</v>
      </c>
      <c r="E20" s="80"/>
      <c r="F20" s="80"/>
      <c r="G20" s="79">
        <v>1275172.3754</v>
      </c>
      <c r="H20" s="81">
        <v>-21.929539817099801</v>
      </c>
      <c r="I20" s="79">
        <v>125956.3113</v>
      </c>
      <c r="J20" s="81">
        <v>12.6521490185514</v>
      </c>
      <c r="K20" s="79">
        <v>124322.29979999999</v>
      </c>
      <c r="L20" s="81">
        <v>9.7494505212287201</v>
      </c>
      <c r="M20" s="81">
        <v>1.3143350007429999E-2</v>
      </c>
      <c r="N20" s="79">
        <v>9522760.0945999995</v>
      </c>
      <c r="O20" s="79">
        <v>87900445.188899994</v>
      </c>
      <c r="P20" s="79">
        <v>40672</v>
      </c>
      <c r="Q20" s="79">
        <v>40002</v>
      </c>
      <c r="R20" s="81">
        <v>1.6749162541872999</v>
      </c>
      <c r="S20" s="79">
        <v>24.4771081235248</v>
      </c>
      <c r="T20" s="79">
        <v>23.984621291435399</v>
      </c>
      <c r="U20" s="82">
        <v>2.0120303003279498</v>
      </c>
    </row>
    <row r="21" spans="1:21" ht="12" customHeight="1" thickBot="1" x14ac:dyDescent="0.25">
      <c r="A21" s="76"/>
      <c r="B21" s="77" t="s">
        <v>19</v>
      </c>
      <c r="C21" s="78"/>
      <c r="D21" s="79">
        <v>539456.26930000004</v>
      </c>
      <c r="E21" s="80"/>
      <c r="F21" s="80"/>
      <c r="G21" s="79">
        <v>1068356.4145</v>
      </c>
      <c r="H21" s="81">
        <v>-49.5059643038255</v>
      </c>
      <c r="I21" s="79">
        <v>60681.631600000001</v>
      </c>
      <c r="J21" s="81">
        <v>11.2486655644471</v>
      </c>
      <c r="K21" s="79">
        <v>147921.2205</v>
      </c>
      <c r="L21" s="81">
        <v>13.845680944334299</v>
      </c>
      <c r="M21" s="81">
        <v>-0.58977061306765</v>
      </c>
      <c r="N21" s="79">
        <v>5601627.1500000004</v>
      </c>
      <c r="O21" s="79">
        <v>32405650.947999999</v>
      </c>
      <c r="P21" s="79">
        <v>36412</v>
      </c>
      <c r="Q21" s="79">
        <v>36955</v>
      </c>
      <c r="R21" s="81">
        <v>-1.4693546204843799</v>
      </c>
      <c r="S21" s="79">
        <v>14.815342999560601</v>
      </c>
      <c r="T21" s="79">
        <v>14.4952732133676</v>
      </c>
      <c r="U21" s="82">
        <v>2.1603940334183598</v>
      </c>
    </row>
    <row r="22" spans="1:21" ht="12" customHeight="1" thickBot="1" x14ac:dyDescent="0.25">
      <c r="A22" s="76"/>
      <c r="B22" s="77" t="s">
        <v>20</v>
      </c>
      <c r="C22" s="78"/>
      <c r="D22" s="79">
        <v>2618749.2489999998</v>
      </c>
      <c r="E22" s="80"/>
      <c r="F22" s="80"/>
      <c r="G22" s="79">
        <v>1614962.2786999999</v>
      </c>
      <c r="H22" s="81">
        <v>62.155443723925302</v>
      </c>
      <c r="I22" s="79">
        <v>50396.373099999997</v>
      </c>
      <c r="J22" s="81">
        <v>1.9244443934158399</v>
      </c>
      <c r="K22" s="79">
        <v>117472.4945</v>
      </c>
      <c r="L22" s="81">
        <v>7.2740085666002097</v>
      </c>
      <c r="M22" s="81">
        <v>-0.57099427134408898</v>
      </c>
      <c r="N22" s="79">
        <v>18306625.269699998</v>
      </c>
      <c r="O22" s="79">
        <v>85105159.998199999</v>
      </c>
      <c r="P22" s="79">
        <v>126798</v>
      </c>
      <c r="Q22" s="79">
        <v>104570</v>
      </c>
      <c r="R22" s="81">
        <v>21.256574543368099</v>
      </c>
      <c r="S22" s="79">
        <v>20.652922356819499</v>
      </c>
      <c r="T22" s="79">
        <v>20.463699339198602</v>
      </c>
      <c r="U22" s="82">
        <v>0.91620456588023003</v>
      </c>
    </row>
    <row r="23" spans="1:21" ht="12" thickBot="1" x14ac:dyDescent="0.25">
      <c r="A23" s="76"/>
      <c r="B23" s="77" t="s">
        <v>21</v>
      </c>
      <c r="C23" s="78"/>
      <c r="D23" s="79">
        <v>3221345.8152000001</v>
      </c>
      <c r="E23" s="80"/>
      <c r="F23" s="80"/>
      <c r="G23" s="79">
        <v>1458136.7010999999</v>
      </c>
      <c r="H23" s="81">
        <v>120.92207217401899</v>
      </c>
      <c r="I23" s="79">
        <v>372921.92</v>
      </c>
      <c r="J23" s="81">
        <v>11.576587593929199</v>
      </c>
      <c r="K23" s="79">
        <v>199642.3426</v>
      </c>
      <c r="L23" s="81">
        <v>13.691606723114001</v>
      </c>
      <c r="M23" s="81">
        <v>0.867950030756652</v>
      </c>
      <c r="N23" s="79">
        <v>25053319.302000001</v>
      </c>
      <c r="O23" s="79">
        <v>157837153.87</v>
      </c>
      <c r="P23" s="79">
        <v>88033</v>
      </c>
      <c r="Q23" s="79">
        <v>82464</v>
      </c>
      <c r="R23" s="81">
        <v>6.7532499029879798</v>
      </c>
      <c r="S23" s="79">
        <v>36.592480265355</v>
      </c>
      <c r="T23" s="79">
        <v>34.117262964445104</v>
      </c>
      <c r="U23" s="82">
        <v>6.7642785702433699</v>
      </c>
    </row>
    <row r="24" spans="1:21" ht="12" thickBot="1" x14ac:dyDescent="0.25">
      <c r="A24" s="76"/>
      <c r="B24" s="77" t="s">
        <v>22</v>
      </c>
      <c r="C24" s="78"/>
      <c r="D24" s="79">
        <v>373234.0392</v>
      </c>
      <c r="E24" s="80"/>
      <c r="F24" s="80"/>
      <c r="G24" s="79">
        <v>448214.78820000001</v>
      </c>
      <c r="H24" s="81">
        <v>-16.728753930926199</v>
      </c>
      <c r="I24" s="79">
        <v>43646.657500000001</v>
      </c>
      <c r="J24" s="81">
        <v>11.694179232299801</v>
      </c>
      <c r="K24" s="79">
        <v>77576.138399999996</v>
      </c>
      <c r="L24" s="81">
        <v>17.3078043032762</v>
      </c>
      <c r="M24" s="81">
        <v>-0.43737006764956499</v>
      </c>
      <c r="N24" s="79">
        <v>3575255.1518999999</v>
      </c>
      <c r="O24" s="79">
        <v>22706494.459600002</v>
      </c>
      <c r="P24" s="79">
        <v>26821</v>
      </c>
      <c r="Q24" s="79">
        <v>25913</v>
      </c>
      <c r="R24" s="81">
        <v>3.5040327248871299</v>
      </c>
      <c r="S24" s="79">
        <v>13.915739129786401</v>
      </c>
      <c r="T24" s="79">
        <v>14.824759282985401</v>
      </c>
      <c r="U24" s="82">
        <v>-6.5323167150588102</v>
      </c>
    </row>
    <row r="25" spans="1:21" ht="12" thickBot="1" x14ac:dyDescent="0.25">
      <c r="A25" s="76"/>
      <c r="B25" s="77" t="s">
        <v>23</v>
      </c>
      <c r="C25" s="78"/>
      <c r="D25" s="79">
        <v>442447.07539999997</v>
      </c>
      <c r="E25" s="80"/>
      <c r="F25" s="80"/>
      <c r="G25" s="79">
        <v>432206.60110000003</v>
      </c>
      <c r="H25" s="81">
        <v>2.36934703772158</v>
      </c>
      <c r="I25" s="79">
        <v>29372.119500000001</v>
      </c>
      <c r="J25" s="81">
        <v>6.6385611145572101</v>
      </c>
      <c r="K25" s="79">
        <v>44217.548600000002</v>
      </c>
      <c r="L25" s="81">
        <v>10.2306509172842</v>
      </c>
      <c r="M25" s="81">
        <v>-0.33573614028888099</v>
      </c>
      <c r="N25" s="79">
        <v>4450913.2653000001</v>
      </c>
      <c r="O25" s="79">
        <v>32509664.728399999</v>
      </c>
      <c r="P25" s="79">
        <v>19431</v>
      </c>
      <c r="Q25" s="79">
        <v>18606</v>
      </c>
      <c r="R25" s="81">
        <v>4.4340535311189901</v>
      </c>
      <c r="S25" s="79">
        <v>22.770164963203101</v>
      </c>
      <c r="T25" s="79">
        <v>21.301603310760001</v>
      </c>
      <c r="U25" s="82">
        <v>6.4494993989563696</v>
      </c>
    </row>
    <row r="26" spans="1:21" ht="12" thickBot="1" x14ac:dyDescent="0.25">
      <c r="A26" s="76"/>
      <c r="B26" s="77" t="s">
        <v>24</v>
      </c>
      <c r="C26" s="78"/>
      <c r="D26" s="79">
        <v>689603.4926</v>
      </c>
      <c r="E26" s="80"/>
      <c r="F26" s="80"/>
      <c r="G26" s="79">
        <v>460496.4166</v>
      </c>
      <c r="H26" s="81">
        <v>49.752195183531398</v>
      </c>
      <c r="I26" s="79">
        <v>126486.1293</v>
      </c>
      <c r="J26" s="81">
        <v>18.341863209409201</v>
      </c>
      <c r="K26" s="79">
        <v>95296.949500000002</v>
      </c>
      <c r="L26" s="81">
        <v>20.694395453413001</v>
      </c>
      <c r="M26" s="81">
        <v>0.32728413620417102</v>
      </c>
      <c r="N26" s="79">
        <v>5467237.3947999999</v>
      </c>
      <c r="O26" s="79">
        <v>54181212.049500003</v>
      </c>
      <c r="P26" s="79">
        <v>45661</v>
      </c>
      <c r="Q26" s="79">
        <v>43689</v>
      </c>
      <c r="R26" s="81">
        <v>4.5137219895168101</v>
      </c>
      <c r="S26" s="79">
        <v>15.1026804625391</v>
      </c>
      <c r="T26" s="79">
        <v>15.005787536908599</v>
      </c>
      <c r="U26" s="82">
        <v>0.64156111804707505</v>
      </c>
    </row>
    <row r="27" spans="1:21" ht="12" thickBot="1" x14ac:dyDescent="0.25">
      <c r="A27" s="76"/>
      <c r="B27" s="77" t="s">
        <v>25</v>
      </c>
      <c r="C27" s="78"/>
      <c r="D27" s="79">
        <v>275125.484</v>
      </c>
      <c r="E27" s="80"/>
      <c r="F27" s="80"/>
      <c r="G27" s="79">
        <v>205714.6556</v>
      </c>
      <c r="H27" s="81">
        <v>33.741314247909102</v>
      </c>
      <c r="I27" s="79">
        <v>69851.150200000004</v>
      </c>
      <c r="J27" s="81">
        <v>25.388833191475602</v>
      </c>
      <c r="K27" s="79">
        <v>55512.969899999996</v>
      </c>
      <c r="L27" s="81">
        <v>26.985422957876999</v>
      </c>
      <c r="M27" s="81">
        <v>0.25828523182651802</v>
      </c>
      <c r="N27" s="79">
        <v>2645373.4918999998</v>
      </c>
      <c r="O27" s="79">
        <v>14215162.8213</v>
      </c>
      <c r="P27" s="79">
        <v>30469</v>
      </c>
      <c r="Q27" s="79">
        <v>30595</v>
      </c>
      <c r="R27" s="81">
        <v>-0.41183199869260201</v>
      </c>
      <c r="S27" s="79">
        <v>9.0296853851455605</v>
      </c>
      <c r="T27" s="79">
        <v>9.0939218172904095</v>
      </c>
      <c r="U27" s="82">
        <v>-0.71139169755043796</v>
      </c>
    </row>
    <row r="28" spans="1:21" ht="12" thickBot="1" x14ac:dyDescent="0.25">
      <c r="A28" s="76"/>
      <c r="B28" s="77" t="s">
        <v>26</v>
      </c>
      <c r="C28" s="78"/>
      <c r="D28" s="79">
        <v>776123.85010000004</v>
      </c>
      <c r="E28" s="80"/>
      <c r="F28" s="80"/>
      <c r="G28" s="79">
        <v>681301.99860000005</v>
      </c>
      <c r="H28" s="81">
        <v>13.917741573464999</v>
      </c>
      <c r="I28" s="79">
        <v>27461.824700000001</v>
      </c>
      <c r="J28" s="81">
        <v>3.5383302157847201</v>
      </c>
      <c r="K28" s="79">
        <v>47773.4954</v>
      </c>
      <c r="L28" s="81">
        <v>7.0120879577880597</v>
      </c>
      <c r="M28" s="81">
        <v>-0.425166099527229</v>
      </c>
      <c r="N28" s="79">
        <v>7411968.1854999997</v>
      </c>
      <c r="O28" s="79">
        <v>63071539.696400002</v>
      </c>
      <c r="P28" s="79">
        <v>31954</v>
      </c>
      <c r="Q28" s="79">
        <v>32303</v>
      </c>
      <c r="R28" s="81">
        <v>-1.0803950097514099</v>
      </c>
      <c r="S28" s="79">
        <v>24.288785444701801</v>
      </c>
      <c r="T28" s="79">
        <v>24.348599931894899</v>
      </c>
      <c r="U28" s="82">
        <v>-0.24626380487116201</v>
      </c>
    </row>
    <row r="29" spans="1:21" ht="12" thickBot="1" x14ac:dyDescent="0.25">
      <c r="A29" s="76"/>
      <c r="B29" s="77" t="s">
        <v>27</v>
      </c>
      <c r="C29" s="78"/>
      <c r="D29" s="79">
        <v>773139.64760000003</v>
      </c>
      <c r="E29" s="80"/>
      <c r="F29" s="80"/>
      <c r="G29" s="79">
        <v>829392.41980000003</v>
      </c>
      <c r="H29" s="81">
        <v>-6.7824073209597202</v>
      </c>
      <c r="I29" s="79">
        <v>119402.6792</v>
      </c>
      <c r="J29" s="81">
        <v>15.4438696257077</v>
      </c>
      <c r="K29" s="79">
        <v>184891.6238</v>
      </c>
      <c r="L29" s="81">
        <v>22.292417845413301</v>
      </c>
      <c r="M29" s="81">
        <v>-0.35420179267201601</v>
      </c>
      <c r="N29" s="79">
        <v>7748419.6608999996</v>
      </c>
      <c r="O29" s="79">
        <v>38288289.081</v>
      </c>
      <c r="P29" s="79">
        <v>104669</v>
      </c>
      <c r="Q29" s="79">
        <v>102596</v>
      </c>
      <c r="R29" s="81">
        <v>2.0205466100042799</v>
      </c>
      <c r="S29" s="79">
        <v>7.3865198635699203</v>
      </c>
      <c r="T29" s="79">
        <v>7.7932836855238001</v>
      </c>
      <c r="U29" s="82">
        <v>-5.5068398849101996</v>
      </c>
    </row>
    <row r="30" spans="1:21" ht="12" thickBot="1" x14ac:dyDescent="0.25">
      <c r="A30" s="76"/>
      <c r="B30" s="77" t="s">
        <v>28</v>
      </c>
      <c r="C30" s="78"/>
      <c r="D30" s="79">
        <v>1128197.0744</v>
      </c>
      <c r="E30" s="80"/>
      <c r="F30" s="80"/>
      <c r="G30" s="79">
        <v>950559.74730000005</v>
      </c>
      <c r="H30" s="81">
        <v>18.6876551005412</v>
      </c>
      <c r="I30" s="79">
        <v>103907.94960000001</v>
      </c>
      <c r="J30" s="81">
        <v>9.2100885525926905</v>
      </c>
      <c r="K30" s="79">
        <v>142848.55530000001</v>
      </c>
      <c r="L30" s="81">
        <v>15.0278355154162</v>
      </c>
      <c r="M30" s="81">
        <v>-0.27260062671421398</v>
      </c>
      <c r="N30" s="79">
        <v>10811238.612199999</v>
      </c>
      <c r="O30" s="79">
        <v>72007569.630199999</v>
      </c>
      <c r="P30" s="79">
        <v>70954</v>
      </c>
      <c r="Q30" s="79">
        <v>63645</v>
      </c>
      <c r="R30" s="81">
        <v>11.484012883965701</v>
      </c>
      <c r="S30" s="79">
        <v>15.9004013078896</v>
      </c>
      <c r="T30" s="79">
        <v>16.4730964930474</v>
      </c>
      <c r="U30" s="82">
        <v>-3.6017656036994898</v>
      </c>
    </row>
    <row r="31" spans="1:21" ht="12" thickBot="1" x14ac:dyDescent="0.25">
      <c r="A31" s="76"/>
      <c r="B31" s="77" t="s">
        <v>29</v>
      </c>
      <c r="C31" s="78"/>
      <c r="D31" s="79">
        <v>821052.2047</v>
      </c>
      <c r="E31" s="80"/>
      <c r="F31" s="80"/>
      <c r="G31" s="79">
        <v>227643.4988</v>
      </c>
      <c r="H31" s="81">
        <v>260.67456748297002</v>
      </c>
      <c r="I31" s="79">
        <v>14323.789000000001</v>
      </c>
      <c r="J31" s="81">
        <v>1.74456495190019</v>
      </c>
      <c r="K31" s="79">
        <v>16603.713</v>
      </c>
      <c r="L31" s="81">
        <v>7.29373475962407</v>
      </c>
      <c r="M31" s="81">
        <v>-0.13731410558590099</v>
      </c>
      <c r="N31" s="79">
        <v>4897190.28</v>
      </c>
      <c r="O31" s="79">
        <v>73406996.650800005</v>
      </c>
      <c r="P31" s="79">
        <v>31489</v>
      </c>
      <c r="Q31" s="79">
        <v>24210</v>
      </c>
      <c r="R31" s="81">
        <v>30.0660883932259</v>
      </c>
      <c r="S31" s="79">
        <v>26.074254650830401</v>
      </c>
      <c r="T31" s="79">
        <v>27.760882317224301</v>
      </c>
      <c r="U31" s="82">
        <v>-6.4685556269203701</v>
      </c>
    </row>
    <row r="32" spans="1:21" ht="12" thickBot="1" x14ac:dyDescent="0.25">
      <c r="A32" s="76"/>
      <c r="B32" s="77" t="s">
        <v>30</v>
      </c>
      <c r="C32" s="78"/>
      <c r="D32" s="79">
        <v>288282.21000000002</v>
      </c>
      <c r="E32" s="80"/>
      <c r="F32" s="80"/>
      <c r="G32" s="79">
        <v>109050.22070000001</v>
      </c>
      <c r="H32" s="81">
        <v>164.35729166754399</v>
      </c>
      <c r="I32" s="79">
        <v>71211.481100000005</v>
      </c>
      <c r="J32" s="81">
        <v>24.702003325144499</v>
      </c>
      <c r="K32" s="79">
        <v>27746.479500000001</v>
      </c>
      <c r="L32" s="81">
        <v>25.443762811201701</v>
      </c>
      <c r="M32" s="81">
        <v>1.56650509842159</v>
      </c>
      <c r="N32" s="79">
        <v>1909707.9931999999</v>
      </c>
      <c r="O32" s="79">
        <v>7908706.8688000003</v>
      </c>
      <c r="P32" s="79">
        <v>30213</v>
      </c>
      <c r="Q32" s="79">
        <v>28877</v>
      </c>
      <c r="R32" s="81">
        <v>4.6265193752813598</v>
      </c>
      <c r="S32" s="79">
        <v>9.5416612054413701</v>
      </c>
      <c r="T32" s="79">
        <v>7.8582335457284298</v>
      </c>
      <c r="U32" s="82">
        <v>17.6429200688127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79">
        <v>27.777799999999999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207899.55780000001</v>
      </c>
      <c r="E34" s="80"/>
      <c r="F34" s="80"/>
      <c r="G34" s="79">
        <v>197596.67019999999</v>
      </c>
      <c r="H34" s="81">
        <v>5.21409980723449</v>
      </c>
      <c r="I34" s="79">
        <v>24670.511299999998</v>
      </c>
      <c r="J34" s="81">
        <v>11.8665530417978</v>
      </c>
      <c r="K34" s="79">
        <v>26426.843199999999</v>
      </c>
      <c r="L34" s="81">
        <v>13.374133872423901</v>
      </c>
      <c r="M34" s="81">
        <v>-6.6460147612334E-2</v>
      </c>
      <c r="N34" s="79">
        <v>2054542.8942</v>
      </c>
      <c r="O34" s="79">
        <v>17105653.513</v>
      </c>
      <c r="P34" s="79">
        <v>9862</v>
      </c>
      <c r="Q34" s="79">
        <v>9601</v>
      </c>
      <c r="R34" s="81">
        <v>2.71846682637225</v>
      </c>
      <c r="S34" s="79">
        <v>21.080871810991699</v>
      </c>
      <c r="T34" s="79">
        <v>21.307660222893499</v>
      </c>
      <c r="U34" s="82">
        <v>-1.07580186405534</v>
      </c>
    </row>
    <row r="35" spans="1:21" ht="12" customHeight="1" thickBot="1" x14ac:dyDescent="0.25">
      <c r="A35" s="76"/>
      <c r="B35" s="77" t="s">
        <v>76</v>
      </c>
      <c r="C35" s="78"/>
      <c r="D35" s="79">
        <v>11.9658</v>
      </c>
      <c r="E35" s="80"/>
      <c r="F35" s="80"/>
      <c r="G35" s="80"/>
      <c r="H35" s="80"/>
      <c r="I35" s="79">
        <v>1.1612</v>
      </c>
      <c r="J35" s="81">
        <v>9.7043239900382794</v>
      </c>
      <c r="K35" s="80"/>
      <c r="L35" s="80"/>
      <c r="M35" s="80"/>
      <c r="N35" s="79">
        <v>11.9658</v>
      </c>
      <c r="O35" s="79">
        <v>11.9658</v>
      </c>
      <c r="P35" s="79">
        <v>2</v>
      </c>
      <c r="Q35" s="80"/>
      <c r="R35" s="80"/>
      <c r="S35" s="79">
        <v>5.9828999999999999</v>
      </c>
      <c r="T35" s="80"/>
      <c r="U35" s="83"/>
    </row>
    <row r="36" spans="1:21" ht="12" customHeight="1" thickBot="1" x14ac:dyDescent="0.25">
      <c r="A36" s="76"/>
      <c r="B36" s="77" t="s">
        <v>61</v>
      </c>
      <c r="C36" s="78"/>
      <c r="D36" s="79">
        <v>286588.06</v>
      </c>
      <c r="E36" s="80"/>
      <c r="F36" s="80"/>
      <c r="G36" s="79">
        <v>77700.070000000007</v>
      </c>
      <c r="H36" s="81">
        <v>268.83886977193202</v>
      </c>
      <c r="I36" s="79">
        <v>28369.69</v>
      </c>
      <c r="J36" s="81">
        <v>9.8991179185901892</v>
      </c>
      <c r="K36" s="79">
        <v>2805.2</v>
      </c>
      <c r="L36" s="81">
        <v>3.6102927577800101</v>
      </c>
      <c r="M36" s="81">
        <v>9.1132503921289008</v>
      </c>
      <c r="N36" s="79">
        <v>2398007.83</v>
      </c>
      <c r="O36" s="79">
        <v>25573234.850000001</v>
      </c>
      <c r="P36" s="79">
        <v>179</v>
      </c>
      <c r="Q36" s="79">
        <v>151</v>
      </c>
      <c r="R36" s="81">
        <v>18.5430463576159</v>
      </c>
      <c r="S36" s="79">
        <v>1601.05061452514</v>
      </c>
      <c r="T36" s="79">
        <v>1529.2524503311299</v>
      </c>
      <c r="U36" s="82">
        <v>4.4844406255893903</v>
      </c>
    </row>
    <row r="37" spans="1:21" ht="12" customHeight="1" thickBot="1" x14ac:dyDescent="0.25">
      <c r="A37" s="76"/>
      <c r="B37" s="77" t="s">
        <v>35</v>
      </c>
      <c r="C37" s="78"/>
      <c r="D37" s="79">
        <v>217652.32</v>
      </c>
      <c r="E37" s="80"/>
      <c r="F37" s="80"/>
      <c r="G37" s="79">
        <v>53047.88</v>
      </c>
      <c r="H37" s="81">
        <v>310.294096578412</v>
      </c>
      <c r="I37" s="79">
        <v>-18104.5</v>
      </c>
      <c r="J37" s="81">
        <v>-8.3180827109952205</v>
      </c>
      <c r="K37" s="79">
        <v>-9829.06</v>
      </c>
      <c r="L37" s="81">
        <v>-18.528657507142601</v>
      </c>
      <c r="M37" s="81">
        <v>0.84193605492285095</v>
      </c>
      <c r="N37" s="79">
        <v>1613093.91</v>
      </c>
      <c r="O37" s="79">
        <v>24497306.629999999</v>
      </c>
      <c r="P37" s="79">
        <v>79</v>
      </c>
      <c r="Q37" s="79">
        <v>65</v>
      </c>
      <c r="R37" s="81">
        <v>21.538461538461501</v>
      </c>
      <c r="S37" s="79">
        <v>2755.0926582278498</v>
      </c>
      <c r="T37" s="79">
        <v>2048.35661538462</v>
      </c>
      <c r="U37" s="82">
        <v>25.651988172979401</v>
      </c>
    </row>
    <row r="38" spans="1:21" ht="12" customHeight="1" thickBot="1" x14ac:dyDescent="0.25">
      <c r="A38" s="76"/>
      <c r="B38" s="77" t="s">
        <v>36</v>
      </c>
      <c r="C38" s="78"/>
      <c r="D38" s="79">
        <v>37387.300000000003</v>
      </c>
      <c r="E38" s="80"/>
      <c r="F38" s="80"/>
      <c r="G38" s="79">
        <v>1964.96</v>
      </c>
      <c r="H38" s="81">
        <v>1802.70030942106</v>
      </c>
      <c r="I38" s="79">
        <v>547.13</v>
      </c>
      <c r="J38" s="81">
        <v>1.4634113723109199</v>
      </c>
      <c r="K38" s="79">
        <v>21.37</v>
      </c>
      <c r="L38" s="81">
        <v>1.0875539451184799</v>
      </c>
      <c r="M38" s="81">
        <v>24.602714085166099</v>
      </c>
      <c r="N38" s="79">
        <v>328152.26</v>
      </c>
      <c r="O38" s="79">
        <v>6429579.04</v>
      </c>
      <c r="P38" s="79">
        <v>17</v>
      </c>
      <c r="Q38" s="79">
        <v>6</v>
      </c>
      <c r="R38" s="81">
        <v>183.333333333333</v>
      </c>
      <c r="S38" s="79">
        <v>2199.2529411764699</v>
      </c>
      <c r="T38" s="79">
        <v>3612.1066666666702</v>
      </c>
      <c r="U38" s="82">
        <v>-64.242438831724499</v>
      </c>
    </row>
    <row r="39" spans="1:21" ht="12" customHeight="1" thickBot="1" x14ac:dyDescent="0.25">
      <c r="A39" s="76"/>
      <c r="B39" s="77" t="s">
        <v>37</v>
      </c>
      <c r="C39" s="78"/>
      <c r="D39" s="79">
        <v>165796.84</v>
      </c>
      <c r="E39" s="80"/>
      <c r="F39" s="80"/>
      <c r="G39" s="79">
        <v>33916.269999999997</v>
      </c>
      <c r="H39" s="81">
        <v>388.84160905665601</v>
      </c>
      <c r="I39" s="79">
        <v>-15932.15</v>
      </c>
      <c r="J39" s="81">
        <v>-9.6094412897133594</v>
      </c>
      <c r="K39" s="79">
        <v>-3026.55</v>
      </c>
      <c r="L39" s="81">
        <v>-8.92359330787259</v>
      </c>
      <c r="M39" s="81">
        <v>4.2641291239199699</v>
      </c>
      <c r="N39" s="79">
        <v>1327814.78</v>
      </c>
      <c r="O39" s="79">
        <v>14963648.42</v>
      </c>
      <c r="P39" s="79">
        <v>94</v>
      </c>
      <c r="Q39" s="79">
        <v>73</v>
      </c>
      <c r="R39" s="81">
        <v>28.7671232876712</v>
      </c>
      <c r="S39" s="79">
        <v>1763.79617021277</v>
      </c>
      <c r="T39" s="79">
        <v>1631.9915068493201</v>
      </c>
      <c r="U39" s="82">
        <v>7.4727831701523204</v>
      </c>
    </row>
    <row r="40" spans="1:21" ht="12" customHeight="1" thickBot="1" x14ac:dyDescent="0.25">
      <c r="A40" s="76"/>
      <c r="B40" s="77" t="s">
        <v>74</v>
      </c>
      <c r="C40" s="78"/>
      <c r="D40" s="79">
        <v>1.83</v>
      </c>
      <c r="E40" s="80"/>
      <c r="F40" s="80"/>
      <c r="G40" s="80"/>
      <c r="H40" s="80"/>
      <c r="I40" s="79">
        <v>-1199.04</v>
      </c>
      <c r="J40" s="81">
        <v>-65521.311475409799</v>
      </c>
      <c r="K40" s="80"/>
      <c r="L40" s="80"/>
      <c r="M40" s="80"/>
      <c r="N40" s="79">
        <v>1.83</v>
      </c>
      <c r="O40" s="79">
        <v>7.99</v>
      </c>
      <c r="P40" s="79">
        <v>4</v>
      </c>
      <c r="Q40" s="80"/>
      <c r="R40" s="80"/>
      <c r="S40" s="79">
        <v>0.45750000000000002</v>
      </c>
      <c r="T40" s="80"/>
      <c r="U40" s="83"/>
    </row>
    <row r="41" spans="1:21" ht="12" thickBot="1" x14ac:dyDescent="0.25">
      <c r="A41" s="76"/>
      <c r="B41" s="77" t="s">
        <v>32</v>
      </c>
      <c r="C41" s="78"/>
      <c r="D41" s="79">
        <v>28627.777600000001</v>
      </c>
      <c r="E41" s="80"/>
      <c r="F41" s="80"/>
      <c r="G41" s="79">
        <v>67794.016900000002</v>
      </c>
      <c r="H41" s="81">
        <v>-57.772412804174799</v>
      </c>
      <c r="I41" s="79">
        <v>2743.723</v>
      </c>
      <c r="J41" s="81">
        <v>9.5841285283702895</v>
      </c>
      <c r="K41" s="79">
        <v>3448.7141000000001</v>
      </c>
      <c r="L41" s="81">
        <v>5.0870478807695498</v>
      </c>
      <c r="M41" s="81">
        <v>-0.20442143928370299</v>
      </c>
      <c r="N41" s="79">
        <v>305108.6287</v>
      </c>
      <c r="O41" s="79">
        <v>1361770.4990999999</v>
      </c>
      <c r="P41" s="79">
        <v>83</v>
      </c>
      <c r="Q41" s="79">
        <v>67</v>
      </c>
      <c r="R41" s="81">
        <v>23.880597014925399</v>
      </c>
      <c r="S41" s="79">
        <v>344.91298313252997</v>
      </c>
      <c r="T41" s="79">
        <v>410.637834328358</v>
      </c>
      <c r="U41" s="82">
        <v>-19.055487734590098</v>
      </c>
    </row>
    <row r="42" spans="1:21" ht="12" customHeight="1" thickBot="1" x14ac:dyDescent="0.25">
      <c r="A42" s="76"/>
      <c r="B42" s="77" t="s">
        <v>33</v>
      </c>
      <c r="C42" s="78"/>
      <c r="D42" s="79">
        <v>496180.10159999999</v>
      </c>
      <c r="E42" s="80"/>
      <c r="F42" s="80"/>
      <c r="G42" s="79">
        <v>344419.60450000002</v>
      </c>
      <c r="H42" s="81">
        <v>44.062676780641802</v>
      </c>
      <c r="I42" s="79">
        <v>34324.467900000003</v>
      </c>
      <c r="J42" s="81">
        <v>6.9177437364610403</v>
      </c>
      <c r="K42" s="79">
        <v>19411.233400000001</v>
      </c>
      <c r="L42" s="81">
        <v>5.6359258144377797</v>
      </c>
      <c r="M42" s="81">
        <v>0.76827856286556195</v>
      </c>
      <c r="N42" s="79">
        <v>4862188.3676000005</v>
      </c>
      <c r="O42" s="79">
        <v>32325270.664299998</v>
      </c>
      <c r="P42" s="79">
        <v>2472</v>
      </c>
      <c r="Q42" s="79">
        <v>2456</v>
      </c>
      <c r="R42" s="81">
        <v>0.65146579804560301</v>
      </c>
      <c r="S42" s="79">
        <v>200.720105825243</v>
      </c>
      <c r="T42" s="79">
        <v>205.33497642508101</v>
      </c>
      <c r="U42" s="82">
        <v>-2.2991571177511601</v>
      </c>
    </row>
    <row r="43" spans="1:21" ht="12" thickBot="1" x14ac:dyDescent="0.25">
      <c r="A43" s="76"/>
      <c r="B43" s="77" t="s">
        <v>38</v>
      </c>
      <c r="C43" s="78"/>
      <c r="D43" s="79">
        <v>138018.67000000001</v>
      </c>
      <c r="E43" s="80"/>
      <c r="F43" s="80"/>
      <c r="G43" s="79">
        <v>17947.03</v>
      </c>
      <c r="H43" s="81">
        <v>669.03348353460206</v>
      </c>
      <c r="I43" s="79">
        <v>-5906.82</v>
      </c>
      <c r="J43" s="81">
        <v>-4.2797253444044898</v>
      </c>
      <c r="K43" s="79">
        <v>-1652.97</v>
      </c>
      <c r="L43" s="81">
        <v>-9.2102704458620703</v>
      </c>
      <c r="M43" s="81">
        <v>2.5734586834606801</v>
      </c>
      <c r="N43" s="79">
        <v>1275591.3799999999</v>
      </c>
      <c r="O43" s="79">
        <v>10624186.529999999</v>
      </c>
      <c r="P43" s="79">
        <v>109</v>
      </c>
      <c r="Q43" s="79">
        <v>121</v>
      </c>
      <c r="R43" s="81">
        <v>-9.9173553719008307</v>
      </c>
      <c r="S43" s="79">
        <v>1266.2263302752301</v>
      </c>
      <c r="T43" s="79">
        <v>1364.6236363636399</v>
      </c>
      <c r="U43" s="82">
        <v>-7.7709098078081498</v>
      </c>
    </row>
    <row r="44" spans="1:21" ht="12" thickBot="1" x14ac:dyDescent="0.25">
      <c r="A44" s="76"/>
      <c r="B44" s="77" t="s">
        <v>39</v>
      </c>
      <c r="C44" s="78"/>
      <c r="D44" s="79">
        <v>57209.2</v>
      </c>
      <c r="E44" s="80"/>
      <c r="F44" s="80"/>
      <c r="G44" s="79">
        <v>22564.98</v>
      </c>
      <c r="H44" s="81">
        <v>153.530913831964</v>
      </c>
      <c r="I44" s="79">
        <v>7971.33</v>
      </c>
      <c r="J44" s="81">
        <v>13.933650531732701</v>
      </c>
      <c r="K44" s="79">
        <v>3174.67</v>
      </c>
      <c r="L44" s="81">
        <v>14.069013134512</v>
      </c>
      <c r="M44" s="81">
        <v>1.5109160952162</v>
      </c>
      <c r="N44" s="79">
        <v>583647.06999999995</v>
      </c>
      <c r="O44" s="79">
        <v>4724586.21</v>
      </c>
      <c r="P44" s="79">
        <v>63</v>
      </c>
      <c r="Q44" s="79">
        <v>59</v>
      </c>
      <c r="R44" s="81">
        <v>6.7796610169491602</v>
      </c>
      <c r="S44" s="79">
        <v>908.08253968253996</v>
      </c>
      <c r="T44" s="79">
        <v>1082.0033898305101</v>
      </c>
      <c r="U44" s="82">
        <v>-19.152537632622099</v>
      </c>
    </row>
    <row r="45" spans="1:21" ht="12" thickBot="1" x14ac:dyDescent="0.25">
      <c r="A45" s="75"/>
      <c r="B45" s="77" t="s">
        <v>34</v>
      </c>
      <c r="C45" s="78"/>
      <c r="D45" s="84">
        <v>38970.857100000001</v>
      </c>
      <c r="E45" s="85"/>
      <c r="F45" s="85"/>
      <c r="G45" s="84">
        <v>18640.102900000002</v>
      </c>
      <c r="H45" s="86">
        <v>109.069967634138</v>
      </c>
      <c r="I45" s="84">
        <v>6959.6261999999997</v>
      </c>
      <c r="J45" s="86">
        <v>17.858540247501999</v>
      </c>
      <c r="K45" s="84">
        <v>2781.0149999999999</v>
      </c>
      <c r="L45" s="86">
        <v>14.9195260075522</v>
      </c>
      <c r="M45" s="86">
        <v>1.50254896144034</v>
      </c>
      <c r="N45" s="84">
        <v>119382.36079999999</v>
      </c>
      <c r="O45" s="84">
        <v>1105417.8947999999</v>
      </c>
      <c r="P45" s="84">
        <v>7</v>
      </c>
      <c r="Q45" s="84">
        <v>8</v>
      </c>
      <c r="R45" s="86">
        <v>-12.5</v>
      </c>
      <c r="S45" s="84">
        <v>5567.2653</v>
      </c>
      <c r="T45" s="84">
        <v>1663.072375</v>
      </c>
      <c r="U45" s="87">
        <v>70.127660792454094</v>
      </c>
    </row>
  </sheetData>
  <mergeCells count="43"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  <mergeCell ref="B23:C23"/>
    <mergeCell ref="B13:C13"/>
    <mergeCell ref="B14:C14"/>
    <mergeCell ref="B15:C15"/>
    <mergeCell ref="B16:C16"/>
    <mergeCell ref="B17:C17"/>
    <mergeCell ref="B43:C43"/>
    <mergeCell ref="B44:C44"/>
    <mergeCell ref="B37:C37"/>
    <mergeCell ref="B38:C38"/>
    <mergeCell ref="B39:C39"/>
    <mergeCell ref="B26:C26"/>
    <mergeCell ref="B27:C27"/>
    <mergeCell ref="B28:C28"/>
    <mergeCell ref="B29:C29"/>
    <mergeCell ref="B30:C30"/>
    <mergeCell ref="B18:C18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3:C33"/>
    <mergeCell ref="B34:C34"/>
    <mergeCell ref="B35:C35"/>
    <mergeCell ref="B36:C36"/>
    <mergeCell ref="B25:C25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6" workbookViewId="0">
      <selection activeCell="H28" sqref="H28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42775</v>
      </c>
      <c r="C2" s="43">
        <v>12</v>
      </c>
      <c r="D2" s="43">
        <v>70956</v>
      </c>
      <c r="E2" s="43">
        <v>902282.31905555597</v>
      </c>
      <c r="F2" s="43">
        <v>667197.65445897402</v>
      </c>
      <c r="G2" s="37"/>
      <c r="H2" s="37"/>
    </row>
    <row r="3" spans="1:8" x14ac:dyDescent="0.2">
      <c r="A3" s="43">
        <v>2</v>
      </c>
      <c r="B3" s="44">
        <v>42775</v>
      </c>
      <c r="C3" s="43">
        <v>13</v>
      </c>
      <c r="D3" s="43">
        <v>30188</v>
      </c>
      <c r="E3" s="43">
        <v>235955.985628205</v>
      </c>
      <c r="F3" s="43">
        <v>191011.58128546999</v>
      </c>
      <c r="G3" s="37"/>
      <c r="H3" s="37"/>
    </row>
    <row r="4" spans="1:8" x14ac:dyDescent="0.2">
      <c r="A4" s="43">
        <v>3</v>
      </c>
      <c r="B4" s="44">
        <v>42775</v>
      </c>
      <c r="C4" s="43">
        <v>14</v>
      </c>
      <c r="D4" s="43">
        <v>146694</v>
      </c>
      <c r="E4" s="43">
        <v>237588.80537308799</v>
      </c>
      <c r="F4" s="43">
        <v>178391.84562778601</v>
      </c>
      <c r="G4" s="37"/>
      <c r="H4" s="37"/>
    </row>
    <row r="5" spans="1:8" x14ac:dyDescent="0.2">
      <c r="A5" s="43">
        <v>4</v>
      </c>
      <c r="B5" s="44">
        <v>42775</v>
      </c>
      <c r="C5" s="43">
        <v>15</v>
      </c>
      <c r="D5" s="43">
        <v>4561</v>
      </c>
      <c r="E5" s="43">
        <v>78920.145073814405</v>
      </c>
      <c r="F5" s="43">
        <v>62009.8027595643</v>
      </c>
      <c r="G5" s="37"/>
      <c r="H5" s="37"/>
    </row>
    <row r="6" spans="1:8" x14ac:dyDescent="0.2">
      <c r="A6" s="43">
        <v>5</v>
      </c>
      <c r="B6" s="44">
        <v>42775</v>
      </c>
      <c r="C6" s="43">
        <v>16</v>
      </c>
      <c r="D6" s="43">
        <v>6732</v>
      </c>
      <c r="E6" s="43">
        <v>233192.82513504301</v>
      </c>
      <c r="F6" s="43">
        <v>198752.03489914499</v>
      </c>
      <c r="G6" s="37"/>
      <c r="H6" s="37"/>
    </row>
    <row r="7" spans="1:8" x14ac:dyDescent="0.2">
      <c r="A7" s="43">
        <v>6</v>
      </c>
      <c r="B7" s="44">
        <v>42775</v>
      </c>
      <c r="C7" s="43">
        <v>17</v>
      </c>
      <c r="D7" s="43">
        <v>20153</v>
      </c>
      <c r="E7" s="43">
        <v>346214.67599572602</v>
      </c>
      <c r="F7" s="43">
        <v>263768.70936923102</v>
      </c>
      <c r="G7" s="37"/>
      <c r="H7" s="37"/>
    </row>
    <row r="8" spans="1:8" x14ac:dyDescent="0.2">
      <c r="A8" s="43">
        <v>7</v>
      </c>
      <c r="B8" s="44">
        <v>42775</v>
      </c>
      <c r="C8" s="43">
        <v>18</v>
      </c>
      <c r="D8" s="43">
        <v>42965</v>
      </c>
      <c r="E8" s="43">
        <v>86731.441917093995</v>
      </c>
      <c r="F8" s="43">
        <v>69826.473109401704</v>
      </c>
      <c r="G8" s="37"/>
      <c r="H8" s="37"/>
    </row>
    <row r="9" spans="1:8" x14ac:dyDescent="0.2">
      <c r="A9" s="43">
        <v>8</v>
      </c>
      <c r="B9" s="44">
        <v>42775</v>
      </c>
      <c r="C9" s="43">
        <v>19</v>
      </c>
      <c r="D9" s="43">
        <v>25091</v>
      </c>
      <c r="E9" s="43">
        <v>176370.092886325</v>
      </c>
      <c r="F9" s="43">
        <v>234673.29306752101</v>
      </c>
      <c r="G9" s="37"/>
      <c r="H9" s="37"/>
    </row>
    <row r="10" spans="1:8" x14ac:dyDescent="0.2">
      <c r="A10" s="43">
        <v>9</v>
      </c>
      <c r="B10" s="44">
        <v>42775</v>
      </c>
      <c r="C10" s="43">
        <v>21</v>
      </c>
      <c r="D10" s="43">
        <v>301288</v>
      </c>
      <c r="E10" s="43">
        <v>1276317.5122179501</v>
      </c>
      <c r="F10" s="43">
        <v>1373653.5860871801</v>
      </c>
      <c r="G10" s="37"/>
      <c r="H10" s="37"/>
    </row>
    <row r="11" spans="1:8" x14ac:dyDescent="0.2">
      <c r="A11" s="43">
        <v>10</v>
      </c>
      <c r="B11" s="44">
        <v>42775</v>
      </c>
      <c r="C11" s="43">
        <v>22</v>
      </c>
      <c r="D11" s="43">
        <v>41390</v>
      </c>
      <c r="E11" s="43">
        <v>1020359.41593248</v>
      </c>
      <c r="F11" s="43">
        <v>866609.03161709395</v>
      </c>
      <c r="G11" s="37"/>
      <c r="H11" s="37"/>
    </row>
    <row r="12" spans="1:8" x14ac:dyDescent="0.2">
      <c r="A12" s="43">
        <v>11</v>
      </c>
      <c r="B12" s="44">
        <v>42775</v>
      </c>
      <c r="C12" s="43">
        <v>23</v>
      </c>
      <c r="D12" s="43">
        <v>194069.6</v>
      </c>
      <c r="E12" s="43">
        <v>2306803.7554435902</v>
      </c>
      <c r="F12" s="43">
        <v>2021523.6238897401</v>
      </c>
      <c r="G12" s="37"/>
      <c r="H12" s="37"/>
    </row>
    <row r="13" spans="1:8" x14ac:dyDescent="0.2">
      <c r="A13" s="43">
        <v>12</v>
      </c>
      <c r="B13" s="44">
        <v>42775</v>
      </c>
      <c r="C13" s="43">
        <v>24</v>
      </c>
      <c r="D13" s="43">
        <v>28895.5</v>
      </c>
      <c r="E13" s="43">
        <v>748072.94669829099</v>
      </c>
      <c r="F13" s="43">
        <v>667172.491323077</v>
      </c>
      <c r="G13" s="37"/>
      <c r="H13" s="37"/>
    </row>
    <row r="14" spans="1:8" x14ac:dyDescent="0.2">
      <c r="A14" s="43">
        <v>13</v>
      </c>
      <c r="B14" s="44">
        <v>42775</v>
      </c>
      <c r="C14" s="43">
        <v>25</v>
      </c>
      <c r="D14" s="43">
        <v>81072</v>
      </c>
      <c r="E14" s="43">
        <v>995533.24650000001</v>
      </c>
      <c r="F14" s="43">
        <v>869576.63029999996</v>
      </c>
      <c r="G14" s="37"/>
      <c r="H14" s="37"/>
    </row>
    <row r="15" spans="1:8" x14ac:dyDescent="0.2">
      <c r="A15" s="43">
        <v>14</v>
      </c>
      <c r="B15" s="44">
        <v>42775</v>
      </c>
      <c r="C15" s="43">
        <v>26</v>
      </c>
      <c r="D15" s="43">
        <v>80328</v>
      </c>
      <c r="E15" s="43">
        <v>539456.06079410005</v>
      </c>
      <c r="F15" s="43">
        <v>478774.637395575</v>
      </c>
      <c r="G15" s="37"/>
      <c r="H15" s="37"/>
    </row>
    <row r="16" spans="1:8" x14ac:dyDescent="0.2">
      <c r="A16" s="43">
        <v>15</v>
      </c>
      <c r="B16" s="44">
        <v>42775</v>
      </c>
      <c r="C16" s="43">
        <v>27</v>
      </c>
      <c r="D16" s="43">
        <v>305433.45199999999</v>
      </c>
      <c r="E16" s="43">
        <v>2618754.4440802601</v>
      </c>
      <c r="F16" s="43">
        <v>2568352.8763018399</v>
      </c>
      <c r="G16" s="37"/>
      <c r="H16" s="37"/>
    </row>
    <row r="17" spans="1:9" x14ac:dyDescent="0.2">
      <c r="A17" s="43">
        <v>16</v>
      </c>
      <c r="B17" s="44">
        <v>42775</v>
      </c>
      <c r="C17" s="43">
        <v>29</v>
      </c>
      <c r="D17" s="43">
        <v>227082</v>
      </c>
      <c r="E17" s="43">
        <v>3221348.3843564098</v>
      </c>
      <c r="F17" s="43">
        <v>2848423.9323854698</v>
      </c>
      <c r="G17" s="37"/>
      <c r="H17" s="37"/>
    </row>
    <row r="18" spans="1:9" x14ac:dyDescent="0.2">
      <c r="A18" s="43">
        <v>17</v>
      </c>
      <c r="B18" s="44">
        <v>42775</v>
      </c>
      <c r="C18" s="43">
        <v>31</v>
      </c>
      <c r="D18" s="43">
        <v>29691.547999999999</v>
      </c>
      <c r="E18" s="43">
        <v>373234.06592465</v>
      </c>
      <c r="F18" s="43">
        <v>329587.39741017303</v>
      </c>
      <c r="G18" s="37"/>
      <c r="H18" s="37"/>
    </row>
    <row r="19" spans="1:9" x14ac:dyDescent="0.2">
      <c r="A19" s="43">
        <v>18</v>
      </c>
      <c r="B19" s="44">
        <v>42775</v>
      </c>
      <c r="C19" s="43">
        <v>32</v>
      </c>
      <c r="D19" s="43">
        <v>21354.465</v>
      </c>
      <c r="E19" s="43">
        <v>442447.060773973</v>
      </c>
      <c r="F19" s="43">
        <v>413074.92382539797</v>
      </c>
      <c r="G19" s="37"/>
      <c r="H19" s="37"/>
    </row>
    <row r="20" spans="1:9" x14ac:dyDescent="0.2">
      <c r="A20" s="43">
        <v>19</v>
      </c>
      <c r="B20" s="44">
        <v>42775</v>
      </c>
      <c r="C20" s="43">
        <v>33</v>
      </c>
      <c r="D20" s="43">
        <v>49221.22</v>
      </c>
      <c r="E20" s="43">
        <v>689603.547086537</v>
      </c>
      <c r="F20" s="43">
        <v>563117.35243881098</v>
      </c>
      <c r="G20" s="37"/>
      <c r="H20" s="37"/>
    </row>
    <row r="21" spans="1:9" x14ac:dyDescent="0.2">
      <c r="A21" s="43">
        <v>20</v>
      </c>
      <c r="B21" s="44">
        <v>42775</v>
      </c>
      <c r="C21" s="43">
        <v>34</v>
      </c>
      <c r="D21" s="43">
        <v>41028.817999999999</v>
      </c>
      <c r="E21" s="43">
        <v>275125.453135519</v>
      </c>
      <c r="F21" s="43">
        <v>205274.348812957</v>
      </c>
      <c r="G21" s="37"/>
      <c r="H21" s="37"/>
    </row>
    <row r="22" spans="1:9" x14ac:dyDescent="0.2">
      <c r="A22" s="43">
        <v>21</v>
      </c>
      <c r="B22" s="44">
        <v>42775</v>
      </c>
      <c r="C22" s="43">
        <v>35</v>
      </c>
      <c r="D22" s="43">
        <v>25703.524000000001</v>
      </c>
      <c r="E22" s="43">
        <v>776123.85010000004</v>
      </c>
      <c r="F22" s="43">
        <v>748662.02720000001</v>
      </c>
      <c r="G22" s="37"/>
      <c r="H22" s="37"/>
    </row>
    <row r="23" spans="1:9" x14ac:dyDescent="0.2">
      <c r="A23" s="43">
        <v>22</v>
      </c>
      <c r="B23" s="44">
        <v>42775</v>
      </c>
      <c r="C23" s="43">
        <v>36</v>
      </c>
      <c r="D23" s="43">
        <v>151447.14300000001</v>
      </c>
      <c r="E23" s="43">
        <v>773139.69370884902</v>
      </c>
      <c r="F23" s="43">
        <v>653736.94808218197</v>
      </c>
      <c r="G23" s="37"/>
      <c r="H23" s="37"/>
    </row>
    <row r="24" spans="1:9" x14ac:dyDescent="0.2">
      <c r="A24" s="43">
        <v>23</v>
      </c>
      <c r="B24" s="44">
        <v>42775</v>
      </c>
      <c r="C24" s="43">
        <v>37</v>
      </c>
      <c r="D24" s="43">
        <v>118899.406</v>
      </c>
      <c r="E24" s="43">
        <v>1128197.0478044201</v>
      </c>
      <c r="F24" s="43">
        <v>1024289.12614577</v>
      </c>
      <c r="G24" s="37"/>
      <c r="H24" s="37"/>
    </row>
    <row r="25" spans="1:9" x14ac:dyDescent="0.2">
      <c r="A25" s="43">
        <v>24</v>
      </c>
      <c r="B25" s="44">
        <v>42775</v>
      </c>
      <c r="C25" s="43">
        <v>38</v>
      </c>
      <c r="D25" s="43">
        <v>164858.552</v>
      </c>
      <c r="E25" s="43">
        <v>821052.17920530995</v>
      </c>
      <c r="F25" s="43">
        <v>806728.41454690299</v>
      </c>
      <c r="G25" s="37"/>
      <c r="H25" s="37"/>
    </row>
    <row r="26" spans="1:9" x14ac:dyDescent="0.2">
      <c r="A26" s="43">
        <v>25</v>
      </c>
      <c r="B26" s="44">
        <v>42775</v>
      </c>
      <c r="C26" s="43">
        <v>39</v>
      </c>
      <c r="D26" s="43">
        <v>92172.668999999994</v>
      </c>
      <c r="E26" s="43">
        <v>288282.08049303398</v>
      </c>
      <c r="F26" s="43">
        <v>217070.73392624001</v>
      </c>
      <c r="G26" s="37"/>
      <c r="H26" s="37"/>
    </row>
    <row r="27" spans="1:9" x14ac:dyDescent="0.2">
      <c r="A27" s="43">
        <v>26</v>
      </c>
      <c r="B27" s="44">
        <v>42775</v>
      </c>
      <c r="C27" s="43">
        <v>42</v>
      </c>
      <c r="D27" s="43">
        <v>8543.9959999999992</v>
      </c>
      <c r="E27" s="43">
        <v>207899.557</v>
      </c>
      <c r="F27" s="43">
        <v>183229.05489999999</v>
      </c>
      <c r="G27" s="37"/>
      <c r="H27" s="37"/>
    </row>
    <row r="28" spans="1:9" x14ac:dyDescent="0.2">
      <c r="A28" s="43">
        <v>27</v>
      </c>
      <c r="B28" s="44">
        <v>42775</v>
      </c>
      <c r="C28" s="43">
        <v>43</v>
      </c>
      <c r="D28" s="43">
        <v>0.71599999999999997</v>
      </c>
      <c r="E28" s="43">
        <v>11.9658</v>
      </c>
      <c r="F28" s="43">
        <v>10.804600000000001</v>
      </c>
      <c r="G28" s="37"/>
      <c r="H28" s="37"/>
    </row>
    <row r="29" spans="1:9" x14ac:dyDescent="0.2">
      <c r="A29" s="43">
        <v>28</v>
      </c>
      <c r="B29" s="44">
        <v>42775</v>
      </c>
      <c r="C29" s="43">
        <v>70</v>
      </c>
      <c r="D29" s="43">
        <v>171</v>
      </c>
      <c r="E29" s="43">
        <v>286588.06</v>
      </c>
      <c r="F29" s="43">
        <v>258218.37</v>
      </c>
      <c r="G29" s="37"/>
      <c r="H29" s="37"/>
    </row>
    <row r="30" spans="1:9" x14ac:dyDescent="0.2">
      <c r="A30" s="43">
        <v>29</v>
      </c>
      <c r="B30" s="44">
        <v>42775</v>
      </c>
      <c r="C30" s="43">
        <v>71</v>
      </c>
      <c r="D30" s="43">
        <v>77</v>
      </c>
      <c r="E30" s="43">
        <v>217652.32</v>
      </c>
      <c r="F30" s="43">
        <v>235756.82</v>
      </c>
      <c r="G30" s="37"/>
      <c r="H30" s="37"/>
    </row>
    <row r="31" spans="1:9" x14ac:dyDescent="0.2">
      <c r="A31" s="39">
        <v>30</v>
      </c>
      <c r="B31" s="44">
        <v>42775</v>
      </c>
      <c r="C31" s="39">
        <v>72</v>
      </c>
      <c r="D31" s="39">
        <v>15</v>
      </c>
      <c r="E31" s="39">
        <v>37387.300000000003</v>
      </c>
      <c r="F31" s="39">
        <v>36840.17</v>
      </c>
      <c r="G31" s="39"/>
      <c r="H31" s="39"/>
      <c r="I31" s="39"/>
    </row>
    <row r="32" spans="1:9" x14ac:dyDescent="0.2">
      <c r="A32" s="39">
        <v>31</v>
      </c>
      <c r="B32" s="44">
        <v>42775</v>
      </c>
      <c r="C32" s="39">
        <v>73</v>
      </c>
      <c r="D32" s="39">
        <v>86</v>
      </c>
      <c r="E32" s="39">
        <v>165796.84</v>
      </c>
      <c r="F32" s="39">
        <v>181728.99</v>
      </c>
      <c r="G32" s="39"/>
      <c r="H32" s="39"/>
    </row>
    <row r="33" spans="1:8" x14ac:dyDescent="0.2">
      <c r="A33" s="39">
        <v>32</v>
      </c>
      <c r="B33" s="44">
        <v>42775</v>
      </c>
      <c r="C33" s="39">
        <v>74</v>
      </c>
      <c r="D33" s="39">
        <v>17</v>
      </c>
      <c r="E33" s="39">
        <v>1.83</v>
      </c>
      <c r="F33" s="39">
        <v>1200.8699999999999</v>
      </c>
      <c r="G33" s="39"/>
      <c r="H33" s="39"/>
    </row>
    <row r="34" spans="1:8" x14ac:dyDescent="0.2">
      <c r="A34" s="39">
        <v>33</v>
      </c>
      <c r="B34" s="44">
        <v>42775</v>
      </c>
      <c r="C34" s="39">
        <v>75</v>
      </c>
      <c r="D34" s="39">
        <v>99</v>
      </c>
      <c r="E34" s="39">
        <v>28627.777777777799</v>
      </c>
      <c r="F34" s="39">
        <v>25884.0534188034</v>
      </c>
      <c r="G34" s="30"/>
      <c r="H34" s="30"/>
    </row>
    <row r="35" spans="1:8" x14ac:dyDescent="0.2">
      <c r="A35" s="39">
        <v>34</v>
      </c>
      <c r="B35" s="44">
        <v>42775</v>
      </c>
      <c r="C35" s="39">
        <v>76</v>
      </c>
      <c r="D35" s="39">
        <v>2636</v>
      </c>
      <c r="E35" s="39">
        <v>496180.09684273502</v>
      </c>
      <c r="F35" s="39">
        <v>461855.63479487202</v>
      </c>
      <c r="G35" s="30"/>
      <c r="H35" s="30"/>
    </row>
    <row r="36" spans="1:8" x14ac:dyDescent="0.2">
      <c r="A36" s="39">
        <v>35</v>
      </c>
      <c r="B36" s="44">
        <v>42775</v>
      </c>
      <c r="C36" s="39">
        <v>77</v>
      </c>
      <c r="D36" s="39">
        <v>103</v>
      </c>
      <c r="E36" s="39">
        <v>138018.67000000001</v>
      </c>
      <c r="F36" s="39">
        <v>143925.49</v>
      </c>
      <c r="G36" s="30"/>
      <c r="H36" s="30"/>
    </row>
    <row r="37" spans="1:8" x14ac:dyDescent="0.2">
      <c r="A37" s="39">
        <v>36</v>
      </c>
      <c r="B37" s="44">
        <v>42775</v>
      </c>
      <c r="C37" s="39">
        <v>78</v>
      </c>
      <c r="D37" s="39">
        <v>51</v>
      </c>
      <c r="E37" s="39">
        <v>57209.2</v>
      </c>
      <c r="F37" s="39">
        <v>49237.87</v>
      </c>
      <c r="G37" s="30"/>
      <c r="H37" s="30"/>
    </row>
    <row r="38" spans="1:8" x14ac:dyDescent="0.2">
      <c r="A38" s="30">
        <v>37</v>
      </c>
      <c r="B38" s="44">
        <v>42775</v>
      </c>
      <c r="C38" s="39">
        <v>99</v>
      </c>
      <c r="D38" s="39">
        <v>7</v>
      </c>
      <c r="E38" s="39">
        <v>38970.856969972003</v>
      </c>
      <c r="F38" s="30">
        <v>32011.230920505299</v>
      </c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2017-02-10T00:49:26Z</dcterms:modified>
</cp:coreProperties>
</file>