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<sst xmlns="http://schemas.openxmlformats.org/spreadsheetml/2006/main" count="117" uniqueCount="77">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</sst>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7" t="s">
        <v>5</v>
      </c>
      <c r="B3" s="47"/>
      <c r="C3" s="47"/>
      <c r="D3" s="47"/>
      <c r="E3" s="15">
        <f>SUM(E4:E42)</f>
        <v>29660424.4344</v>
      </c>
      <c r="F3" s="25">
        <f>RA!I7</f>
        <v>2056796.7161000001</v>
      </c>
      <c r="G3" s="16">
        <f>SUM(G4:G42)</f>
        <v>27603627.718300004</v>
      </c>
      <c r="H3" s="27">
        <f>RA!J7</f>
        <v>6.9344817389549496</v>
      </c>
      <c r="I3" s="20">
        <f>SUM(I4:I42)</f>
        <v>29660442.802485306</v>
      </c>
      <c r="J3" s="21">
        <f>SUM(J4:J42)</f>
        <v>27603627.623436723</v>
      </c>
      <c r="K3" s="22">
        <f>E3-I3</f>
        <v>-18.3680853061378</v>
      </c>
      <c r="L3" s="22">
        <f>G3-J3</f>
        <v>9.4863280653953552E-2</v>
      </c>
    </row>
    <row r="4" spans="1:13">
      <c r="A4" s="48">
        <f>RA!A8</f>
        <v>42776</v>
      </c>
      <c r="B4" s="12">
        <v>12</v>
      </c>
      <c r="C4" s="46" t="s">
        <v>6</v>
      </c>
      <c r="D4" s="46"/>
      <c r="E4" s="15">
        <f>IFERROR(VLOOKUP(C4,RA!B:D,3,0),0)</f>
        <v>976793.88560000004</v>
      </c>
      <c r="F4" s="25">
        <f>IFERROR(VLOOKUP(C4,RA!B:I,8,0),0)</f>
        <v>250837.4713</v>
      </c>
      <c r="G4" s="16">
        <f t="shared" ref="G4:G42" si="0">E4-F4</f>
        <v>725956.41430000006</v>
      </c>
      <c r="H4" s="27">
        <f>RA!J8</f>
        <v>25.679672548924898</v>
      </c>
      <c r="I4" s="20">
        <f>IFERROR(VLOOKUP(B4,RMS!C:E,3,FALSE),0)</f>
        <v>976795.02002649603</v>
      </c>
      <c r="J4" s="21">
        <f>IFERROR(VLOOKUP(B4,RMS!C:F,4,FALSE),0)</f>
        <v>725956.41318119701</v>
      </c>
      <c r="K4" s="22">
        <f t="shared" ref="K4:K42" si="1">E4-I4</f>
        <v>-1.1344264959916472</v>
      </c>
      <c r="L4" s="22">
        <f t="shared" ref="L4:L42" si="2">G4-J4</f>
        <v>1.1188030475750566E-3</v>
      </c>
    </row>
    <row r="5" spans="1:13">
      <c r="A5" s="48"/>
      <c r="B5" s="12">
        <v>13</v>
      </c>
      <c r="C5" s="46" t="s">
        <v>7</v>
      </c>
      <c r="D5" s="46"/>
      <c r="E5" s="15">
        <f>IFERROR(VLOOKUP(C5,RA!B:D,3,0),0)</f>
        <v>261953.9676</v>
      </c>
      <c r="F5" s="25">
        <f>IFERROR(VLOOKUP(C5,RA!B:I,8,0),0)</f>
        <v>52255.390500000001</v>
      </c>
      <c r="G5" s="16">
        <f t="shared" si="0"/>
        <v>209698.57709999999</v>
      </c>
      <c r="H5" s="27">
        <f>RA!J9</f>
        <v>19.948310376345699</v>
      </c>
      <c r="I5" s="20">
        <f>IFERROR(VLOOKUP(B5,RMS!C:E,3,FALSE),0)</f>
        <v>261954.269304274</v>
      </c>
      <c r="J5" s="21">
        <f>IFERROR(VLOOKUP(B5,RMS!C:F,4,FALSE),0)</f>
        <v>209698.528936752</v>
      </c>
      <c r="K5" s="22">
        <f t="shared" si="1"/>
        <v>-0.30170427399571054</v>
      </c>
      <c r="L5" s="22">
        <f t="shared" si="2"/>
        <v>4.8163247993215919E-2</v>
      </c>
      <c r="M5" s="32"/>
    </row>
    <row r="6" spans="1:13">
      <c r="A6" s="48"/>
      <c r="B6" s="12">
        <v>14</v>
      </c>
      <c r="C6" s="46" t="s">
        <v>8</v>
      </c>
      <c r="D6" s="46"/>
      <c r="E6" s="15">
        <f>IFERROR(VLOOKUP(C6,RA!B:D,3,0),0)</f>
        <v>252901.44810000001</v>
      </c>
      <c r="F6" s="25">
        <f>IFERROR(VLOOKUP(C6,RA!B:I,8,0),0)</f>
        <v>63142.992100000003</v>
      </c>
      <c r="G6" s="16">
        <f t="shared" si="0"/>
        <v>189758.45600000001</v>
      </c>
      <c r="H6" s="27">
        <f>RA!J10</f>
        <v>24.967430030306701</v>
      </c>
      <c r="I6" s="20">
        <f>IFERROR(VLOOKUP(B6,RMS!C:E,3,FALSE),0)</f>
        <v>252904.316908131</v>
      </c>
      <c r="J6" s="21">
        <f>IFERROR(VLOOKUP(B6,RMS!C:F,4,FALSE),0)</f>
        <v>189758.462872654</v>
      </c>
      <c r="K6" s="22">
        <f>E6-I6</f>
        <v>-2.8688081309956033</v>
      </c>
      <c r="L6" s="22">
        <f t="shared" si="2"/>
        <v>-6.8726539902854711E-3</v>
      </c>
      <c r="M6" s="32"/>
    </row>
    <row r="7" spans="1:13">
      <c r="A7" s="48"/>
      <c r="B7" s="12">
        <v>15</v>
      </c>
      <c r="C7" s="46" t="s">
        <v>9</v>
      </c>
      <c r="D7" s="46"/>
      <c r="E7" s="15">
        <f>IFERROR(VLOOKUP(C7,RA!B:D,3,0),0)</f>
        <v>77528.719400000002</v>
      </c>
      <c r="F7" s="25">
        <f>IFERROR(VLOOKUP(C7,RA!B:I,8,0),0)</f>
        <v>16284.1387</v>
      </c>
      <c r="G7" s="16">
        <f t="shared" si="0"/>
        <v>61244.580700000006</v>
      </c>
      <c r="H7" s="27">
        <f>RA!J11</f>
        <v>21.004008354612399</v>
      </c>
      <c r="I7" s="20">
        <f>IFERROR(VLOOKUP(B7,RMS!C:E,3,FALSE),0)</f>
        <v>77528.782023266001</v>
      </c>
      <c r="J7" s="21">
        <f>IFERROR(VLOOKUP(B7,RMS!C:F,4,FALSE),0)</f>
        <v>61244.581557416197</v>
      </c>
      <c r="K7" s="22">
        <f t="shared" si="1"/>
        <v>-6.2623265999718569E-2</v>
      </c>
      <c r="L7" s="22">
        <f t="shared" si="2"/>
        <v>-8.5741619113832712E-4</v>
      </c>
      <c r="M7" s="32"/>
    </row>
    <row r="8" spans="1:13">
      <c r="A8" s="48"/>
      <c r="B8" s="12">
        <v>16</v>
      </c>
      <c r="C8" s="46" t="s">
        <v>10</v>
      </c>
      <c r="D8" s="46"/>
      <c r="E8" s="15">
        <f>IFERROR(VLOOKUP(C8,RA!B:D,3,0),0)</f>
        <v>216419.31520000001</v>
      </c>
      <c r="F8" s="25">
        <f>IFERROR(VLOOKUP(C8,RA!B:I,8,0),0)</f>
        <v>29811.661100000001</v>
      </c>
      <c r="G8" s="16">
        <f t="shared" si="0"/>
        <v>186607.65410000001</v>
      </c>
      <c r="H8" s="27">
        <f>RA!J12</f>
        <v>13.7749539926462</v>
      </c>
      <c r="I8" s="20">
        <f>IFERROR(VLOOKUP(B8,RMS!C:E,3,FALSE),0)</f>
        <v>216419.318080342</v>
      </c>
      <c r="J8" s="21">
        <f>IFERROR(VLOOKUP(B8,RMS!C:F,4,FALSE),0)</f>
        <v>186607.65402222201</v>
      </c>
      <c r="K8" s="22">
        <f t="shared" si="1"/>
        <v>-2.8803419845644385E-3</v>
      </c>
      <c r="L8" s="22">
        <f t="shared" si="2"/>
        <v>7.7778007835149765E-5</v>
      </c>
      <c r="M8" s="32"/>
    </row>
    <row r="9" spans="1:13">
      <c r="A9" s="48"/>
      <c r="B9" s="12">
        <v>17</v>
      </c>
      <c r="C9" s="46" t="s">
        <v>11</v>
      </c>
      <c r="D9" s="46"/>
      <c r="E9" s="15">
        <f>IFERROR(VLOOKUP(C9,RA!B:D,3,0),0)</f>
        <v>444058.0257</v>
      </c>
      <c r="F9" s="25">
        <f>IFERROR(VLOOKUP(C9,RA!B:I,8,0),0)</f>
        <v>67874.949800000002</v>
      </c>
      <c r="G9" s="16">
        <f t="shared" si="0"/>
        <v>376183.0759</v>
      </c>
      <c r="H9" s="27">
        <f>RA!J13</f>
        <v>15.2851532618972</v>
      </c>
      <c r="I9" s="20">
        <f>IFERROR(VLOOKUP(B9,RMS!C:E,3,FALSE),0)</f>
        <v>444058.35453333298</v>
      </c>
      <c r="J9" s="21">
        <f>IFERROR(VLOOKUP(B9,RMS!C:F,4,FALSE),0)</f>
        <v>376183.07596666698</v>
      </c>
      <c r="K9" s="22">
        <f t="shared" si="1"/>
        <v>-0.32883333298377693</v>
      </c>
      <c r="L9" s="22">
        <f t="shared" si="2"/>
        <v>-6.6666980274021626E-5</v>
      </c>
      <c r="M9" s="32"/>
    </row>
    <row r="10" spans="1:13">
      <c r="A10" s="48"/>
      <c r="B10" s="12">
        <v>18</v>
      </c>
      <c r="C10" s="46" t="s">
        <v>12</v>
      </c>
      <c r="D10" s="46"/>
      <c r="E10" s="15">
        <f>IFERROR(VLOOKUP(C10,RA!B:D,3,0),0)</f>
        <v>116606.56969999999</v>
      </c>
      <c r="F10" s="25">
        <f>IFERROR(VLOOKUP(C10,RA!B:I,8,0),0)</f>
        <v>19602.4388</v>
      </c>
      <c r="G10" s="16">
        <f t="shared" si="0"/>
        <v>97004.130899999989</v>
      </c>
      <c r="H10" s="27">
        <f>RA!J14</f>
        <v>16.810749900655001</v>
      </c>
      <c r="I10" s="20">
        <f>IFERROR(VLOOKUP(B10,RMS!C:E,3,FALSE),0)</f>
        <v>116606.57787094</v>
      </c>
      <c r="J10" s="21">
        <f>IFERROR(VLOOKUP(B10,RMS!C:F,4,FALSE),0)</f>
        <v>97004.130192307697</v>
      </c>
      <c r="K10" s="22">
        <f t="shared" si="1"/>
        <v>-8.1709400110412389E-3</v>
      </c>
      <c r="L10" s="22">
        <f t="shared" si="2"/>
        <v>7.0769229205325246E-4</v>
      </c>
      <c r="M10" s="32"/>
    </row>
    <row r="11" spans="1:13">
      <c r="A11" s="48"/>
      <c r="B11" s="12">
        <v>19</v>
      </c>
      <c r="C11" s="46" t="s">
        <v>13</v>
      </c>
      <c r="D11" s="46"/>
      <c r="E11" s="15">
        <f>IFERROR(VLOOKUP(C11,RA!B:D,3,0),0)</f>
        <v>233290.45989999999</v>
      </c>
      <c r="F11" s="25">
        <f>IFERROR(VLOOKUP(C11,RA!B:I,8,0),0)</f>
        <v>-83541.638200000001</v>
      </c>
      <c r="G11" s="16">
        <f t="shared" si="0"/>
        <v>316832.0981</v>
      </c>
      <c r="H11" s="27">
        <f>RA!J15</f>
        <v>-35.810139101191801</v>
      </c>
      <c r="I11" s="20">
        <f>IFERROR(VLOOKUP(B11,RMS!C:E,3,FALSE),0)</f>
        <v>233290.62862393199</v>
      </c>
      <c r="J11" s="21">
        <f>IFERROR(VLOOKUP(B11,RMS!C:F,4,FALSE),0)</f>
        <v>316832.09774444398</v>
      </c>
      <c r="K11" s="22">
        <f t="shared" si="1"/>
        <v>-0.16872393200173974</v>
      </c>
      <c r="L11" s="22">
        <f t="shared" si="2"/>
        <v>3.5555602516978979E-4</v>
      </c>
      <c r="M11" s="32"/>
    </row>
    <row r="12" spans="1:13">
      <c r="A12" s="48"/>
      <c r="B12" s="12">
        <v>21</v>
      </c>
      <c r="C12" s="46" t="s">
        <v>14</v>
      </c>
      <c r="D12" s="46"/>
      <c r="E12" s="15">
        <f>IFERROR(VLOOKUP(C12,RA!B:D,3,0),0)</f>
        <v>1835777.1381000001</v>
      </c>
      <c r="F12" s="25">
        <f>IFERROR(VLOOKUP(C12,RA!B:I,8,0),0)</f>
        <v>-137199.60500000001</v>
      </c>
      <c r="G12" s="16">
        <f t="shared" si="0"/>
        <v>1972976.7431000001</v>
      </c>
      <c r="H12" s="27">
        <f>RA!J16</f>
        <v>-7.4736525557780604</v>
      </c>
      <c r="I12" s="20">
        <f>IFERROR(VLOOKUP(B12,RMS!C:E,3,FALSE),0)</f>
        <v>1835777.09515299</v>
      </c>
      <c r="J12" s="21">
        <f>IFERROR(VLOOKUP(B12,RMS!C:F,4,FALSE),0)</f>
        <v>1972976.7429478599</v>
      </c>
      <c r="K12" s="22">
        <f t="shared" si="1"/>
        <v>4.2947010137140751E-2</v>
      </c>
      <c r="L12" s="22">
        <f t="shared" si="2"/>
        <v>1.5214015729725361E-4</v>
      </c>
      <c r="M12" s="32"/>
    </row>
    <row r="13" spans="1:13">
      <c r="A13" s="48"/>
      <c r="B13" s="12">
        <v>22</v>
      </c>
      <c r="C13" s="46" t="s">
        <v>15</v>
      </c>
      <c r="D13" s="46"/>
      <c r="E13" s="15">
        <f>IFERROR(VLOOKUP(C13,RA!B:D,3,0),0)</f>
        <v>1894321.0257000001</v>
      </c>
      <c r="F13" s="25">
        <f>IFERROR(VLOOKUP(C13,RA!B:I,8,0),0)</f>
        <v>234290.30710000001</v>
      </c>
      <c r="G13" s="16">
        <f t="shared" si="0"/>
        <v>1660030.7186</v>
      </c>
      <c r="H13" s="27">
        <f>RA!J17</f>
        <v>12.368036036205799</v>
      </c>
      <c r="I13" s="20">
        <f>IFERROR(VLOOKUP(B13,RMS!C:E,3,FALSE),0)</f>
        <v>1894321.0425786299</v>
      </c>
      <c r="J13" s="21">
        <f>IFERROR(VLOOKUP(B13,RMS!C:F,4,FALSE),0)</f>
        <v>1660030.71645641</v>
      </c>
      <c r="K13" s="22">
        <f t="shared" si="1"/>
        <v>-1.6878629801794887E-2</v>
      </c>
      <c r="L13" s="22">
        <f t="shared" si="2"/>
        <v>2.1435900125652552E-3</v>
      </c>
      <c r="M13" s="32"/>
    </row>
    <row r="14" spans="1:13">
      <c r="A14" s="48"/>
      <c r="B14" s="12">
        <v>23</v>
      </c>
      <c r="C14" s="46" t="s">
        <v>16</v>
      </c>
      <c r="D14" s="46"/>
      <c r="E14" s="15">
        <f>IFERROR(VLOOKUP(C14,RA!B:D,3,0),0)</f>
        <v>2853730.0909000002</v>
      </c>
      <c r="F14" s="25">
        <f>IFERROR(VLOOKUP(C14,RA!B:I,8,0),0)</f>
        <v>238412.1845</v>
      </c>
      <c r="G14" s="16">
        <f t="shared" si="0"/>
        <v>2615317.9064000002</v>
      </c>
      <c r="H14" s="27">
        <f>RA!J18</f>
        <v>8.3544055291091102</v>
      </c>
      <c r="I14" s="20">
        <f>IFERROR(VLOOKUP(B14,RMS!C:E,3,FALSE),0)</f>
        <v>2853730.93082564</v>
      </c>
      <c r="J14" s="21">
        <f>IFERROR(VLOOKUP(B14,RMS!C:F,4,FALSE),0)</f>
        <v>2615317.8210529899</v>
      </c>
      <c r="K14" s="22">
        <f t="shared" si="1"/>
        <v>-0.83992563979700208</v>
      </c>
      <c r="L14" s="22">
        <f t="shared" si="2"/>
        <v>8.5347010288387537E-2</v>
      </c>
      <c r="M14" s="32"/>
    </row>
    <row r="15" spans="1:13">
      <c r="A15" s="48"/>
      <c r="B15" s="12">
        <v>24</v>
      </c>
      <c r="C15" s="46" t="s">
        <v>17</v>
      </c>
      <c r="D15" s="46"/>
      <c r="E15" s="15">
        <f>IFERROR(VLOOKUP(C15,RA!B:D,3,0),0)</f>
        <v>801102.50800000003</v>
      </c>
      <c r="F15" s="25">
        <f>IFERROR(VLOOKUP(C15,RA!B:I,8,0),0)</f>
        <v>89391.9997</v>
      </c>
      <c r="G15" s="16">
        <f t="shared" si="0"/>
        <v>711710.50829999999</v>
      </c>
      <c r="H15" s="27">
        <f>RA!J19</f>
        <v>11.158621875142099</v>
      </c>
      <c r="I15" s="20">
        <f>IFERROR(VLOOKUP(B15,RMS!C:E,3,FALSE),0)</f>
        <v>801102.45665726496</v>
      </c>
      <c r="J15" s="21">
        <f>IFERROR(VLOOKUP(B15,RMS!C:F,4,FALSE),0)</f>
        <v>711710.51066324802</v>
      </c>
      <c r="K15" s="22">
        <f t="shared" si="1"/>
        <v>5.1342735067009926E-2</v>
      </c>
      <c r="L15" s="22">
        <f t="shared" si="2"/>
        <v>-2.3632480297237635E-3</v>
      </c>
      <c r="M15" s="32"/>
    </row>
    <row r="16" spans="1:13">
      <c r="A16" s="48"/>
      <c r="B16" s="12">
        <v>25</v>
      </c>
      <c r="C16" s="46" t="s">
        <v>18</v>
      </c>
      <c r="D16" s="46"/>
      <c r="E16" s="15">
        <f>IFERROR(VLOOKUP(C16,RA!B:D,3,0),0)</f>
        <v>1231003.1909</v>
      </c>
      <c r="F16" s="25">
        <f>IFERROR(VLOOKUP(C16,RA!B:I,8,0),0)</f>
        <v>140335.27359999999</v>
      </c>
      <c r="G16" s="16">
        <f t="shared" si="0"/>
        <v>1090667.9173000001</v>
      </c>
      <c r="H16" s="27">
        <f>RA!J20</f>
        <v>11.400073910239</v>
      </c>
      <c r="I16" s="20">
        <f>IFERROR(VLOOKUP(B16,RMS!C:E,3,FALSE),0)</f>
        <v>1231003.5737000001</v>
      </c>
      <c r="J16" s="21">
        <f>IFERROR(VLOOKUP(B16,RMS!C:F,4,FALSE),0)</f>
        <v>1090667.9173000001</v>
      </c>
      <c r="K16" s="22">
        <f t="shared" si="1"/>
        <v>-0.38280000002123415</v>
      </c>
      <c r="L16" s="22">
        <f t="shared" si="2"/>
        <v>0</v>
      </c>
      <c r="M16" s="32"/>
    </row>
    <row r="17" spans="1:13">
      <c r="A17" s="48"/>
      <c r="B17" s="12">
        <v>26</v>
      </c>
      <c r="C17" s="46" t="s">
        <v>19</v>
      </c>
      <c r="D17" s="46"/>
      <c r="E17" s="15">
        <f>IFERROR(VLOOKUP(C17,RA!B:D,3,0),0)</f>
        <v>581850.51870000002</v>
      </c>
      <c r="F17" s="25">
        <f>IFERROR(VLOOKUP(C17,RA!B:I,8,0),0)</f>
        <v>67052.743400000007</v>
      </c>
      <c r="G17" s="16">
        <f t="shared" si="0"/>
        <v>514797.77529999998</v>
      </c>
      <c r="H17" s="27">
        <f>RA!J21</f>
        <v>11.524049776532401</v>
      </c>
      <c r="I17" s="20">
        <f>IFERROR(VLOOKUP(B17,RMS!C:E,3,FALSE),0)</f>
        <v>581850.28472070198</v>
      </c>
      <c r="J17" s="21">
        <f>IFERROR(VLOOKUP(B17,RMS!C:F,4,FALSE),0)</f>
        <v>514797.77474052599</v>
      </c>
      <c r="K17" s="22">
        <f t="shared" si="1"/>
        <v>0.23397929803468287</v>
      </c>
      <c r="L17" s="22">
        <f t="shared" si="2"/>
        <v>5.5947399232536554E-4</v>
      </c>
      <c r="M17" s="32"/>
    </row>
    <row r="18" spans="1:13">
      <c r="A18" s="48"/>
      <c r="B18" s="12">
        <v>27</v>
      </c>
      <c r="C18" s="46" t="s">
        <v>20</v>
      </c>
      <c r="D18" s="46"/>
      <c r="E18" s="15">
        <f>IFERROR(VLOOKUP(C18,RA!B:D,3,0),0)</f>
        <v>4695671.7342999997</v>
      </c>
      <c r="F18" s="25">
        <f>IFERROR(VLOOKUP(C18,RA!B:I,8,0),0)</f>
        <v>-56326.631300000001</v>
      </c>
      <c r="G18" s="16">
        <f t="shared" si="0"/>
        <v>4751998.3655999992</v>
      </c>
      <c r="H18" s="27">
        <f>RA!J22</f>
        <v>-1.1995436326725399</v>
      </c>
      <c r="I18" s="20">
        <f>IFERROR(VLOOKUP(B18,RMS!C:E,3,FALSE),0)</f>
        <v>4695681.9057678804</v>
      </c>
      <c r="J18" s="21">
        <f>IFERROR(VLOOKUP(B18,RMS!C:F,4,FALSE),0)</f>
        <v>4751998.3668624498</v>
      </c>
      <c r="K18" s="22">
        <f t="shared" si="1"/>
        <v>-10.17146788071841</v>
      </c>
      <c r="L18" s="22">
        <f t="shared" si="2"/>
        <v>-1.2624505907297134E-3</v>
      </c>
      <c r="M18" s="32"/>
    </row>
    <row r="19" spans="1:13">
      <c r="A19" s="48"/>
      <c r="B19" s="12">
        <v>29</v>
      </c>
      <c r="C19" s="46" t="s">
        <v>21</v>
      </c>
      <c r="D19" s="46"/>
      <c r="E19" s="15">
        <f>IFERROR(VLOOKUP(C19,RA!B:D,3,0),0)</f>
        <v>4255775.8630999997</v>
      </c>
      <c r="F19" s="25">
        <f>IFERROR(VLOOKUP(C19,RA!B:I,8,0),0)</f>
        <v>276927.8345</v>
      </c>
      <c r="G19" s="16">
        <f t="shared" si="0"/>
        <v>3978848.0285999998</v>
      </c>
      <c r="H19" s="27">
        <f>RA!J23</f>
        <v>6.50710571722355</v>
      </c>
      <c r="I19" s="20">
        <f>IFERROR(VLOOKUP(B19,RMS!C:E,3,FALSE),0)</f>
        <v>4255778.4133273503</v>
      </c>
      <c r="J19" s="21">
        <f>IFERROR(VLOOKUP(B19,RMS!C:F,4,FALSE),0)</f>
        <v>3978848.0682717902</v>
      </c>
      <c r="K19" s="22">
        <f t="shared" si="1"/>
        <v>-2.5502273505553603</v>
      </c>
      <c r="L19" s="22">
        <f t="shared" si="2"/>
        <v>-3.9671790320426226E-2</v>
      </c>
      <c r="M19" s="32"/>
    </row>
    <row r="20" spans="1:13">
      <c r="A20" s="48"/>
      <c r="B20" s="12">
        <v>31</v>
      </c>
      <c r="C20" s="46" t="s">
        <v>22</v>
      </c>
      <c r="D20" s="46"/>
      <c r="E20" s="15">
        <f>IFERROR(VLOOKUP(C20,RA!B:D,3,0),0)</f>
        <v>436964.21970000002</v>
      </c>
      <c r="F20" s="25">
        <f>IFERROR(VLOOKUP(C20,RA!B:I,8,0),0)</f>
        <v>53407.107499999998</v>
      </c>
      <c r="G20" s="16">
        <f t="shared" si="0"/>
        <v>383557.11220000003</v>
      </c>
      <c r="H20" s="27">
        <f>RA!J24</f>
        <v>12.2223067913128</v>
      </c>
      <c r="I20" s="20">
        <f>IFERROR(VLOOKUP(B20,RMS!C:E,3,FALSE),0)</f>
        <v>436964.25121818302</v>
      </c>
      <c r="J20" s="21">
        <f>IFERROR(VLOOKUP(B20,RMS!C:F,4,FALSE),0)</f>
        <v>383557.14620359999</v>
      </c>
      <c r="K20" s="22">
        <f t="shared" si="1"/>
        <v>-3.1518183008302003E-2</v>
      </c>
      <c r="L20" s="22">
        <f t="shared" si="2"/>
        <v>-3.4003599954303354E-2</v>
      </c>
      <c r="M20" s="32"/>
    </row>
    <row r="21" spans="1:13">
      <c r="A21" s="48"/>
      <c r="B21" s="12">
        <v>32</v>
      </c>
      <c r="C21" s="46" t="s">
        <v>23</v>
      </c>
      <c r="D21" s="46"/>
      <c r="E21" s="15">
        <f>IFERROR(VLOOKUP(C21,RA!B:D,3,0),0)</f>
        <v>588541.92960000003</v>
      </c>
      <c r="F21" s="25">
        <f>IFERROR(VLOOKUP(C21,RA!B:I,8,0),0)</f>
        <v>35039.846700000002</v>
      </c>
      <c r="G21" s="16">
        <f t="shared" si="0"/>
        <v>553502.08290000004</v>
      </c>
      <c r="H21" s="27">
        <f>RA!J25</f>
        <v>5.9536704077846601</v>
      </c>
      <c r="I21" s="20">
        <f>IFERROR(VLOOKUP(B21,RMS!C:E,3,FALSE),0)</f>
        <v>588541.90408869996</v>
      </c>
      <c r="J21" s="21">
        <f>IFERROR(VLOOKUP(B21,RMS!C:F,4,FALSE),0)</f>
        <v>553502.06926457805</v>
      </c>
      <c r="K21" s="22">
        <f t="shared" si="1"/>
        <v>2.5511300074867904E-2</v>
      </c>
      <c r="L21" s="22">
        <f t="shared" si="2"/>
        <v>1.3635421986691654E-2</v>
      </c>
      <c r="M21" s="32"/>
    </row>
    <row r="22" spans="1:13">
      <c r="A22" s="48"/>
      <c r="B22" s="12">
        <v>33</v>
      </c>
      <c r="C22" s="46" t="s">
        <v>24</v>
      </c>
      <c r="D22" s="46"/>
      <c r="E22" s="15">
        <f>IFERROR(VLOOKUP(C22,RA!B:D,3,0),0)</f>
        <v>813075.91090000002</v>
      </c>
      <c r="F22" s="25">
        <f>IFERROR(VLOOKUP(C22,RA!B:I,8,0),0)</f>
        <v>147324.625</v>
      </c>
      <c r="G22" s="16">
        <f t="shared" si="0"/>
        <v>665751.28590000002</v>
      </c>
      <c r="H22" s="27">
        <f>RA!J26</f>
        <v>18.119418251725801</v>
      </c>
      <c r="I22" s="20">
        <f>IFERROR(VLOOKUP(B22,RMS!C:E,3,FALSE),0)</f>
        <v>813075.96927756595</v>
      </c>
      <c r="J22" s="21">
        <f>IFERROR(VLOOKUP(B22,RMS!C:F,4,FALSE),0)</f>
        <v>665751.24858604395</v>
      </c>
      <c r="K22" s="22">
        <f t="shared" si="1"/>
        <v>-5.8377565932460129E-2</v>
      </c>
      <c r="L22" s="22">
        <f t="shared" si="2"/>
        <v>3.7313956068828702E-2</v>
      </c>
      <c r="M22" s="32"/>
    </row>
    <row r="23" spans="1:13">
      <c r="A23" s="48"/>
      <c r="B23" s="12">
        <v>34</v>
      </c>
      <c r="C23" s="46" t="s">
        <v>25</v>
      </c>
      <c r="D23" s="46"/>
      <c r="E23" s="15">
        <f>IFERROR(VLOOKUP(C23,RA!B:D,3,0),0)</f>
        <v>306559.06089999998</v>
      </c>
      <c r="F23" s="25">
        <f>IFERROR(VLOOKUP(C23,RA!B:I,8,0),0)</f>
        <v>74561.462199999994</v>
      </c>
      <c r="G23" s="16">
        <f t="shared" si="0"/>
        <v>231997.59869999997</v>
      </c>
      <c r="H23" s="27">
        <f>RA!J27</f>
        <v>24.322054608694799</v>
      </c>
      <c r="I23" s="20">
        <f>IFERROR(VLOOKUP(B23,RMS!C:E,3,FALSE),0)</f>
        <v>306559.04514626699</v>
      </c>
      <c r="J23" s="21">
        <f>IFERROR(VLOOKUP(B23,RMS!C:F,4,FALSE),0)</f>
        <v>231997.59071738101</v>
      </c>
      <c r="K23" s="22">
        <f t="shared" si="1"/>
        <v>1.5753732994198799E-2</v>
      </c>
      <c r="L23" s="22">
        <f t="shared" si="2"/>
        <v>7.9826189612504095E-3</v>
      </c>
      <c r="M23" s="32"/>
    </row>
    <row r="24" spans="1:13">
      <c r="A24" s="48"/>
      <c r="B24" s="12">
        <v>35</v>
      </c>
      <c r="C24" s="46" t="s">
        <v>26</v>
      </c>
      <c r="D24" s="46"/>
      <c r="E24" s="15">
        <f>IFERROR(VLOOKUP(C24,RA!B:D,3,0),0)</f>
        <v>996709.04379999998</v>
      </c>
      <c r="F24" s="25">
        <f>IFERROR(VLOOKUP(C24,RA!B:I,8,0),0)</f>
        <v>29141.1967</v>
      </c>
      <c r="G24" s="16">
        <f t="shared" si="0"/>
        <v>967567.84710000001</v>
      </c>
      <c r="H24" s="27">
        <f>RA!J28</f>
        <v>2.92374157546497</v>
      </c>
      <c r="I24" s="20">
        <f>IFERROR(VLOOKUP(B24,RMS!C:E,3,FALSE),0)</f>
        <v>996709.04374159302</v>
      </c>
      <c r="J24" s="21">
        <f>IFERROR(VLOOKUP(B24,RMS!C:F,4,FALSE),0)</f>
        <v>967567.84333451302</v>
      </c>
      <c r="K24" s="22">
        <f t="shared" si="1"/>
        <v>5.840696394443512E-5</v>
      </c>
      <c r="L24" s="22">
        <f t="shared" si="2"/>
        <v>3.7654869956895709E-3</v>
      </c>
      <c r="M24" s="32"/>
    </row>
    <row r="25" spans="1:13">
      <c r="A25" s="48"/>
      <c r="B25" s="12">
        <v>36</v>
      </c>
      <c r="C25" s="46" t="s">
        <v>27</v>
      </c>
      <c r="D25" s="46"/>
      <c r="E25" s="15">
        <f>IFERROR(VLOOKUP(C25,RA!B:D,3,0),0)</f>
        <v>855382.16429999995</v>
      </c>
      <c r="F25" s="25">
        <f>IFERROR(VLOOKUP(C25,RA!B:I,8,0),0)</f>
        <v>133462.92860000001</v>
      </c>
      <c r="G25" s="16">
        <f t="shared" si="0"/>
        <v>721919.23569999996</v>
      </c>
      <c r="H25" s="27">
        <f>RA!J29</f>
        <v>15.602725211042801</v>
      </c>
      <c r="I25" s="20">
        <f>IFERROR(VLOOKUP(B25,RMS!C:E,3,FALSE),0)</f>
        <v>855382.16635752202</v>
      </c>
      <c r="J25" s="21">
        <f>IFERROR(VLOOKUP(B25,RMS!C:F,4,FALSE),0)</f>
        <v>721919.237158117</v>
      </c>
      <c r="K25" s="22">
        <f t="shared" si="1"/>
        <v>-2.0575220696628094E-3</v>
      </c>
      <c r="L25" s="22">
        <f t="shared" si="2"/>
        <v>-1.4581170398741961E-3</v>
      </c>
      <c r="M25" s="32"/>
    </row>
    <row r="26" spans="1:13">
      <c r="A26" s="48"/>
      <c r="B26" s="12">
        <v>37</v>
      </c>
      <c r="C26" s="46" t="s">
        <v>63</v>
      </c>
      <c r="D26" s="46"/>
      <c r="E26" s="15">
        <f>IFERROR(VLOOKUP(C26,RA!B:D,3,0),0)</f>
        <v>1317518.6904</v>
      </c>
      <c r="F26" s="25">
        <f>IFERROR(VLOOKUP(C26,RA!B:I,8,0),0)</f>
        <v>123104.12149999999</v>
      </c>
      <c r="G26" s="16">
        <f t="shared" si="0"/>
        <v>1194414.5689000001</v>
      </c>
      <c r="H26" s="27">
        <f>RA!J30</f>
        <v>9.3436337865252899</v>
      </c>
      <c r="I26" s="20">
        <f>IFERROR(VLOOKUP(B26,RMS!C:E,3,FALSE),0)</f>
        <v>1317518.6496699101</v>
      </c>
      <c r="J26" s="21">
        <f>IFERROR(VLOOKUP(B26,RMS!C:F,4,FALSE),0)</f>
        <v>1194414.5001986099</v>
      </c>
      <c r="K26" s="22">
        <f t="shared" si="1"/>
        <v>4.0730089880526066E-2</v>
      </c>
      <c r="L26" s="22">
        <f t="shared" si="2"/>
        <v>6.870139017701149E-2</v>
      </c>
      <c r="M26" s="32"/>
    </row>
    <row r="27" spans="1:13">
      <c r="A27" s="48"/>
      <c r="B27" s="12">
        <v>38</v>
      </c>
      <c r="C27" s="46" t="s">
        <v>29</v>
      </c>
      <c r="D27" s="46"/>
      <c r="E27" s="15">
        <f>IFERROR(VLOOKUP(C27,RA!B:D,3,0),0)</f>
        <v>956567.77009999997</v>
      </c>
      <c r="F27" s="25">
        <f>IFERROR(VLOOKUP(C27,RA!B:I,8,0),0)</f>
        <v>11045.191500000001</v>
      </c>
      <c r="G27" s="16">
        <f t="shared" si="0"/>
        <v>945522.57860000001</v>
      </c>
      <c r="H27" s="27">
        <f>RA!J31</f>
        <v>1.1546689994421799</v>
      </c>
      <c r="I27" s="20">
        <f>IFERROR(VLOOKUP(B27,RMS!C:E,3,FALSE),0)</f>
        <v>956567.75811681396</v>
      </c>
      <c r="J27" s="21">
        <f>IFERROR(VLOOKUP(B27,RMS!C:F,4,FALSE),0)</f>
        <v>945522.66578584095</v>
      </c>
      <c r="K27" s="22">
        <f t="shared" si="1"/>
        <v>1.1983186006546021E-2</v>
      </c>
      <c r="L27" s="22">
        <f t="shared" si="2"/>
        <v>-8.7185840937308967E-2</v>
      </c>
      <c r="M27" s="32"/>
    </row>
    <row r="28" spans="1:13">
      <c r="A28" s="48"/>
      <c r="B28" s="12">
        <v>39</v>
      </c>
      <c r="C28" s="46" t="s">
        <v>30</v>
      </c>
      <c r="D28" s="46"/>
      <c r="E28" s="15">
        <f>IFERROR(VLOOKUP(C28,RA!B:D,3,0),0)</f>
        <v>538610.47930000001</v>
      </c>
      <c r="F28" s="25">
        <f>IFERROR(VLOOKUP(C28,RA!B:I,8,0),0)</f>
        <v>128106.175</v>
      </c>
      <c r="G28" s="16">
        <f t="shared" si="0"/>
        <v>410504.30430000002</v>
      </c>
      <c r="H28" s="27">
        <f>RA!J32</f>
        <v>23.784567869249798</v>
      </c>
      <c r="I28" s="20">
        <f>IFERROR(VLOOKUP(B28,RMS!C:E,3,FALSE),0)</f>
        <v>538610.34770006</v>
      </c>
      <c r="J28" s="21">
        <f>IFERROR(VLOOKUP(B28,RMS!C:F,4,FALSE),0)</f>
        <v>410504.30521311198</v>
      </c>
      <c r="K28" s="22">
        <f t="shared" si="1"/>
        <v>0.13159994001034647</v>
      </c>
      <c r="L28" s="22">
        <f t="shared" si="2"/>
        <v>-9.1311195865273476E-4</v>
      </c>
      <c r="M28" s="32"/>
    </row>
    <row r="29" spans="1:13">
      <c r="A29" s="48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8"/>
      <c r="B30" s="12">
        <v>42</v>
      </c>
      <c r="C30" s="46" t="s">
        <v>31</v>
      </c>
      <c r="D30" s="46"/>
      <c r="E30" s="15">
        <f>IFERROR(VLOOKUP(C30,RA!B:D,3,0),0)</f>
        <v>256778.28390000001</v>
      </c>
      <c r="F30" s="25">
        <f>IFERROR(VLOOKUP(C30,RA!B:I,8,0),0)</f>
        <v>30464.408800000001</v>
      </c>
      <c r="G30" s="16">
        <f t="shared" si="0"/>
        <v>226313.8751</v>
      </c>
      <c r="H30" s="27">
        <f>RA!J34</f>
        <v>11.8640908169104</v>
      </c>
      <c r="I30" s="20">
        <f>IFERROR(VLOOKUP(B30,RMS!C:E,3,FALSE),0)</f>
        <v>256778.28330000001</v>
      </c>
      <c r="J30" s="21">
        <f>IFERROR(VLOOKUP(B30,RMS!C:F,4,FALSE),0)</f>
        <v>226313.87640000001</v>
      </c>
      <c r="K30" s="22">
        <f t="shared" si="1"/>
        <v>5.9999999939464033E-4</v>
      </c>
      <c r="L30" s="22">
        <f t="shared" si="2"/>
        <v>-1.3000000035390258E-3</v>
      </c>
      <c r="M30" s="32"/>
    </row>
    <row r="31" spans="1:13" s="36" customFormat="1" ht="12" thickBot="1">
      <c r="A31" s="48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48"/>
      <c r="B32" s="12">
        <v>70</v>
      </c>
      <c r="C32" s="49" t="s">
        <v>61</v>
      </c>
      <c r="D32" s="50"/>
      <c r="E32" s="15">
        <f>IFERROR(VLOOKUP(C32,RA!B:D,3,0),0)</f>
        <v>622288.30000000005</v>
      </c>
      <c r="F32" s="25">
        <f>IFERROR(VLOOKUP(C32,RA!B:I,8,0),0)</f>
        <v>29994.07</v>
      </c>
      <c r="G32" s="16">
        <f t="shared" si="0"/>
        <v>592294.2300000001</v>
      </c>
      <c r="H32" s="27">
        <f>RA!J34</f>
        <v>11.8640908169104</v>
      </c>
      <c r="I32" s="20">
        <f>IFERROR(VLOOKUP(B32,RMS!C:E,3,FALSE),0)</f>
        <v>622288.30000000005</v>
      </c>
      <c r="J32" s="21">
        <f>IFERROR(VLOOKUP(B32,RMS!C:F,4,FALSE),0)</f>
        <v>592294.23</v>
      </c>
      <c r="K32" s="22">
        <f t="shared" si="1"/>
        <v>0</v>
      </c>
      <c r="L32" s="22">
        <f t="shared" si="2"/>
        <v>0</v>
      </c>
    </row>
    <row r="33" spans="1:13">
      <c r="A33" s="48"/>
      <c r="B33" s="12">
        <v>71</v>
      </c>
      <c r="C33" s="46" t="s">
        <v>35</v>
      </c>
      <c r="D33" s="46"/>
      <c r="E33" s="15">
        <f>IFERROR(VLOOKUP(C33,RA!B:D,3,0),0)</f>
        <v>159194.37</v>
      </c>
      <c r="F33" s="25">
        <f>IFERROR(VLOOKUP(C33,RA!B:I,8,0),0)</f>
        <v>-17978.37</v>
      </c>
      <c r="G33" s="16">
        <f t="shared" si="0"/>
        <v>177172.74</v>
      </c>
      <c r="H33" s="27">
        <f>RA!J34</f>
        <v>11.8640908169104</v>
      </c>
      <c r="I33" s="20">
        <f>IFERROR(VLOOKUP(B33,RMS!C:E,3,FALSE),0)</f>
        <v>159194.37</v>
      </c>
      <c r="J33" s="21">
        <f>IFERROR(VLOOKUP(B33,RMS!C:F,4,FALSE),0)</f>
        <v>177172.74</v>
      </c>
      <c r="K33" s="22">
        <f t="shared" si="1"/>
        <v>0</v>
      </c>
      <c r="L33" s="22">
        <f t="shared" si="2"/>
        <v>0</v>
      </c>
      <c r="M33" s="32"/>
    </row>
    <row r="34" spans="1:13">
      <c r="A34" s="48"/>
      <c r="B34" s="12">
        <v>72</v>
      </c>
      <c r="C34" s="46" t="s">
        <v>36</v>
      </c>
      <c r="D34" s="46"/>
      <c r="E34" s="15">
        <f>IFERROR(VLOOKUP(C34,RA!B:D,3,0),0)</f>
        <v>63940.160000000003</v>
      </c>
      <c r="F34" s="25">
        <f>IFERROR(VLOOKUP(C34,RA!B:I,8,0),0)</f>
        <v>1211.8900000000001</v>
      </c>
      <c r="G34" s="16">
        <f t="shared" si="0"/>
        <v>62728.270000000004</v>
      </c>
      <c r="H34" s="27">
        <f>RA!J35</f>
        <v>0</v>
      </c>
      <c r="I34" s="20">
        <f>IFERROR(VLOOKUP(B34,RMS!C:E,3,FALSE),0)</f>
        <v>63940.160000000003</v>
      </c>
      <c r="J34" s="21">
        <f>IFERROR(VLOOKUP(B34,RMS!C:F,4,FALSE),0)</f>
        <v>62728.27</v>
      </c>
      <c r="K34" s="22">
        <f t="shared" si="1"/>
        <v>0</v>
      </c>
      <c r="L34" s="22">
        <f t="shared" si="2"/>
        <v>0</v>
      </c>
      <c r="M34" s="32"/>
    </row>
    <row r="35" spans="1:13">
      <c r="A35" s="48"/>
      <c r="B35" s="12">
        <v>73</v>
      </c>
      <c r="C35" s="46" t="s">
        <v>37</v>
      </c>
      <c r="D35" s="46"/>
      <c r="E35" s="15">
        <f>IFERROR(VLOOKUP(C35,RA!B:D,3,0),0)</f>
        <v>205167.22</v>
      </c>
      <c r="F35" s="25">
        <f>IFERROR(VLOOKUP(C35,RA!B:I,8,0),0)</f>
        <v>-26431.96</v>
      </c>
      <c r="G35" s="16">
        <f t="shared" si="0"/>
        <v>231599.18</v>
      </c>
      <c r="H35" s="27">
        <f>RA!J34</f>
        <v>11.8640908169104</v>
      </c>
      <c r="I35" s="20">
        <f>IFERROR(VLOOKUP(B35,RMS!C:E,3,FALSE),0)</f>
        <v>205167.22</v>
      </c>
      <c r="J35" s="21">
        <f>IFERROR(VLOOKUP(B35,RMS!C:F,4,FALSE),0)</f>
        <v>231599.18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8"/>
      <c r="B36" s="12">
        <v>74</v>
      </c>
      <c r="C36" s="46" t="s">
        <v>62</v>
      </c>
      <c r="D36" s="46"/>
      <c r="E36" s="15">
        <f>IFERROR(VLOOKUP(C36,RA!B:D,3,0),0)</f>
        <v>0.85</v>
      </c>
      <c r="F36" s="25">
        <f>IFERROR(VLOOKUP(C36,RA!B:I,8,0),0)</f>
        <v>0</v>
      </c>
      <c r="G36" s="16">
        <f t="shared" si="0"/>
        <v>0.85</v>
      </c>
      <c r="H36" s="27">
        <f>RA!J35</f>
        <v>0</v>
      </c>
      <c r="I36" s="20">
        <f>IFERROR(VLOOKUP(B36,RMS!C:E,3,FALSE),0)</f>
        <v>0.85</v>
      </c>
      <c r="J36" s="21">
        <f>IFERROR(VLOOKUP(B36,RMS!C:F,4,FALSE),0)</f>
        <v>0.85</v>
      </c>
      <c r="K36" s="22">
        <f t="shared" si="1"/>
        <v>0</v>
      </c>
      <c r="L36" s="22">
        <f t="shared" si="2"/>
        <v>0</v>
      </c>
    </row>
    <row r="37" spans="1:13" ht="11.25" customHeight="1">
      <c r="A37" s="48"/>
      <c r="B37" s="12">
        <v>75</v>
      </c>
      <c r="C37" s="46" t="s">
        <v>32</v>
      </c>
      <c r="D37" s="46"/>
      <c r="E37" s="15">
        <f>IFERROR(VLOOKUP(C37,RA!B:D,3,0),0)</f>
        <v>22406.837500000001</v>
      </c>
      <c r="F37" s="25">
        <f>IFERROR(VLOOKUP(C37,RA!B:I,8,0),0)</f>
        <v>2340.9567000000002</v>
      </c>
      <c r="G37" s="16">
        <f t="shared" si="0"/>
        <v>20065.880800000003</v>
      </c>
      <c r="H37" s="27">
        <f>RA!J35</f>
        <v>0</v>
      </c>
      <c r="I37" s="20">
        <f>IFERROR(VLOOKUP(B37,RMS!C:E,3,FALSE),0)</f>
        <v>22406.837606837598</v>
      </c>
      <c r="J37" s="21">
        <f>IFERROR(VLOOKUP(B37,RMS!C:F,4,FALSE),0)</f>
        <v>20065.8803418803</v>
      </c>
      <c r="K37" s="22">
        <f t="shared" si="1"/>
        <v>-1.0683759683161043E-4</v>
      </c>
      <c r="L37" s="22">
        <f t="shared" si="2"/>
        <v>4.5811970267095603E-4</v>
      </c>
      <c r="M37" s="32"/>
    </row>
    <row r="38" spans="1:13">
      <c r="A38" s="48"/>
      <c r="B38" s="12">
        <v>76</v>
      </c>
      <c r="C38" s="46" t="s">
        <v>33</v>
      </c>
      <c r="D38" s="46"/>
      <c r="E38" s="15">
        <f>IFERROR(VLOOKUP(C38,RA!B:D,3,0),0)</f>
        <v>527286.40789999999</v>
      </c>
      <c r="F38" s="25">
        <f>IFERROR(VLOOKUP(C38,RA!B:I,8,0),0)</f>
        <v>31995.5805</v>
      </c>
      <c r="G38" s="16">
        <f t="shared" si="0"/>
        <v>495290.82740000001</v>
      </c>
      <c r="H38" s="27">
        <f>RA!J36</f>
        <v>4.8199636727863897</v>
      </c>
      <c r="I38" s="20">
        <f>IFERROR(VLOOKUP(B38,RMS!C:E,3,FALSE),0)</f>
        <v>527286.40103247901</v>
      </c>
      <c r="J38" s="21">
        <f>IFERROR(VLOOKUP(B38,RMS!C:F,4,FALSE),0)</f>
        <v>495290.82720769203</v>
      </c>
      <c r="K38" s="22">
        <f t="shared" si="1"/>
        <v>6.8675209768116474E-3</v>
      </c>
      <c r="L38" s="22">
        <f t="shared" si="2"/>
        <v>1.9230798352509737E-4</v>
      </c>
      <c r="M38" s="32"/>
    </row>
    <row r="39" spans="1:13">
      <c r="A39" s="48"/>
      <c r="B39" s="12">
        <v>77</v>
      </c>
      <c r="C39" s="46" t="s">
        <v>38</v>
      </c>
      <c r="D39" s="46"/>
      <c r="E39" s="15">
        <f>IFERROR(VLOOKUP(C39,RA!B:D,3,0),0)</f>
        <v>201924.93</v>
      </c>
      <c r="F39" s="25">
        <f>IFERROR(VLOOKUP(C39,RA!B:I,8,0),0)</f>
        <v>-7658.03</v>
      </c>
      <c r="G39" s="16">
        <f t="shared" si="0"/>
        <v>209582.96</v>
      </c>
      <c r="H39" s="27">
        <f>RA!J37</f>
        <v>-11.2933453613969</v>
      </c>
      <c r="I39" s="20">
        <f>IFERROR(VLOOKUP(B39,RMS!C:E,3,FALSE),0)</f>
        <v>201924.93</v>
      </c>
      <c r="J39" s="21">
        <f>IFERROR(VLOOKUP(B39,RMS!C:F,4,FALSE),0)</f>
        <v>209582.96</v>
      </c>
      <c r="K39" s="22">
        <f t="shared" si="1"/>
        <v>0</v>
      </c>
      <c r="L39" s="22">
        <f t="shared" si="2"/>
        <v>0</v>
      </c>
      <c r="M39" s="32"/>
    </row>
    <row r="40" spans="1:13">
      <c r="A40" s="48"/>
      <c r="B40" s="12">
        <v>78</v>
      </c>
      <c r="C40" s="46" t="s">
        <v>39</v>
      </c>
      <c r="D40" s="46"/>
      <c r="E40" s="15">
        <f>IFERROR(VLOOKUP(C40,RA!B:D,3,0),0)</f>
        <v>59595.14</v>
      </c>
      <c r="F40" s="25">
        <f>IFERROR(VLOOKUP(C40,RA!B:I,8,0),0)</f>
        <v>7982.21</v>
      </c>
      <c r="G40" s="16">
        <f t="shared" si="0"/>
        <v>51612.93</v>
      </c>
      <c r="H40" s="27">
        <f>RA!J38</f>
        <v>1.8953502775094699</v>
      </c>
      <c r="I40" s="20">
        <f>IFERROR(VLOOKUP(B40,RMS!C:E,3,FALSE),0)</f>
        <v>59595.14</v>
      </c>
      <c r="J40" s="21">
        <f>IFERROR(VLOOKUP(B40,RMS!C:F,4,FALSE),0)</f>
        <v>51612.93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8"/>
      <c r="B41" s="12">
        <v>9101</v>
      </c>
      <c r="C41" s="51" t="s">
        <v>65</v>
      </c>
      <c r="D41" s="5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-12.8831301608512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48"/>
      <c r="B42" s="12">
        <v>99</v>
      </c>
      <c r="C42" s="46" t="s">
        <v>34</v>
      </c>
      <c r="D42" s="46"/>
      <c r="E42" s="15">
        <f>IFERROR(VLOOKUP(C42,RA!B:D,3,0),0)</f>
        <v>3128.2051999999999</v>
      </c>
      <c r="F42" s="25">
        <f>IFERROR(VLOOKUP(C42,RA!B:I,8,0),0)</f>
        <v>531.79480000000001</v>
      </c>
      <c r="G42" s="16">
        <f t="shared" si="0"/>
        <v>2596.4103999999998</v>
      </c>
      <c r="H42" s="27">
        <f>RA!J39</f>
        <v>-12.8831301608512</v>
      </c>
      <c r="I42" s="20">
        <f>VLOOKUP(B42,RMS!C:E,3,FALSE)</f>
        <v>3128.2051282051302</v>
      </c>
      <c r="J42" s="21">
        <f>IFERROR(VLOOKUP(B42,RMS!C:F,4,FALSE),0)</f>
        <v>2596.41025641026</v>
      </c>
      <c r="K42" s="22">
        <f t="shared" si="1"/>
        <v>7.1794869654695503E-5</v>
      </c>
      <c r="L42" s="22">
        <f t="shared" si="2"/>
        <v>1.4358973976413836E-4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29660424.4344</v>
      </c>
      <c r="E7" s="72"/>
      <c r="F7" s="72"/>
      <c r="G7" s="71">
        <v>22695958.365400001</v>
      </c>
      <c r="H7" s="73">
        <v>30.6859307585677</v>
      </c>
      <c r="I7" s="71">
        <v>2056796.7161000001</v>
      </c>
      <c r="J7" s="73">
        <v>6.9344817389549496</v>
      </c>
      <c r="K7" s="71">
        <v>2670623.0564000001</v>
      </c>
      <c r="L7" s="73">
        <v>11.7669543334701</v>
      </c>
      <c r="M7" s="73">
        <v>-0.22984387063872599</v>
      </c>
      <c r="N7" s="71">
        <v>240310855.5271</v>
      </c>
      <c r="O7" s="71">
        <v>1554663783.3065</v>
      </c>
      <c r="P7" s="71">
        <v>1282790</v>
      </c>
      <c r="Q7" s="71">
        <v>1055861</v>
      </c>
      <c r="R7" s="73">
        <v>21.492317644083801</v>
      </c>
      <c r="S7" s="71">
        <v>23.121808272905199</v>
      </c>
      <c r="T7" s="71">
        <v>21.087471500794098</v>
      </c>
      <c r="U7" s="74">
        <v>8.7983463408219507</v>
      </c>
    </row>
    <row r="8" spans="1:23" ht="12" thickBot="1">
      <c r="A8" s="75">
        <v>42776</v>
      </c>
      <c r="B8" s="49" t="s">
        <v>6</v>
      </c>
      <c r="C8" s="50"/>
      <c r="D8" s="76">
        <v>976793.88560000004</v>
      </c>
      <c r="E8" s="77"/>
      <c r="F8" s="77"/>
      <c r="G8" s="76">
        <v>781391.04890000005</v>
      </c>
      <c r="H8" s="78">
        <v>25.007048260288801</v>
      </c>
      <c r="I8" s="76">
        <v>250837.4713</v>
      </c>
      <c r="J8" s="78">
        <v>25.679672548924898</v>
      </c>
      <c r="K8" s="76">
        <v>195719.41690000001</v>
      </c>
      <c r="L8" s="78">
        <v>25.047563211214602</v>
      </c>
      <c r="M8" s="78">
        <v>0.28161771209527903</v>
      </c>
      <c r="N8" s="76">
        <v>10419283.058599999</v>
      </c>
      <c r="O8" s="76">
        <v>63574499.303999998</v>
      </c>
      <c r="P8" s="76">
        <v>34887</v>
      </c>
      <c r="Q8" s="76">
        <v>32563</v>
      </c>
      <c r="R8" s="78">
        <v>7.13693455762676</v>
      </c>
      <c r="S8" s="76">
        <v>27.998792834006899</v>
      </c>
      <c r="T8" s="76">
        <v>27.708787614777499</v>
      </c>
      <c r="U8" s="79">
        <v>1.0357775813719801</v>
      </c>
    </row>
    <row r="9" spans="1:23" ht="12" thickBot="1">
      <c r="A9" s="80"/>
      <c r="B9" s="49" t="s">
        <v>7</v>
      </c>
      <c r="C9" s="50"/>
      <c r="D9" s="76">
        <v>261953.9676</v>
      </c>
      <c r="E9" s="77"/>
      <c r="F9" s="77"/>
      <c r="G9" s="76">
        <v>132612.87710000001</v>
      </c>
      <c r="H9" s="78">
        <v>97.532828883930506</v>
      </c>
      <c r="I9" s="76">
        <v>52255.390500000001</v>
      </c>
      <c r="J9" s="78">
        <v>19.948310376345699</v>
      </c>
      <c r="K9" s="76">
        <v>32381.527300000002</v>
      </c>
      <c r="L9" s="78">
        <v>24.418086695745199</v>
      </c>
      <c r="M9" s="78">
        <v>0.61374076077010697</v>
      </c>
      <c r="N9" s="76">
        <v>2187883.6625000001</v>
      </c>
      <c r="O9" s="76">
        <v>8678529.9313999992</v>
      </c>
      <c r="P9" s="76">
        <v>13434</v>
      </c>
      <c r="Q9" s="76">
        <v>12073</v>
      </c>
      <c r="R9" s="78">
        <v>11.2730887103454</v>
      </c>
      <c r="S9" s="76">
        <v>19.4993276462707</v>
      </c>
      <c r="T9" s="76">
        <v>19.544083856539402</v>
      </c>
      <c r="U9" s="79">
        <v>-0.22952694103424601</v>
      </c>
    </row>
    <row r="10" spans="1:23" ht="12" thickBot="1">
      <c r="A10" s="80"/>
      <c r="B10" s="49" t="s">
        <v>8</v>
      </c>
      <c r="C10" s="50"/>
      <c r="D10" s="76">
        <v>252901.44810000001</v>
      </c>
      <c r="E10" s="77"/>
      <c r="F10" s="77"/>
      <c r="G10" s="76">
        <v>426838.9742</v>
      </c>
      <c r="H10" s="78">
        <v>-40.750150903159998</v>
      </c>
      <c r="I10" s="76">
        <v>63142.992100000003</v>
      </c>
      <c r="J10" s="78">
        <v>24.967430030306701</v>
      </c>
      <c r="K10" s="76">
        <v>92752.588699999993</v>
      </c>
      <c r="L10" s="78">
        <v>21.730112362358899</v>
      </c>
      <c r="M10" s="78">
        <v>-0.319232023763451</v>
      </c>
      <c r="N10" s="76">
        <v>3278911.7675999999</v>
      </c>
      <c r="O10" s="76">
        <v>14534413.941199999</v>
      </c>
      <c r="P10" s="76">
        <v>153406</v>
      </c>
      <c r="Q10" s="76">
        <v>124665</v>
      </c>
      <c r="R10" s="78">
        <v>23.054586291260598</v>
      </c>
      <c r="S10" s="76">
        <v>1.64857598855325</v>
      </c>
      <c r="T10" s="76">
        <v>1.9057989002526801</v>
      </c>
      <c r="U10" s="79">
        <v>-15.602733115454299</v>
      </c>
    </row>
    <row r="11" spans="1:23" ht="12" thickBot="1">
      <c r="A11" s="80"/>
      <c r="B11" s="49" t="s">
        <v>9</v>
      </c>
      <c r="C11" s="50"/>
      <c r="D11" s="76">
        <v>77528.719400000002</v>
      </c>
      <c r="E11" s="77"/>
      <c r="F11" s="77"/>
      <c r="G11" s="76">
        <v>71625.567899999995</v>
      </c>
      <c r="H11" s="78">
        <v>8.2416819483256205</v>
      </c>
      <c r="I11" s="76">
        <v>16284.1387</v>
      </c>
      <c r="J11" s="78">
        <v>21.004008354612399</v>
      </c>
      <c r="K11" s="76">
        <v>15713.140100000001</v>
      </c>
      <c r="L11" s="78">
        <v>21.937892516172301</v>
      </c>
      <c r="M11" s="78">
        <v>3.6338923752102001E-2</v>
      </c>
      <c r="N11" s="76">
        <v>936883.88450000004</v>
      </c>
      <c r="O11" s="76">
        <v>4386226.6858000001</v>
      </c>
      <c r="P11" s="76">
        <v>3652</v>
      </c>
      <c r="Q11" s="76">
        <v>3596</v>
      </c>
      <c r="R11" s="78">
        <v>1.5572858731924399</v>
      </c>
      <c r="S11" s="76">
        <v>21.229112650602399</v>
      </c>
      <c r="T11" s="76">
        <v>21.946631701891</v>
      </c>
      <c r="U11" s="79">
        <v>-3.3798824430290999</v>
      </c>
    </row>
    <row r="12" spans="1:23" ht="12" thickBot="1">
      <c r="A12" s="80"/>
      <c r="B12" s="49" t="s">
        <v>10</v>
      </c>
      <c r="C12" s="50"/>
      <c r="D12" s="76">
        <v>216419.31520000001</v>
      </c>
      <c r="E12" s="77"/>
      <c r="F12" s="77"/>
      <c r="G12" s="76">
        <v>118491.7981</v>
      </c>
      <c r="H12" s="78">
        <v>82.644975154613704</v>
      </c>
      <c r="I12" s="76">
        <v>29811.661100000001</v>
      </c>
      <c r="J12" s="78">
        <v>13.7749539926462</v>
      </c>
      <c r="K12" s="76">
        <v>35597.642800000001</v>
      </c>
      <c r="L12" s="78">
        <v>30.042284251571299</v>
      </c>
      <c r="M12" s="78">
        <v>-0.162538338072205</v>
      </c>
      <c r="N12" s="76">
        <v>2420064.0035000001</v>
      </c>
      <c r="O12" s="76">
        <v>16497587.436699999</v>
      </c>
      <c r="P12" s="76">
        <v>1772</v>
      </c>
      <c r="Q12" s="76">
        <v>1885</v>
      </c>
      <c r="R12" s="78">
        <v>-5.9946949602122004</v>
      </c>
      <c r="S12" s="76">
        <v>122.13279638826199</v>
      </c>
      <c r="T12" s="76">
        <v>123.709718249337</v>
      </c>
      <c r="U12" s="79">
        <v>-1.29115348842251</v>
      </c>
    </row>
    <row r="13" spans="1:23" ht="12" thickBot="1">
      <c r="A13" s="80"/>
      <c r="B13" s="49" t="s">
        <v>11</v>
      </c>
      <c r="C13" s="50"/>
      <c r="D13" s="76">
        <v>444058.0257</v>
      </c>
      <c r="E13" s="77"/>
      <c r="F13" s="77"/>
      <c r="G13" s="76">
        <v>363244.10879999999</v>
      </c>
      <c r="H13" s="78">
        <v>22.247825895091299</v>
      </c>
      <c r="I13" s="76">
        <v>67874.949800000002</v>
      </c>
      <c r="J13" s="78">
        <v>15.2851532618972</v>
      </c>
      <c r="K13" s="76">
        <v>104422.2819</v>
      </c>
      <c r="L13" s="78">
        <v>28.747137082268399</v>
      </c>
      <c r="M13" s="78">
        <v>-0.3499955319402</v>
      </c>
      <c r="N13" s="76">
        <v>3884483.7788999998</v>
      </c>
      <c r="O13" s="76">
        <v>20642020.572900001</v>
      </c>
      <c r="P13" s="76">
        <v>13772</v>
      </c>
      <c r="Q13" s="76">
        <v>12139</v>
      </c>
      <c r="R13" s="78">
        <v>13.4525084438586</v>
      </c>
      <c r="S13" s="76">
        <v>32.243539478652302</v>
      </c>
      <c r="T13" s="76">
        <v>28.520829928330201</v>
      </c>
      <c r="U13" s="79">
        <v>11.5455983136928</v>
      </c>
    </row>
    <row r="14" spans="1:23" ht="12" thickBot="1">
      <c r="A14" s="80"/>
      <c r="B14" s="49" t="s">
        <v>12</v>
      </c>
      <c r="C14" s="50"/>
      <c r="D14" s="76">
        <v>116606.56969999999</v>
      </c>
      <c r="E14" s="77"/>
      <c r="F14" s="77"/>
      <c r="G14" s="76">
        <v>123521.2599</v>
      </c>
      <c r="H14" s="78">
        <v>-5.5979757699994304</v>
      </c>
      <c r="I14" s="76">
        <v>19602.4388</v>
      </c>
      <c r="J14" s="78">
        <v>16.810749900655001</v>
      </c>
      <c r="K14" s="76">
        <v>26310.5442</v>
      </c>
      <c r="L14" s="78">
        <v>21.300417613373099</v>
      </c>
      <c r="M14" s="78">
        <v>-0.254958823694722</v>
      </c>
      <c r="N14" s="76">
        <v>1035233.6883</v>
      </c>
      <c r="O14" s="76">
        <v>6895841.8937999997</v>
      </c>
      <c r="P14" s="76">
        <v>1774</v>
      </c>
      <c r="Q14" s="76">
        <v>1559</v>
      </c>
      <c r="R14" s="78">
        <v>13.7908915971777</v>
      </c>
      <c r="S14" s="76">
        <v>65.730873562570494</v>
      </c>
      <c r="T14" s="76">
        <v>55.6327372674792</v>
      </c>
      <c r="U14" s="79">
        <v>15.362851195760699</v>
      </c>
    </row>
    <row r="15" spans="1:23" ht="12" thickBot="1">
      <c r="A15" s="80"/>
      <c r="B15" s="49" t="s">
        <v>13</v>
      </c>
      <c r="C15" s="50"/>
      <c r="D15" s="76">
        <v>233290.45989999999</v>
      </c>
      <c r="E15" s="77"/>
      <c r="F15" s="77"/>
      <c r="G15" s="76">
        <v>80728.963199999998</v>
      </c>
      <c r="H15" s="78">
        <v>188.979878661442</v>
      </c>
      <c r="I15" s="76">
        <v>-83541.638200000001</v>
      </c>
      <c r="J15" s="78">
        <v>-35.810139101191801</v>
      </c>
      <c r="K15" s="76">
        <v>17162.222399999999</v>
      </c>
      <c r="L15" s="78">
        <v>21.259064553426601</v>
      </c>
      <c r="M15" s="78">
        <v>-5.86776340807703</v>
      </c>
      <c r="N15" s="76">
        <v>1403169.6995000001</v>
      </c>
      <c r="O15" s="76">
        <v>7400244.5769999996</v>
      </c>
      <c r="P15" s="76">
        <v>9802</v>
      </c>
      <c r="Q15" s="76">
        <v>7923</v>
      </c>
      <c r="R15" s="78">
        <v>23.715764230720701</v>
      </c>
      <c r="S15" s="76">
        <v>23.800291766986302</v>
      </c>
      <c r="T15" s="76">
        <v>22.260505591316399</v>
      </c>
      <c r="U15" s="79">
        <v>6.4696105020265602</v>
      </c>
    </row>
    <row r="16" spans="1:23" ht="12" thickBot="1">
      <c r="A16" s="80"/>
      <c r="B16" s="49" t="s">
        <v>14</v>
      </c>
      <c r="C16" s="50"/>
      <c r="D16" s="76">
        <v>1835777.1381000001</v>
      </c>
      <c r="E16" s="77"/>
      <c r="F16" s="77"/>
      <c r="G16" s="76">
        <v>2356962.6172000002</v>
      </c>
      <c r="H16" s="78">
        <v>-22.112589962039898</v>
      </c>
      <c r="I16" s="76">
        <v>-137199.60500000001</v>
      </c>
      <c r="J16" s="78">
        <v>-7.4736525557780604</v>
      </c>
      <c r="K16" s="76">
        <v>-4047.5315999999998</v>
      </c>
      <c r="L16" s="78">
        <v>-0.17172659296600701</v>
      </c>
      <c r="M16" s="78">
        <v>32.897105336991103</v>
      </c>
      <c r="N16" s="76">
        <v>16868320.9153</v>
      </c>
      <c r="O16" s="76">
        <v>96846144.859500006</v>
      </c>
      <c r="P16" s="76">
        <v>55585</v>
      </c>
      <c r="Q16" s="76">
        <v>47939</v>
      </c>
      <c r="R16" s="78">
        <v>15.949435741254501</v>
      </c>
      <c r="S16" s="76">
        <v>33.026484449042002</v>
      </c>
      <c r="T16" s="76">
        <v>26.623785343874498</v>
      </c>
      <c r="U16" s="79">
        <v>19.3865596413887</v>
      </c>
    </row>
    <row r="17" spans="1:21" ht="12" thickBot="1">
      <c r="A17" s="80"/>
      <c r="B17" s="49" t="s">
        <v>15</v>
      </c>
      <c r="C17" s="50"/>
      <c r="D17" s="76">
        <v>1894321.0257000001</v>
      </c>
      <c r="E17" s="77"/>
      <c r="F17" s="77"/>
      <c r="G17" s="76">
        <v>2888226.3552000001</v>
      </c>
      <c r="H17" s="78">
        <v>-34.412307321777597</v>
      </c>
      <c r="I17" s="76">
        <v>234290.30710000001</v>
      </c>
      <c r="J17" s="78">
        <v>12.368036036205799</v>
      </c>
      <c r="K17" s="76">
        <v>327083.04550000001</v>
      </c>
      <c r="L17" s="78">
        <v>11.3247026124222</v>
      </c>
      <c r="M17" s="78">
        <v>-0.283697793806925</v>
      </c>
      <c r="N17" s="76">
        <v>18014562.944699999</v>
      </c>
      <c r="O17" s="76">
        <v>137100035.54049999</v>
      </c>
      <c r="P17" s="76">
        <v>13424</v>
      </c>
      <c r="Q17" s="76">
        <v>11984</v>
      </c>
      <c r="R17" s="78">
        <v>12.016021361815801</v>
      </c>
      <c r="S17" s="76">
        <v>141.11449833879601</v>
      </c>
      <c r="T17" s="76">
        <v>85.1434753921896</v>
      </c>
      <c r="U17" s="79">
        <v>39.663552367403099</v>
      </c>
    </row>
    <row r="18" spans="1:21" ht="12" customHeight="1" thickBot="1">
      <c r="A18" s="80"/>
      <c r="B18" s="49" t="s">
        <v>16</v>
      </c>
      <c r="C18" s="50"/>
      <c r="D18" s="76">
        <v>2853730.0909000002</v>
      </c>
      <c r="E18" s="77"/>
      <c r="F18" s="77"/>
      <c r="G18" s="76">
        <v>2895577.5737999999</v>
      </c>
      <c r="H18" s="78">
        <v>-1.44522057632465</v>
      </c>
      <c r="I18" s="76">
        <v>238412.1845</v>
      </c>
      <c r="J18" s="78">
        <v>8.3544055291091102</v>
      </c>
      <c r="K18" s="76">
        <v>370772.2095</v>
      </c>
      <c r="L18" s="78">
        <v>12.8047755603183</v>
      </c>
      <c r="M18" s="78">
        <v>-0.35698475130725799</v>
      </c>
      <c r="N18" s="76">
        <v>28479961.945</v>
      </c>
      <c r="O18" s="76">
        <v>229016164.7335</v>
      </c>
      <c r="P18" s="76">
        <v>99892</v>
      </c>
      <c r="Q18" s="76">
        <v>88004</v>
      </c>
      <c r="R18" s="78">
        <v>13.508476887414201</v>
      </c>
      <c r="S18" s="76">
        <v>28.5681545158772</v>
      </c>
      <c r="T18" s="76">
        <v>26.2124767658288</v>
      </c>
      <c r="U18" s="79">
        <v>8.2458170293748605</v>
      </c>
    </row>
    <row r="19" spans="1:21" ht="12" customHeight="1" thickBot="1">
      <c r="A19" s="80"/>
      <c r="B19" s="49" t="s">
        <v>17</v>
      </c>
      <c r="C19" s="50"/>
      <c r="D19" s="76">
        <v>801102.50800000003</v>
      </c>
      <c r="E19" s="77"/>
      <c r="F19" s="77"/>
      <c r="G19" s="76">
        <v>1512274.5212000001</v>
      </c>
      <c r="H19" s="78">
        <v>-47.026647822888698</v>
      </c>
      <c r="I19" s="76">
        <v>89391.9997</v>
      </c>
      <c r="J19" s="78">
        <v>11.158621875142099</v>
      </c>
      <c r="K19" s="76">
        <v>133797.53580000001</v>
      </c>
      <c r="L19" s="78">
        <v>8.8474370178392494</v>
      </c>
      <c r="M19" s="78">
        <v>-0.33188605331548998</v>
      </c>
      <c r="N19" s="76">
        <v>9416975.7690999992</v>
      </c>
      <c r="O19" s="76">
        <v>49141384.573799998</v>
      </c>
      <c r="P19" s="76">
        <v>16044</v>
      </c>
      <c r="Q19" s="76">
        <v>14984</v>
      </c>
      <c r="R19" s="78">
        <v>7.0742124933261996</v>
      </c>
      <c r="S19" s="76">
        <v>49.931594864123703</v>
      </c>
      <c r="T19" s="76">
        <v>49.924784683662601</v>
      </c>
      <c r="U19" s="79">
        <v>1.3639020503176001E-2</v>
      </c>
    </row>
    <row r="20" spans="1:21" ht="12" thickBot="1">
      <c r="A20" s="80"/>
      <c r="B20" s="49" t="s">
        <v>18</v>
      </c>
      <c r="C20" s="50"/>
      <c r="D20" s="76">
        <v>1231003.1909</v>
      </c>
      <c r="E20" s="77"/>
      <c r="F20" s="77"/>
      <c r="G20" s="76">
        <v>1111034.0445000001</v>
      </c>
      <c r="H20" s="78">
        <v>10.7979721228066</v>
      </c>
      <c r="I20" s="76">
        <v>140335.27359999999</v>
      </c>
      <c r="J20" s="78">
        <v>11.400073910239</v>
      </c>
      <c r="K20" s="76">
        <v>120992.01549999999</v>
      </c>
      <c r="L20" s="78">
        <v>10.890036727402901</v>
      </c>
      <c r="M20" s="78">
        <v>0.15987218677252299</v>
      </c>
      <c r="N20" s="76">
        <v>10753763.285499999</v>
      </c>
      <c r="O20" s="76">
        <v>89131448.379800007</v>
      </c>
      <c r="P20" s="76">
        <v>47158</v>
      </c>
      <c r="Q20" s="76">
        <v>40672</v>
      </c>
      <c r="R20" s="78">
        <v>15.947088906372899</v>
      </c>
      <c r="S20" s="76">
        <v>26.1038040396115</v>
      </c>
      <c r="T20" s="76">
        <v>24.4771081235248</v>
      </c>
      <c r="U20" s="79">
        <v>6.2316431490915702</v>
      </c>
    </row>
    <row r="21" spans="1:21" ht="12" customHeight="1" thickBot="1">
      <c r="A21" s="80"/>
      <c r="B21" s="49" t="s">
        <v>19</v>
      </c>
      <c r="C21" s="50"/>
      <c r="D21" s="76">
        <v>581850.51870000002</v>
      </c>
      <c r="E21" s="77"/>
      <c r="F21" s="77"/>
      <c r="G21" s="76">
        <v>912244.36849999998</v>
      </c>
      <c r="H21" s="78">
        <v>-36.217691356458097</v>
      </c>
      <c r="I21" s="76">
        <v>67052.743400000007</v>
      </c>
      <c r="J21" s="78">
        <v>11.524049776532401</v>
      </c>
      <c r="K21" s="76">
        <v>130136.378</v>
      </c>
      <c r="L21" s="78">
        <v>14.265517277347801</v>
      </c>
      <c r="M21" s="78">
        <v>-0.484750194907069</v>
      </c>
      <c r="N21" s="76">
        <v>6183477.6687000003</v>
      </c>
      <c r="O21" s="76">
        <v>32987501.466699999</v>
      </c>
      <c r="P21" s="76">
        <v>39508</v>
      </c>
      <c r="Q21" s="76">
        <v>36412</v>
      </c>
      <c r="R21" s="78">
        <v>8.5026914204108497</v>
      </c>
      <c r="S21" s="76">
        <v>14.7274101118761</v>
      </c>
      <c r="T21" s="76">
        <v>14.815342999560601</v>
      </c>
      <c r="U21" s="79">
        <v>-0.59706959347590305</v>
      </c>
    </row>
    <row r="22" spans="1:21" ht="12" customHeight="1" thickBot="1">
      <c r="A22" s="80"/>
      <c r="B22" s="49" t="s">
        <v>20</v>
      </c>
      <c r="C22" s="50"/>
      <c r="D22" s="76">
        <v>4695671.7342999997</v>
      </c>
      <c r="E22" s="77"/>
      <c r="F22" s="77"/>
      <c r="G22" s="76">
        <v>1763454.1736000001</v>
      </c>
      <c r="H22" s="78">
        <v>166.27693560723699</v>
      </c>
      <c r="I22" s="76">
        <v>-56326.631300000001</v>
      </c>
      <c r="J22" s="78">
        <v>-1.1995436326725399</v>
      </c>
      <c r="K22" s="76">
        <v>133071.87220000001</v>
      </c>
      <c r="L22" s="78">
        <v>7.54609187991207</v>
      </c>
      <c r="M22" s="78">
        <v>-1.4232797688105301</v>
      </c>
      <c r="N22" s="76">
        <v>23002297.004000001</v>
      </c>
      <c r="O22" s="76">
        <v>89800831.732500002</v>
      </c>
      <c r="P22" s="76">
        <v>210314</v>
      </c>
      <c r="Q22" s="76">
        <v>126798</v>
      </c>
      <c r="R22" s="78">
        <v>65.865392198615098</v>
      </c>
      <c r="S22" s="76">
        <v>22.326957474538101</v>
      </c>
      <c r="T22" s="76">
        <v>20.652922356819499</v>
      </c>
      <c r="U22" s="79">
        <v>7.4978201558705599</v>
      </c>
    </row>
    <row r="23" spans="1:21" ht="12" thickBot="1">
      <c r="A23" s="80"/>
      <c r="B23" s="49" t="s">
        <v>21</v>
      </c>
      <c r="C23" s="50"/>
      <c r="D23" s="76">
        <v>4255775.8630999997</v>
      </c>
      <c r="E23" s="77"/>
      <c r="F23" s="77"/>
      <c r="G23" s="76">
        <v>1694772.3559000001</v>
      </c>
      <c r="H23" s="78">
        <v>151.11194717593801</v>
      </c>
      <c r="I23" s="76">
        <v>276927.8345</v>
      </c>
      <c r="J23" s="78">
        <v>6.50710571722355</v>
      </c>
      <c r="K23" s="76">
        <v>235344.41639999999</v>
      </c>
      <c r="L23" s="78">
        <v>13.886491337948501</v>
      </c>
      <c r="M23" s="78">
        <v>0.176691755581417</v>
      </c>
      <c r="N23" s="76">
        <v>29309095.165100001</v>
      </c>
      <c r="O23" s="76">
        <v>162092929.7331</v>
      </c>
      <c r="P23" s="76">
        <v>106443</v>
      </c>
      <c r="Q23" s="76">
        <v>88033</v>
      </c>
      <c r="R23" s="78">
        <v>20.9126123158361</v>
      </c>
      <c r="S23" s="76">
        <v>39.981735418017202</v>
      </c>
      <c r="T23" s="76">
        <v>36.592480265355</v>
      </c>
      <c r="U23" s="79">
        <v>8.4770086071221407</v>
      </c>
    </row>
    <row r="24" spans="1:21" ht="12" thickBot="1">
      <c r="A24" s="80"/>
      <c r="B24" s="49" t="s">
        <v>22</v>
      </c>
      <c r="C24" s="50"/>
      <c r="D24" s="76">
        <v>436964.21970000002</v>
      </c>
      <c r="E24" s="77"/>
      <c r="F24" s="77"/>
      <c r="G24" s="76">
        <v>470309.37459999998</v>
      </c>
      <c r="H24" s="78">
        <v>-7.0900468289325804</v>
      </c>
      <c r="I24" s="76">
        <v>53407.107499999998</v>
      </c>
      <c r="J24" s="78">
        <v>12.2223067913128</v>
      </c>
      <c r="K24" s="76">
        <v>82183.104900000006</v>
      </c>
      <c r="L24" s="78">
        <v>17.474264673098901</v>
      </c>
      <c r="M24" s="78">
        <v>-0.35014492863240598</v>
      </c>
      <c r="N24" s="76">
        <v>4012219.3716000002</v>
      </c>
      <c r="O24" s="76">
        <v>23143458.679299999</v>
      </c>
      <c r="P24" s="76">
        <v>30950</v>
      </c>
      <c r="Q24" s="76">
        <v>26821</v>
      </c>
      <c r="R24" s="78">
        <v>15.3946534431975</v>
      </c>
      <c r="S24" s="76">
        <v>14.1183915896607</v>
      </c>
      <c r="T24" s="76">
        <v>13.915739129786401</v>
      </c>
      <c r="U24" s="79">
        <v>1.43537922565337</v>
      </c>
    </row>
    <row r="25" spans="1:21" ht="12" thickBot="1">
      <c r="A25" s="80"/>
      <c r="B25" s="49" t="s">
        <v>23</v>
      </c>
      <c r="C25" s="50"/>
      <c r="D25" s="76">
        <v>588541.92960000003</v>
      </c>
      <c r="E25" s="77"/>
      <c r="F25" s="77"/>
      <c r="G25" s="76">
        <v>451589.29840000003</v>
      </c>
      <c r="H25" s="78">
        <v>30.3268105965373</v>
      </c>
      <c r="I25" s="76">
        <v>35039.846700000002</v>
      </c>
      <c r="J25" s="78">
        <v>5.9536704077846601</v>
      </c>
      <c r="K25" s="76">
        <v>45606.144899999999</v>
      </c>
      <c r="L25" s="78">
        <v>10.099031368011699</v>
      </c>
      <c r="M25" s="78">
        <v>-0.231685844597665</v>
      </c>
      <c r="N25" s="76">
        <v>5039455.1948999995</v>
      </c>
      <c r="O25" s="76">
        <v>33098206.658</v>
      </c>
      <c r="P25" s="76">
        <v>24219</v>
      </c>
      <c r="Q25" s="76">
        <v>19431</v>
      </c>
      <c r="R25" s="78">
        <v>24.641037517369099</v>
      </c>
      <c r="S25" s="76">
        <v>24.300835278087401</v>
      </c>
      <c r="T25" s="76">
        <v>22.770164963203101</v>
      </c>
      <c r="U25" s="79">
        <v>6.2988382801168799</v>
      </c>
    </row>
    <row r="26" spans="1:21" ht="12" thickBot="1">
      <c r="A26" s="80"/>
      <c r="B26" s="49" t="s">
        <v>24</v>
      </c>
      <c r="C26" s="50"/>
      <c r="D26" s="76">
        <v>813075.91090000002</v>
      </c>
      <c r="E26" s="77"/>
      <c r="F26" s="77"/>
      <c r="G26" s="76">
        <v>490866.50540000002</v>
      </c>
      <c r="H26" s="78">
        <v>65.640943506103795</v>
      </c>
      <c r="I26" s="76">
        <v>147324.625</v>
      </c>
      <c r="J26" s="78">
        <v>18.119418251725801</v>
      </c>
      <c r="K26" s="76">
        <v>103159.10249999999</v>
      </c>
      <c r="L26" s="78">
        <v>21.0157143266349</v>
      </c>
      <c r="M26" s="78">
        <v>0.428130154583305</v>
      </c>
      <c r="N26" s="76">
        <v>6280313.3057000004</v>
      </c>
      <c r="O26" s="76">
        <v>54994287.9604</v>
      </c>
      <c r="P26" s="76">
        <v>52977</v>
      </c>
      <c r="Q26" s="76">
        <v>45661</v>
      </c>
      <c r="R26" s="78">
        <v>16.022426140469999</v>
      </c>
      <c r="S26" s="76">
        <v>15.3477152519018</v>
      </c>
      <c r="T26" s="76">
        <v>15.1026804625391</v>
      </c>
      <c r="U26" s="79">
        <v>1.5965554829554101</v>
      </c>
    </row>
    <row r="27" spans="1:21" ht="12" thickBot="1">
      <c r="A27" s="80"/>
      <c r="B27" s="49" t="s">
        <v>25</v>
      </c>
      <c r="C27" s="50"/>
      <c r="D27" s="76">
        <v>306559.06089999998</v>
      </c>
      <c r="E27" s="77"/>
      <c r="F27" s="77"/>
      <c r="G27" s="76">
        <v>216994.91510000001</v>
      </c>
      <c r="H27" s="78">
        <v>41.274767087848701</v>
      </c>
      <c r="I27" s="76">
        <v>74561.462199999994</v>
      </c>
      <c r="J27" s="78">
        <v>24.322054608694799</v>
      </c>
      <c r="K27" s="76">
        <v>59253.4061</v>
      </c>
      <c r="L27" s="78">
        <v>27.306356958960802</v>
      </c>
      <c r="M27" s="78">
        <v>0.258348964347553</v>
      </c>
      <c r="N27" s="76">
        <v>2951932.5528000002</v>
      </c>
      <c r="O27" s="76">
        <v>14521721.882200001</v>
      </c>
      <c r="P27" s="76">
        <v>32902</v>
      </c>
      <c r="Q27" s="76">
        <v>30469</v>
      </c>
      <c r="R27" s="78">
        <v>7.9851652499261601</v>
      </c>
      <c r="S27" s="76">
        <v>9.3173381830891806</v>
      </c>
      <c r="T27" s="76">
        <v>9.0296853851455605</v>
      </c>
      <c r="U27" s="79">
        <v>3.08728514830237</v>
      </c>
    </row>
    <row r="28" spans="1:21" ht="12" thickBot="1">
      <c r="A28" s="80"/>
      <c r="B28" s="49" t="s">
        <v>26</v>
      </c>
      <c r="C28" s="50"/>
      <c r="D28" s="76">
        <v>996709.04379999998</v>
      </c>
      <c r="E28" s="77"/>
      <c r="F28" s="77"/>
      <c r="G28" s="76">
        <v>752845.48970000003</v>
      </c>
      <c r="H28" s="78">
        <v>32.3922448146932</v>
      </c>
      <c r="I28" s="76">
        <v>29141.1967</v>
      </c>
      <c r="J28" s="78">
        <v>2.92374157546497</v>
      </c>
      <c r="K28" s="76">
        <v>48352.092299999997</v>
      </c>
      <c r="L28" s="78">
        <v>6.4225784655052802</v>
      </c>
      <c r="M28" s="78">
        <v>-0.39731260192022799</v>
      </c>
      <c r="N28" s="76">
        <v>8408677.2292999998</v>
      </c>
      <c r="O28" s="76">
        <v>64068248.740199998</v>
      </c>
      <c r="P28" s="76">
        <v>37229</v>
      </c>
      <c r="Q28" s="76">
        <v>31954</v>
      </c>
      <c r="R28" s="78">
        <v>16.508105401514701</v>
      </c>
      <c r="S28" s="76">
        <v>26.7723829219157</v>
      </c>
      <c r="T28" s="76">
        <v>24.288785444701801</v>
      </c>
      <c r="U28" s="79">
        <v>9.2767143083886499</v>
      </c>
    </row>
    <row r="29" spans="1:21" ht="12" thickBot="1">
      <c r="A29" s="80"/>
      <c r="B29" s="49" t="s">
        <v>27</v>
      </c>
      <c r="C29" s="50"/>
      <c r="D29" s="76">
        <v>855382.16429999995</v>
      </c>
      <c r="E29" s="77"/>
      <c r="F29" s="77"/>
      <c r="G29" s="76">
        <v>767580.29960000003</v>
      </c>
      <c r="H29" s="78">
        <v>11.4387855896973</v>
      </c>
      <c r="I29" s="76">
        <v>133462.92860000001</v>
      </c>
      <c r="J29" s="78">
        <v>15.602725211042801</v>
      </c>
      <c r="K29" s="76">
        <v>146266.29810000001</v>
      </c>
      <c r="L29" s="78">
        <v>19.055504443798501</v>
      </c>
      <c r="M29" s="78">
        <v>-8.7534651975991001E-2</v>
      </c>
      <c r="N29" s="76">
        <v>8603801.8252000008</v>
      </c>
      <c r="O29" s="76">
        <v>39143671.245300002</v>
      </c>
      <c r="P29" s="76">
        <v>115533</v>
      </c>
      <c r="Q29" s="76">
        <v>104669</v>
      </c>
      <c r="R29" s="78">
        <v>10.379386446799</v>
      </c>
      <c r="S29" s="76">
        <v>7.4037908156111198</v>
      </c>
      <c r="T29" s="76">
        <v>7.3865198635699203</v>
      </c>
      <c r="U29" s="79">
        <v>0.23327174512801799</v>
      </c>
    </row>
    <row r="30" spans="1:21" ht="12" thickBot="1">
      <c r="A30" s="80"/>
      <c r="B30" s="49" t="s">
        <v>28</v>
      </c>
      <c r="C30" s="50"/>
      <c r="D30" s="76">
        <v>1317518.6904</v>
      </c>
      <c r="E30" s="77"/>
      <c r="F30" s="77"/>
      <c r="G30" s="76">
        <v>885845.30020000006</v>
      </c>
      <c r="H30" s="78">
        <v>48.730110110934703</v>
      </c>
      <c r="I30" s="76">
        <v>123104.12149999999</v>
      </c>
      <c r="J30" s="78">
        <v>9.3436337865252899</v>
      </c>
      <c r="K30" s="76">
        <v>126519.76669999999</v>
      </c>
      <c r="L30" s="78">
        <v>14.282377145471701</v>
      </c>
      <c r="M30" s="78">
        <v>-2.6996929326459002E-2</v>
      </c>
      <c r="N30" s="76">
        <v>12128757.3026</v>
      </c>
      <c r="O30" s="76">
        <v>73325088.320600003</v>
      </c>
      <c r="P30" s="76">
        <v>81443</v>
      </c>
      <c r="Q30" s="76">
        <v>70954</v>
      </c>
      <c r="R30" s="78">
        <v>14.782817036389799</v>
      </c>
      <c r="S30" s="76">
        <v>16.177187608511499</v>
      </c>
      <c r="T30" s="76">
        <v>15.9004013078896</v>
      </c>
      <c r="U30" s="79">
        <v>1.71096674724985</v>
      </c>
    </row>
    <row r="31" spans="1:21" ht="12" thickBot="1">
      <c r="A31" s="80"/>
      <c r="B31" s="49" t="s">
        <v>29</v>
      </c>
      <c r="C31" s="50"/>
      <c r="D31" s="76">
        <v>956567.77009999997</v>
      </c>
      <c r="E31" s="77"/>
      <c r="F31" s="77"/>
      <c r="G31" s="76">
        <v>247229.9773</v>
      </c>
      <c r="H31" s="78">
        <v>286.91415197569597</v>
      </c>
      <c r="I31" s="76">
        <v>11045.191500000001</v>
      </c>
      <c r="J31" s="78">
        <v>1.1546689994421799</v>
      </c>
      <c r="K31" s="76">
        <v>18990.385200000001</v>
      </c>
      <c r="L31" s="78">
        <v>7.6812631734201897</v>
      </c>
      <c r="M31" s="78">
        <v>-0.41837980727215601</v>
      </c>
      <c r="N31" s="76">
        <v>5853758.0500999996</v>
      </c>
      <c r="O31" s="76">
        <v>74363564.420900002</v>
      </c>
      <c r="P31" s="76">
        <v>34813</v>
      </c>
      <c r="Q31" s="76">
        <v>31489</v>
      </c>
      <c r="R31" s="78">
        <v>10.556067198069201</v>
      </c>
      <c r="S31" s="76">
        <v>27.477315086318299</v>
      </c>
      <c r="T31" s="76">
        <v>26.074254650830401</v>
      </c>
      <c r="U31" s="79">
        <v>5.1062501233481203</v>
      </c>
    </row>
    <row r="32" spans="1:21" ht="12" thickBot="1">
      <c r="A32" s="80"/>
      <c r="B32" s="49" t="s">
        <v>30</v>
      </c>
      <c r="C32" s="50"/>
      <c r="D32" s="76">
        <v>538610.47930000001</v>
      </c>
      <c r="E32" s="77"/>
      <c r="F32" s="77"/>
      <c r="G32" s="76">
        <v>121021.5618</v>
      </c>
      <c r="H32" s="78">
        <v>345.05332049020001</v>
      </c>
      <c r="I32" s="76">
        <v>128106.175</v>
      </c>
      <c r="J32" s="78">
        <v>23.784567869249798</v>
      </c>
      <c r="K32" s="76">
        <v>31598.838</v>
      </c>
      <c r="L32" s="78">
        <v>26.1100894171405</v>
      </c>
      <c r="M32" s="78">
        <v>3.0541419592707801</v>
      </c>
      <c r="N32" s="76">
        <v>2448318.4725000001</v>
      </c>
      <c r="O32" s="76">
        <v>8447317.3480999991</v>
      </c>
      <c r="P32" s="76">
        <v>36347</v>
      </c>
      <c r="Q32" s="76">
        <v>30213</v>
      </c>
      <c r="R32" s="78">
        <v>20.302518783305199</v>
      </c>
      <c r="S32" s="76">
        <v>14.8185676754615</v>
      </c>
      <c r="T32" s="76">
        <v>9.5416612054413701</v>
      </c>
      <c r="U32" s="79">
        <v>35.610097990498303</v>
      </c>
    </row>
    <row r="33" spans="1:21" ht="12" thickBot="1">
      <c r="A33" s="80"/>
      <c r="B33" s="49" t="s">
        <v>75</v>
      </c>
      <c r="C33" s="50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6">
        <v>27.777799999999999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49" t="s">
        <v>31</v>
      </c>
      <c r="C34" s="50"/>
      <c r="D34" s="76">
        <v>256778.28390000001</v>
      </c>
      <c r="E34" s="77"/>
      <c r="F34" s="77"/>
      <c r="G34" s="76">
        <v>213614.7648</v>
      </c>
      <c r="H34" s="78">
        <v>20.206243299901399</v>
      </c>
      <c r="I34" s="76">
        <v>30464.408800000001</v>
      </c>
      <c r="J34" s="78">
        <v>11.8640908169104</v>
      </c>
      <c r="K34" s="76">
        <v>28577.5363</v>
      </c>
      <c r="L34" s="78">
        <v>13.378071654717401</v>
      </c>
      <c r="M34" s="78">
        <v>6.6026422998542E-2</v>
      </c>
      <c r="N34" s="76">
        <v>2311321.1781000001</v>
      </c>
      <c r="O34" s="76">
        <v>17362431.7969</v>
      </c>
      <c r="P34" s="76">
        <v>12255</v>
      </c>
      <c r="Q34" s="76">
        <v>9862</v>
      </c>
      <c r="R34" s="78">
        <v>24.264854998985999</v>
      </c>
      <c r="S34" s="76">
        <v>20.952940342717302</v>
      </c>
      <c r="T34" s="76">
        <v>21.080871810991699</v>
      </c>
      <c r="U34" s="79">
        <v>-0.61056570668322296</v>
      </c>
    </row>
    <row r="35" spans="1:21" ht="12" customHeight="1" thickBot="1">
      <c r="A35" s="80"/>
      <c r="B35" s="49" t="s">
        <v>76</v>
      </c>
      <c r="C35" s="50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6">
        <v>11.9658</v>
      </c>
      <c r="O35" s="76">
        <v>11.9658</v>
      </c>
      <c r="P35" s="77"/>
      <c r="Q35" s="76">
        <v>2</v>
      </c>
      <c r="R35" s="77"/>
      <c r="S35" s="77"/>
      <c r="T35" s="76">
        <v>5.9828999999999999</v>
      </c>
      <c r="U35" s="81"/>
    </row>
    <row r="36" spans="1:21" ht="12" customHeight="1" thickBot="1">
      <c r="A36" s="80"/>
      <c r="B36" s="49" t="s">
        <v>61</v>
      </c>
      <c r="C36" s="50"/>
      <c r="D36" s="76">
        <v>622288.30000000005</v>
      </c>
      <c r="E36" s="77"/>
      <c r="F36" s="77"/>
      <c r="G36" s="76">
        <v>75996.639999999999</v>
      </c>
      <c r="H36" s="78">
        <v>718.83659593371499</v>
      </c>
      <c r="I36" s="76">
        <v>29994.07</v>
      </c>
      <c r="J36" s="78">
        <v>4.8199636727863897</v>
      </c>
      <c r="K36" s="76">
        <v>4001.63</v>
      </c>
      <c r="L36" s="78">
        <v>5.2655354236713601</v>
      </c>
      <c r="M36" s="78">
        <v>6.4954630987872397</v>
      </c>
      <c r="N36" s="76">
        <v>3020296.13</v>
      </c>
      <c r="O36" s="76">
        <v>26195523.149999999</v>
      </c>
      <c r="P36" s="76">
        <v>189</v>
      </c>
      <c r="Q36" s="76">
        <v>179</v>
      </c>
      <c r="R36" s="78">
        <v>5.5865921787709603</v>
      </c>
      <c r="S36" s="76">
        <v>3292.5306878306901</v>
      </c>
      <c r="T36" s="76">
        <v>1601.05061452514</v>
      </c>
      <c r="U36" s="79">
        <v>51.3732515708151</v>
      </c>
    </row>
    <row r="37" spans="1:21" ht="12" customHeight="1" thickBot="1">
      <c r="A37" s="80"/>
      <c r="B37" s="49" t="s">
        <v>35</v>
      </c>
      <c r="C37" s="50"/>
      <c r="D37" s="76">
        <v>159194.37</v>
      </c>
      <c r="E37" s="77"/>
      <c r="F37" s="77"/>
      <c r="G37" s="76">
        <v>90109.440000000002</v>
      </c>
      <c r="H37" s="78">
        <v>76.667805282110294</v>
      </c>
      <c r="I37" s="76">
        <v>-17978.37</v>
      </c>
      <c r="J37" s="78">
        <v>-11.2933453613969</v>
      </c>
      <c r="K37" s="76">
        <v>-13757.26</v>
      </c>
      <c r="L37" s="78">
        <v>-15.2672794326543</v>
      </c>
      <c r="M37" s="78">
        <v>0.30682781309650298</v>
      </c>
      <c r="N37" s="76">
        <v>1772288.28</v>
      </c>
      <c r="O37" s="76">
        <v>24656501</v>
      </c>
      <c r="P37" s="76">
        <v>101</v>
      </c>
      <c r="Q37" s="76">
        <v>79</v>
      </c>
      <c r="R37" s="78">
        <v>27.848101265822802</v>
      </c>
      <c r="S37" s="76">
        <v>1576.1818811881201</v>
      </c>
      <c r="T37" s="76">
        <v>2755.0926582278498</v>
      </c>
      <c r="U37" s="79">
        <v>-74.795351419156802</v>
      </c>
    </row>
    <row r="38" spans="1:21" ht="12" customHeight="1" thickBot="1">
      <c r="A38" s="80"/>
      <c r="B38" s="49" t="s">
        <v>36</v>
      </c>
      <c r="C38" s="50"/>
      <c r="D38" s="76">
        <v>63940.160000000003</v>
      </c>
      <c r="E38" s="77"/>
      <c r="F38" s="77"/>
      <c r="G38" s="76">
        <v>4357.2700000000004</v>
      </c>
      <c r="H38" s="78">
        <v>1367.43626169597</v>
      </c>
      <c r="I38" s="76">
        <v>1211.8900000000001</v>
      </c>
      <c r="J38" s="78">
        <v>1.8953502775094699</v>
      </c>
      <c r="K38" s="76">
        <v>152.99</v>
      </c>
      <c r="L38" s="78">
        <v>3.5111434453224102</v>
      </c>
      <c r="M38" s="78">
        <v>6.9213674096346196</v>
      </c>
      <c r="N38" s="76">
        <v>392092.42</v>
      </c>
      <c r="O38" s="76">
        <v>6493519.2000000002</v>
      </c>
      <c r="P38" s="76">
        <v>23</v>
      </c>
      <c r="Q38" s="76">
        <v>17</v>
      </c>
      <c r="R38" s="78">
        <v>35.294117647058798</v>
      </c>
      <c r="S38" s="76">
        <v>2780.00695652174</v>
      </c>
      <c r="T38" s="76">
        <v>2199.2529411764699</v>
      </c>
      <c r="U38" s="79">
        <v>20.8903799317067</v>
      </c>
    </row>
    <row r="39" spans="1:21" ht="12" customHeight="1" thickBot="1">
      <c r="A39" s="80"/>
      <c r="B39" s="49" t="s">
        <v>37</v>
      </c>
      <c r="C39" s="50"/>
      <c r="D39" s="76">
        <v>205167.22</v>
      </c>
      <c r="E39" s="77"/>
      <c r="F39" s="77"/>
      <c r="G39" s="76">
        <v>74388.09</v>
      </c>
      <c r="H39" s="78">
        <v>175.806543762584</v>
      </c>
      <c r="I39" s="76">
        <v>-26431.96</v>
      </c>
      <c r="J39" s="78">
        <v>-12.8831301608512</v>
      </c>
      <c r="K39" s="76">
        <v>-8354.7099999999991</v>
      </c>
      <c r="L39" s="78">
        <v>-11.231246829969701</v>
      </c>
      <c r="M39" s="78">
        <v>2.1637196264143199</v>
      </c>
      <c r="N39" s="76">
        <v>1532982</v>
      </c>
      <c r="O39" s="76">
        <v>15168815.640000001</v>
      </c>
      <c r="P39" s="76">
        <v>137</v>
      </c>
      <c r="Q39" s="76">
        <v>94</v>
      </c>
      <c r="R39" s="78">
        <v>45.744680851063798</v>
      </c>
      <c r="S39" s="76">
        <v>1497.5709489051101</v>
      </c>
      <c r="T39" s="76">
        <v>1763.79617021277</v>
      </c>
      <c r="U39" s="79">
        <v>-17.777135801298499</v>
      </c>
    </row>
    <row r="40" spans="1:21" ht="12" customHeight="1" thickBot="1">
      <c r="A40" s="80"/>
      <c r="B40" s="49" t="s">
        <v>74</v>
      </c>
      <c r="C40" s="50"/>
      <c r="D40" s="76">
        <v>0.85</v>
      </c>
      <c r="E40" s="77"/>
      <c r="F40" s="77"/>
      <c r="G40" s="77"/>
      <c r="H40" s="77"/>
      <c r="I40" s="76">
        <v>0</v>
      </c>
      <c r="J40" s="78">
        <v>0</v>
      </c>
      <c r="K40" s="77"/>
      <c r="L40" s="77"/>
      <c r="M40" s="77"/>
      <c r="N40" s="76">
        <v>2.68</v>
      </c>
      <c r="O40" s="76">
        <v>8.84</v>
      </c>
      <c r="P40" s="76">
        <v>1</v>
      </c>
      <c r="Q40" s="76">
        <v>4</v>
      </c>
      <c r="R40" s="78">
        <v>-75</v>
      </c>
      <c r="S40" s="76">
        <v>0.85</v>
      </c>
      <c r="T40" s="76">
        <v>0.45750000000000002</v>
      </c>
      <c r="U40" s="79">
        <v>46.176470588235297</v>
      </c>
    </row>
    <row r="41" spans="1:21" ht="12" customHeight="1" thickBot="1">
      <c r="A41" s="80"/>
      <c r="B41" s="49" t="s">
        <v>32</v>
      </c>
      <c r="C41" s="50"/>
      <c r="D41" s="76">
        <v>22406.837500000001</v>
      </c>
      <c r="E41" s="77"/>
      <c r="F41" s="77"/>
      <c r="G41" s="76">
        <v>85571.794500000004</v>
      </c>
      <c r="H41" s="78">
        <v>-73.815159970730804</v>
      </c>
      <c r="I41" s="76">
        <v>2340.9567000000002</v>
      </c>
      <c r="J41" s="78">
        <v>10.447510497632701</v>
      </c>
      <c r="K41" s="76">
        <v>5181.8032000000003</v>
      </c>
      <c r="L41" s="78">
        <v>6.05550372091355</v>
      </c>
      <c r="M41" s="78">
        <v>-0.54823512016048803</v>
      </c>
      <c r="N41" s="76">
        <v>327515.46620000002</v>
      </c>
      <c r="O41" s="76">
        <v>1384177.3366</v>
      </c>
      <c r="P41" s="76">
        <v>63</v>
      </c>
      <c r="Q41" s="76">
        <v>83</v>
      </c>
      <c r="R41" s="78">
        <v>-24.096385542168701</v>
      </c>
      <c r="S41" s="76">
        <v>355.66408730158702</v>
      </c>
      <c r="T41" s="76">
        <v>344.91298313252997</v>
      </c>
      <c r="U41" s="79">
        <v>3.02282534360595</v>
      </c>
    </row>
    <row r="42" spans="1:21" ht="12" customHeight="1" thickBot="1">
      <c r="A42" s="80"/>
      <c r="B42" s="49" t="s">
        <v>33</v>
      </c>
      <c r="C42" s="50"/>
      <c r="D42" s="76">
        <v>527286.40789999999</v>
      </c>
      <c r="E42" s="77"/>
      <c r="F42" s="77"/>
      <c r="G42" s="76">
        <v>421950.18339999998</v>
      </c>
      <c r="H42" s="78">
        <v>24.964137626678902</v>
      </c>
      <c r="I42" s="76">
        <v>31995.5805</v>
      </c>
      <c r="J42" s="78">
        <v>6.0679698965553399</v>
      </c>
      <c r="K42" s="76">
        <v>24581.236799999999</v>
      </c>
      <c r="L42" s="78">
        <v>5.8256253385005596</v>
      </c>
      <c r="M42" s="78">
        <v>0.30162614519054598</v>
      </c>
      <c r="N42" s="76">
        <v>5389474.7755000005</v>
      </c>
      <c r="O42" s="76">
        <v>32852557.0722</v>
      </c>
      <c r="P42" s="76">
        <v>2548</v>
      </c>
      <c r="Q42" s="76">
        <v>2472</v>
      </c>
      <c r="R42" s="78">
        <v>3.07443365695792</v>
      </c>
      <c r="S42" s="76">
        <v>206.941290384615</v>
      </c>
      <c r="T42" s="76">
        <v>200.720105825243</v>
      </c>
      <c r="U42" s="79">
        <v>3.0062558070504601</v>
      </c>
    </row>
    <row r="43" spans="1:21" ht="12" thickBot="1">
      <c r="A43" s="80"/>
      <c r="B43" s="49" t="s">
        <v>38</v>
      </c>
      <c r="C43" s="50"/>
      <c r="D43" s="76">
        <v>201924.93</v>
      </c>
      <c r="E43" s="77"/>
      <c r="F43" s="77"/>
      <c r="G43" s="76">
        <v>51182.07</v>
      </c>
      <c r="H43" s="78">
        <v>294.52278893761002</v>
      </c>
      <c r="I43" s="76">
        <v>-7658.03</v>
      </c>
      <c r="J43" s="78">
        <v>-3.7925133860390599</v>
      </c>
      <c r="K43" s="76">
        <v>-4475.2299999999996</v>
      </c>
      <c r="L43" s="78">
        <v>-8.7437456124771806</v>
      </c>
      <c r="M43" s="78">
        <v>0.711203669978973</v>
      </c>
      <c r="N43" s="76">
        <v>1477516.31</v>
      </c>
      <c r="O43" s="76">
        <v>10826111.460000001</v>
      </c>
      <c r="P43" s="76">
        <v>140</v>
      </c>
      <c r="Q43" s="76">
        <v>109</v>
      </c>
      <c r="R43" s="78">
        <v>28.440366972477101</v>
      </c>
      <c r="S43" s="76">
        <v>1442.3209285714299</v>
      </c>
      <c r="T43" s="76">
        <v>1266.2263302752301</v>
      </c>
      <c r="U43" s="79">
        <v>12.2091134370917</v>
      </c>
    </row>
    <row r="44" spans="1:21" ht="12" thickBot="1">
      <c r="A44" s="80"/>
      <c r="B44" s="49" t="s">
        <v>39</v>
      </c>
      <c r="C44" s="50"/>
      <c r="D44" s="76">
        <v>59595.14</v>
      </c>
      <c r="E44" s="77"/>
      <c r="F44" s="77"/>
      <c r="G44" s="76">
        <v>19188.919999999998</v>
      </c>
      <c r="H44" s="78">
        <v>210.57057927178801</v>
      </c>
      <c r="I44" s="76">
        <v>7982.21</v>
      </c>
      <c r="J44" s="78">
        <v>13.394061999015401</v>
      </c>
      <c r="K44" s="76">
        <v>2652.4</v>
      </c>
      <c r="L44" s="78">
        <v>13.8225601023924</v>
      </c>
      <c r="M44" s="78">
        <v>2.0094291961996702</v>
      </c>
      <c r="N44" s="76">
        <v>643242.21</v>
      </c>
      <c r="O44" s="76">
        <v>4784181.3499999996</v>
      </c>
      <c r="P44" s="76">
        <v>49</v>
      </c>
      <c r="Q44" s="76">
        <v>63</v>
      </c>
      <c r="R44" s="78">
        <v>-22.2222222222222</v>
      </c>
      <c r="S44" s="76">
        <v>1216.2273469387801</v>
      </c>
      <c r="T44" s="76">
        <v>908.08253968253996</v>
      </c>
      <c r="U44" s="79">
        <v>25.3361189445239</v>
      </c>
    </row>
    <row r="45" spans="1:21" ht="12" thickBot="1">
      <c r="A45" s="82"/>
      <c r="B45" s="49" t="s">
        <v>34</v>
      </c>
      <c r="C45" s="50"/>
      <c r="D45" s="83">
        <v>3128.2051999999999</v>
      </c>
      <c r="E45" s="84"/>
      <c r="F45" s="84"/>
      <c r="G45" s="83">
        <v>22315.8626</v>
      </c>
      <c r="H45" s="85">
        <v>-85.982145274545701</v>
      </c>
      <c r="I45" s="83">
        <v>531.79480000000001</v>
      </c>
      <c r="J45" s="85">
        <v>16.9999973147542</v>
      </c>
      <c r="K45" s="83">
        <v>2924.2157999999999</v>
      </c>
      <c r="L45" s="85">
        <v>13.1037542774618</v>
      </c>
      <c r="M45" s="85">
        <v>-0.81814105511638402</v>
      </c>
      <c r="N45" s="83">
        <v>122510.56600000001</v>
      </c>
      <c r="O45" s="83">
        <v>1108546.1000000001</v>
      </c>
      <c r="P45" s="83">
        <v>4</v>
      </c>
      <c r="Q45" s="83">
        <v>7</v>
      </c>
      <c r="R45" s="85">
        <v>-42.857142857142897</v>
      </c>
      <c r="S45" s="83">
        <v>782.05129999999997</v>
      </c>
      <c r="T45" s="83">
        <v>5567.2653</v>
      </c>
      <c r="U45" s="86">
        <v>-611.87980890767699</v>
      </c>
    </row>
  </sheetData>
  <mergeCells count="43">
    <mergeCell ref="B9:C9"/>
    <mergeCell ref="B10:C10"/>
    <mergeCell ref="B11:C11"/>
    <mergeCell ref="B12:C12"/>
    <mergeCell ref="B33:C33"/>
    <mergeCell ref="B25:C25"/>
    <mergeCell ref="A1:U4"/>
    <mergeCell ref="W1:W4"/>
    <mergeCell ref="B6:C6"/>
    <mergeCell ref="A7:C7"/>
    <mergeCell ref="B8:C8"/>
    <mergeCell ref="B16:C16"/>
    <mergeCell ref="B17:C17"/>
    <mergeCell ref="B43:C43"/>
    <mergeCell ref="B44:C44"/>
    <mergeCell ref="B37:C37"/>
    <mergeCell ref="B38:C38"/>
    <mergeCell ref="B39:C39"/>
    <mergeCell ref="B26:C26"/>
    <mergeCell ref="B27:C27"/>
    <mergeCell ref="B28:C28"/>
    <mergeCell ref="B29:C29"/>
    <mergeCell ref="B30:C30"/>
    <mergeCell ref="B18:C18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13:C13"/>
    <mergeCell ref="B14:C14"/>
    <mergeCell ref="B15:C15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A38" sqref="A38:F38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42776</v>
      </c>
      <c r="C2" s="43">
        <v>12</v>
      </c>
      <c r="D2" s="43">
        <v>75496</v>
      </c>
      <c r="E2" s="43">
        <v>976795.02002649603</v>
      </c>
      <c r="F2" s="43">
        <v>725956.41318119701</v>
      </c>
      <c r="G2" s="37"/>
      <c r="H2" s="37"/>
    </row>
    <row r="3" spans="1:8">
      <c r="A3" s="43">
        <v>2</v>
      </c>
      <c r="B3" s="44">
        <v>42776</v>
      </c>
      <c r="C3" s="43">
        <v>13</v>
      </c>
      <c r="D3" s="43">
        <v>33164</v>
      </c>
      <c r="E3" s="43">
        <v>261954.269304274</v>
      </c>
      <c r="F3" s="43">
        <v>209698.528936752</v>
      </c>
      <c r="G3" s="37"/>
      <c r="H3" s="37"/>
    </row>
    <row r="4" spans="1:8">
      <c r="A4" s="43">
        <v>3</v>
      </c>
      <c r="B4" s="44">
        <v>42776</v>
      </c>
      <c r="C4" s="43">
        <v>14</v>
      </c>
      <c r="D4" s="43">
        <v>176422</v>
      </c>
      <c r="E4" s="43">
        <v>252904.316908131</v>
      </c>
      <c r="F4" s="43">
        <v>189758.462872654</v>
      </c>
      <c r="G4" s="37"/>
      <c r="H4" s="37"/>
    </row>
    <row r="5" spans="1:8">
      <c r="A5" s="43">
        <v>4</v>
      </c>
      <c r="B5" s="44">
        <v>42776</v>
      </c>
      <c r="C5" s="43">
        <v>15</v>
      </c>
      <c r="D5" s="43">
        <v>4622</v>
      </c>
      <c r="E5" s="43">
        <v>77528.782023266001</v>
      </c>
      <c r="F5" s="43">
        <v>61244.581557416197</v>
      </c>
      <c r="G5" s="37"/>
      <c r="H5" s="37"/>
    </row>
    <row r="6" spans="1:8">
      <c r="A6" s="43">
        <v>5</v>
      </c>
      <c r="B6" s="44">
        <v>42776</v>
      </c>
      <c r="C6" s="43">
        <v>16</v>
      </c>
      <c r="D6" s="43">
        <v>7441</v>
      </c>
      <c r="E6" s="43">
        <v>216419.318080342</v>
      </c>
      <c r="F6" s="43">
        <v>186607.65402222201</v>
      </c>
      <c r="G6" s="37"/>
      <c r="H6" s="37"/>
    </row>
    <row r="7" spans="1:8">
      <c r="A7" s="43">
        <v>6</v>
      </c>
      <c r="B7" s="44">
        <v>42776</v>
      </c>
      <c r="C7" s="43">
        <v>17</v>
      </c>
      <c r="D7" s="43">
        <v>22831</v>
      </c>
      <c r="E7" s="43">
        <v>444058.35453333298</v>
      </c>
      <c r="F7" s="43">
        <v>376183.07596666698</v>
      </c>
      <c r="G7" s="37"/>
      <c r="H7" s="37"/>
    </row>
    <row r="8" spans="1:8">
      <c r="A8" s="43">
        <v>7</v>
      </c>
      <c r="B8" s="44">
        <v>42776</v>
      </c>
      <c r="C8" s="43">
        <v>18</v>
      </c>
      <c r="D8" s="43">
        <v>57183</v>
      </c>
      <c r="E8" s="43">
        <v>116606.57787094</v>
      </c>
      <c r="F8" s="43">
        <v>97004.130192307697</v>
      </c>
      <c r="G8" s="37"/>
      <c r="H8" s="37"/>
    </row>
    <row r="9" spans="1:8">
      <c r="A9" s="43">
        <v>8</v>
      </c>
      <c r="B9" s="44">
        <v>42776</v>
      </c>
      <c r="C9" s="43">
        <v>19</v>
      </c>
      <c r="D9" s="43">
        <v>31292</v>
      </c>
      <c r="E9" s="43">
        <v>233290.62862393199</v>
      </c>
      <c r="F9" s="43">
        <v>316832.09774444398</v>
      </c>
      <c r="G9" s="37"/>
      <c r="H9" s="37"/>
    </row>
    <row r="10" spans="1:8">
      <c r="A10" s="43">
        <v>9</v>
      </c>
      <c r="B10" s="44">
        <v>42776</v>
      </c>
      <c r="C10" s="43">
        <v>21</v>
      </c>
      <c r="D10" s="43">
        <v>458050</v>
      </c>
      <c r="E10" s="43">
        <v>1835777.09515299</v>
      </c>
      <c r="F10" s="43">
        <v>1972976.7429478599</v>
      </c>
      <c r="G10" s="37"/>
      <c r="H10" s="37"/>
    </row>
    <row r="11" spans="1:8">
      <c r="A11" s="43">
        <v>10</v>
      </c>
      <c r="B11" s="44">
        <v>42776</v>
      </c>
      <c r="C11" s="43">
        <v>22</v>
      </c>
      <c r="D11" s="43">
        <v>41639</v>
      </c>
      <c r="E11" s="43">
        <v>1894321.0425786299</v>
      </c>
      <c r="F11" s="43">
        <v>1660030.71645641</v>
      </c>
      <c r="G11" s="37"/>
      <c r="H11" s="37"/>
    </row>
    <row r="12" spans="1:8">
      <c r="A12" s="43">
        <v>11</v>
      </c>
      <c r="B12" s="44">
        <v>42776</v>
      </c>
      <c r="C12" s="43">
        <v>23</v>
      </c>
      <c r="D12" s="43">
        <v>253319.89499999999</v>
      </c>
      <c r="E12" s="43">
        <v>2853730.93082564</v>
      </c>
      <c r="F12" s="43">
        <v>2615317.8210529899</v>
      </c>
      <c r="G12" s="37"/>
      <c r="H12" s="37"/>
    </row>
    <row r="13" spans="1:8">
      <c r="A13" s="43">
        <v>12</v>
      </c>
      <c r="B13" s="44">
        <v>42776</v>
      </c>
      <c r="C13" s="43">
        <v>24</v>
      </c>
      <c r="D13" s="43">
        <v>28548</v>
      </c>
      <c r="E13" s="43">
        <v>801102.45665726496</v>
      </c>
      <c r="F13" s="43">
        <v>711710.51066324802</v>
      </c>
      <c r="G13" s="37"/>
      <c r="H13" s="37"/>
    </row>
    <row r="14" spans="1:8">
      <c r="A14" s="43">
        <v>13</v>
      </c>
      <c r="B14" s="44">
        <v>42776</v>
      </c>
      <c r="C14" s="43">
        <v>25</v>
      </c>
      <c r="D14" s="43">
        <v>95335</v>
      </c>
      <c r="E14" s="43">
        <v>1231003.5737000001</v>
      </c>
      <c r="F14" s="43">
        <v>1090667.9173000001</v>
      </c>
      <c r="G14" s="37"/>
      <c r="H14" s="37"/>
    </row>
    <row r="15" spans="1:8">
      <c r="A15" s="43">
        <v>14</v>
      </c>
      <c r="B15" s="44">
        <v>42776</v>
      </c>
      <c r="C15" s="43">
        <v>26</v>
      </c>
      <c r="D15" s="43">
        <v>83194</v>
      </c>
      <c r="E15" s="43">
        <v>581850.28472070198</v>
      </c>
      <c r="F15" s="43">
        <v>514797.77474052599</v>
      </c>
      <c r="G15" s="37"/>
      <c r="H15" s="37"/>
    </row>
    <row r="16" spans="1:8">
      <c r="A16" s="43">
        <v>15</v>
      </c>
      <c r="B16" s="44">
        <v>42776</v>
      </c>
      <c r="C16" s="43">
        <v>27</v>
      </c>
      <c r="D16" s="43">
        <v>545555.946</v>
      </c>
      <c r="E16" s="43">
        <v>4695681.9057678804</v>
      </c>
      <c r="F16" s="43">
        <v>4751998.3668624498</v>
      </c>
      <c r="G16" s="37"/>
      <c r="H16" s="37"/>
    </row>
    <row r="17" spans="1:9">
      <c r="A17" s="43">
        <v>16</v>
      </c>
      <c r="B17" s="44">
        <v>42776</v>
      </c>
      <c r="C17" s="43">
        <v>29</v>
      </c>
      <c r="D17" s="43">
        <v>320081</v>
      </c>
      <c r="E17" s="43">
        <v>4255778.4133273503</v>
      </c>
      <c r="F17" s="43">
        <v>3978848.0682717902</v>
      </c>
      <c r="G17" s="37"/>
      <c r="H17" s="37"/>
    </row>
    <row r="18" spans="1:9">
      <c r="A18" s="43">
        <v>17</v>
      </c>
      <c r="B18" s="44">
        <v>42776</v>
      </c>
      <c r="C18" s="43">
        <v>31</v>
      </c>
      <c r="D18" s="43">
        <v>34065.010999999999</v>
      </c>
      <c r="E18" s="43">
        <v>436964.25121818302</v>
      </c>
      <c r="F18" s="43">
        <v>383557.14620359999</v>
      </c>
      <c r="G18" s="37"/>
      <c r="H18" s="37"/>
    </row>
    <row r="19" spans="1:9">
      <c r="A19" s="43">
        <v>18</v>
      </c>
      <c r="B19" s="44">
        <v>42776</v>
      </c>
      <c r="C19" s="43">
        <v>32</v>
      </c>
      <c r="D19" s="43">
        <v>29611.938999999998</v>
      </c>
      <c r="E19" s="43">
        <v>588541.90408869996</v>
      </c>
      <c r="F19" s="43">
        <v>553502.06926457805</v>
      </c>
      <c r="G19" s="37"/>
      <c r="H19" s="37"/>
    </row>
    <row r="20" spans="1:9">
      <c r="A20" s="43">
        <v>19</v>
      </c>
      <c r="B20" s="44">
        <v>42776</v>
      </c>
      <c r="C20" s="43">
        <v>33</v>
      </c>
      <c r="D20" s="43">
        <v>58957.233999999997</v>
      </c>
      <c r="E20" s="43">
        <v>813075.96927756595</v>
      </c>
      <c r="F20" s="43">
        <v>665751.24858604395</v>
      </c>
      <c r="G20" s="37"/>
      <c r="H20" s="37"/>
    </row>
    <row r="21" spans="1:9">
      <c r="A21" s="43">
        <v>20</v>
      </c>
      <c r="B21" s="44">
        <v>42776</v>
      </c>
      <c r="C21" s="43">
        <v>34</v>
      </c>
      <c r="D21" s="43">
        <v>43102.904000000002</v>
      </c>
      <c r="E21" s="43">
        <v>306559.04514626699</v>
      </c>
      <c r="F21" s="43">
        <v>231997.59071738101</v>
      </c>
      <c r="G21" s="37"/>
      <c r="H21" s="37"/>
    </row>
    <row r="22" spans="1:9">
      <c r="A22" s="43">
        <v>21</v>
      </c>
      <c r="B22" s="44">
        <v>42776</v>
      </c>
      <c r="C22" s="43">
        <v>35</v>
      </c>
      <c r="D22" s="43">
        <v>31601.745999999999</v>
      </c>
      <c r="E22" s="43">
        <v>996709.04374159302</v>
      </c>
      <c r="F22" s="43">
        <v>967567.84333451302</v>
      </c>
      <c r="G22" s="37"/>
      <c r="H22" s="37"/>
    </row>
    <row r="23" spans="1:9">
      <c r="A23" s="43">
        <v>22</v>
      </c>
      <c r="B23" s="44">
        <v>42776</v>
      </c>
      <c r="C23" s="43">
        <v>36</v>
      </c>
      <c r="D23" s="43">
        <v>166948.698</v>
      </c>
      <c r="E23" s="43">
        <v>855382.16635752202</v>
      </c>
      <c r="F23" s="43">
        <v>721919.237158117</v>
      </c>
      <c r="G23" s="37"/>
      <c r="H23" s="37"/>
    </row>
    <row r="24" spans="1:9">
      <c r="A24" s="43">
        <v>23</v>
      </c>
      <c r="B24" s="44">
        <v>42776</v>
      </c>
      <c r="C24" s="43">
        <v>37</v>
      </c>
      <c r="D24" s="43">
        <v>136994.37700000001</v>
      </c>
      <c r="E24" s="43">
        <v>1317518.6496699101</v>
      </c>
      <c r="F24" s="43">
        <v>1194414.5001986099</v>
      </c>
      <c r="G24" s="37"/>
      <c r="H24" s="37"/>
    </row>
    <row r="25" spans="1:9">
      <c r="A25" s="43">
        <v>24</v>
      </c>
      <c r="B25" s="44">
        <v>42776</v>
      </c>
      <c r="C25" s="43">
        <v>38</v>
      </c>
      <c r="D25" s="43">
        <v>195478.63500000001</v>
      </c>
      <c r="E25" s="43">
        <v>956567.75811681396</v>
      </c>
      <c r="F25" s="43">
        <v>945522.66578584095</v>
      </c>
      <c r="G25" s="37"/>
      <c r="H25" s="37"/>
    </row>
    <row r="26" spans="1:9">
      <c r="A26" s="43">
        <v>25</v>
      </c>
      <c r="B26" s="44">
        <v>42776</v>
      </c>
      <c r="C26" s="43">
        <v>39</v>
      </c>
      <c r="D26" s="43">
        <v>107747.34299999999</v>
      </c>
      <c r="E26" s="43">
        <v>538610.34770006</v>
      </c>
      <c r="F26" s="43">
        <v>410504.30521311198</v>
      </c>
      <c r="G26" s="37"/>
      <c r="H26" s="37"/>
    </row>
    <row r="27" spans="1:9">
      <c r="A27" s="43">
        <v>26</v>
      </c>
      <c r="B27" s="44">
        <v>42776</v>
      </c>
      <c r="C27" s="43">
        <v>42</v>
      </c>
      <c r="D27" s="43">
        <v>10796.594999999999</v>
      </c>
      <c r="E27" s="43">
        <v>256778.28330000001</v>
      </c>
      <c r="F27" s="43">
        <v>226313.87640000001</v>
      </c>
      <c r="G27" s="37"/>
      <c r="H27" s="37"/>
    </row>
    <row r="28" spans="1:9">
      <c r="A28" s="43">
        <v>27</v>
      </c>
      <c r="B28" s="44">
        <v>42776</v>
      </c>
      <c r="C28" s="43">
        <v>70</v>
      </c>
      <c r="D28" s="43">
        <v>236</v>
      </c>
      <c r="E28" s="43">
        <v>622288.30000000005</v>
      </c>
      <c r="F28" s="43">
        <v>592294.23</v>
      </c>
      <c r="G28" s="37"/>
      <c r="H28" s="37"/>
    </row>
    <row r="29" spans="1:9">
      <c r="A29" s="43">
        <v>28</v>
      </c>
      <c r="B29" s="44">
        <v>42776</v>
      </c>
      <c r="C29" s="43">
        <v>71</v>
      </c>
      <c r="D29" s="43">
        <v>81</v>
      </c>
      <c r="E29" s="43">
        <v>159194.37</v>
      </c>
      <c r="F29" s="43">
        <v>177172.74</v>
      </c>
      <c r="G29" s="37"/>
      <c r="H29" s="37"/>
    </row>
    <row r="30" spans="1:9">
      <c r="A30" s="43">
        <v>29</v>
      </c>
      <c r="B30" s="44">
        <v>42776</v>
      </c>
      <c r="C30" s="43">
        <v>72</v>
      </c>
      <c r="D30" s="43">
        <v>24</v>
      </c>
      <c r="E30" s="43">
        <v>63940.160000000003</v>
      </c>
      <c r="F30" s="43">
        <v>62728.27</v>
      </c>
      <c r="G30" s="37"/>
      <c r="H30" s="37"/>
    </row>
    <row r="31" spans="1:9">
      <c r="A31" s="39">
        <v>30</v>
      </c>
      <c r="B31" s="44">
        <v>42776</v>
      </c>
      <c r="C31" s="39">
        <v>73</v>
      </c>
      <c r="D31" s="39">
        <v>125</v>
      </c>
      <c r="E31" s="39">
        <v>205167.22</v>
      </c>
      <c r="F31" s="39">
        <v>231599.18</v>
      </c>
      <c r="G31" s="39"/>
      <c r="H31" s="39"/>
      <c r="I31" s="39"/>
    </row>
    <row r="32" spans="1:9">
      <c r="A32" s="39">
        <v>31</v>
      </c>
      <c r="B32" s="44">
        <v>42776</v>
      </c>
      <c r="C32" s="39">
        <v>74</v>
      </c>
      <c r="D32" s="39">
        <v>1</v>
      </c>
      <c r="E32" s="39">
        <v>0.85</v>
      </c>
      <c r="F32" s="39">
        <v>0.85</v>
      </c>
      <c r="G32" s="39"/>
      <c r="H32" s="39"/>
    </row>
    <row r="33" spans="1:8">
      <c r="A33" s="39">
        <v>32</v>
      </c>
      <c r="B33" s="44">
        <v>42776</v>
      </c>
      <c r="C33" s="39">
        <v>75</v>
      </c>
      <c r="D33" s="39">
        <v>66</v>
      </c>
      <c r="E33" s="39">
        <v>22406.837606837598</v>
      </c>
      <c r="F33" s="39">
        <v>20065.8803418803</v>
      </c>
      <c r="G33" s="39"/>
      <c r="H33" s="39"/>
    </row>
    <row r="34" spans="1:8">
      <c r="A34" s="39">
        <v>33</v>
      </c>
      <c r="B34" s="44">
        <v>42776</v>
      </c>
      <c r="C34" s="39">
        <v>76</v>
      </c>
      <c r="D34" s="39">
        <v>2856</v>
      </c>
      <c r="E34" s="39">
        <v>527286.40103247901</v>
      </c>
      <c r="F34" s="39">
        <v>495290.82720769203</v>
      </c>
      <c r="G34" s="30"/>
      <c r="H34" s="30"/>
    </row>
    <row r="35" spans="1:8">
      <c r="A35" s="39">
        <v>34</v>
      </c>
      <c r="B35" s="44">
        <v>42776</v>
      </c>
      <c r="C35" s="39">
        <v>77</v>
      </c>
      <c r="D35" s="39">
        <v>134</v>
      </c>
      <c r="E35" s="39">
        <v>201924.93</v>
      </c>
      <c r="F35" s="39">
        <v>209582.96</v>
      </c>
      <c r="G35" s="30"/>
      <c r="H35" s="30"/>
    </row>
    <row r="36" spans="1:8">
      <c r="A36" s="39">
        <v>35</v>
      </c>
      <c r="B36" s="44">
        <v>42776</v>
      </c>
      <c r="C36" s="39">
        <v>78</v>
      </c>
      <c r="D36" s="39">
        <v>45</v>
      </c>
      <c r="E36" s="39">
        <v>59595.14</v>
      </c>
      <c r="F36" s="39">
        <v>51612.93</v>
      </c>
      <c r="G36" s="30"/>
      <c r="H36" s="30"/>
    </row>
    <row r="37" spans="1:8">
      <c r="A37" s="39">
        <v>36</v>
      </c>
      <c r="B37" s="44">
        <v>42776</v>
      </c>
      <c r="C37" s="39">
        <v>99</v>
      </c>
      <c r="D37" s="39">
        <v>4</v>
      </c>
      <c r="E37" s="39">
        <v>3128.2051282051302</v>
      </c>
      <c r="F37" s="39">
        <v>2596.41025641026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2017-02-11T02:59:31Z</dcterms:modified>
</cp:coreProperties>
</file>