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<sst xmlns="http://schemas.openxmlformats.org/spreadsheetml/2006/main" count="117" uniqueCount="77">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</sst>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2" t="s">
        <v>5</v>
      </c>
      <c r="B3" s="72"/>
      <c r="C3" s="72"/>
      <c r="D3" s="72"/>
      <c r="E3" s="15">
        <f>SUM(E4:E42)</f>
        <v>18523282.797999997</v>
      </c>
      <c r="F3" s="25">
        <f>RA!I7</f>
        <v>1923005.9384999999</v>
      </c>
      <c r="G3" s="16">
        <f>SUM(G4:G42)</f>
        <v>16600276.859499998</v>
      </c>
      <c r="H3" s="27">
        <f>RA!J7</f>
        <v>10.381561192315401</v>
      </c>
      <c r="I3" s="20">
        <f>SUM(I4:I42)</f>
        <v>18523291.397192501</v>
      </c>
      <c r="J3" s="21">
        <f>SUM(J4:J42)</f>
        <v>16600276.85205921</v>
      </c>
      <c r="K3" s="22">
        <f>E3-I3</f>
        <v>-8.5991925038397312</v>
      </c>
      <c r="L3" s="22">
        <f>G3-J3</f>
        <v>7.440788671374321E-3</v>
      </c>
    </row>
    <row r="4" spans="1:13" x14ac:dyDescent="0.2">
      <c r="A4" s="73">
        <f>RA!A8</f>
        <v>42779</v>
      </c>
      <c r="B4" s="12">
        <v>12</v>
      </c>
      <c r="C4" s="68" t="s">
        <v>6</v>
      </c>
      <c r="D4" s="68"/>
      <c r="E4" s="15">
        <f>IFERROR(VLOOKUP(C4,RA!B:D,3,0),0)</f>
        <v>933937.40960000001</v>
      </c>
      <c r="F4" s="25">
        <f>IFERROR(VLOOKUP(C4,RA!B:I,8,0),0)</f>
        <v>244659.93580000001</v>
      </c>
      <c r="G4" s="16">
        <f t="shared" ref="G4:G42" si="0">E4-F4</f>
        <v>689277.47380000004</v>
      </c>
      <c r="H4" s="27">
        <f>RA!J8</f>
        <v>26.196609460668899</v>
      </c>
      <c r="I4" s="20">
        <f>IFERROR(VLOOKUP(B4,RMS!C:E,3,FALSE),0)</f>
        <v>933938.44041282102</v>
      </c>
      <c r="J4" s="21">
        <f>IFERROR(VLOOKUP(B4,RMS!C:F,4,FALSE),0)</f>
        <v>689277.47118461505</v>
      </c>
      <c r="K4" s="22">
        <f t="shared" ref="K4:K42" si="1">E4-I4</f>
        <v>-1.0308128210017458</v>
      </c>
      <c r="L4" s="22">
        <f t="shared" ref="L4:L42" si="2">G4-J4</f>
        <v>2.615384990349412E-3</v>
      </c>
    </row>
    <row r="5" spans="1:13" x14ac:dyDescent="0.2">
      <c r="A5" s="73"/>
      <c r="B5" s="12">
        <v>13</v>
      </c>
      <c r="C5" s="68" t="s">
        <v>7</v>
      </c>
      <c r="D5" s="68"/>
      <c r="E5" s="15">
        <f>IFERROR(VLOOKUP(C5,RA!B:D,3,0),0)</f>
        <v>180054.7936</v>
      </c>
      <c r="F5" s="25">
        <f>IFERROR(VLOOKUP(C5,RA!B:I,8,0),0)</f>
        <v>36925.349900000001</v>
      </c>
      <c r="G5" s="16">
        <f t="shared" si="0"/>
        <v>143129.4437</v>
      </c>
      <c r="H5" s="27">
        <f>RA!J9</f>
        <v>20.507840508834999</v>
      </c>
      <c r="I5" s="20">
        <f>IFERROR(VLOOKUP(B5,RMS!C:E,3,FALSE),0)</f>
        <v>180054.98988546999</v>
      </c>
      <c r="J5" s="21">
        <f>IFERROR(VLOOKUP(B5,RMS!C:F,4,FALSE),0)</f>
        <v>143129.39575641</v>
      </c>
      <c r="K5" s="22">
        <f t="shared" si="1"/>
        <v>-0.19628546998137608</v>
      </c>
      <c r="L5" s="22">
        <f t="shared" si="2"/>
        <v>4.7943590005161241E-2</v>
      </c>
      <c r="M5" s="32"/>
    </row>
    <row r="6" spans="1:13" x14ac:dyDescent="0.2">
      <c r="A6" s="73"/>
      <c r="B6" s="12">
        <v>14</v>
      </c>
      <c r="C6" s="68" t="s">
        <v>8</v>
      </c>
      <c r="D6" s="68"/>
      <c r="E6" s="15">
        <f>IFERROR(VLOOKUP(C6,RA!B:D,3,0),0)</f>
        <v>168602.23569999999</v>
      </c>
      <c r="F6" s="25">
        <f>IFERROR(VLOOKUP(C6,RA!B:I,8,0),0)</f>
        <v>39150.844299999997</v>
      </c>
      <c r="G6" s="16">
        <f t="shared" si="0"/>
        <v>129451.39139999999</v>
      </c>
      <c r="H6" s="27">
        <f>RA!J10</f>
        <v>23.220833423384999</v>
      </c>
      <c r="I6" s="20">
        <f>IFERROR(VLOOKUP(B6,RMS!C:E,3,FALSE),0)</f>
        <v>168604.49272546699</v>
      </c>
      <c r="J6" s="21">
        <f>IFERROR(VLOOKUP(B6,RMS!C:F,4,FALSE),0)</f>
        <v>129451.391659599</v>
      </c>
      <c r="K6" s="22">
        <f>E6-I6</f>
        <v>-2.2570254669990391</v>
      </c>
      <c r="L6" s="22">
        <f t="shared" si="2"/>
        <v>-2.5959900813177228E-4</v>
      </c>
      <c r="M6" s="32"/>
    </row>
    <row r="7" spans="1:13" x14ac:dyDescent="0.2">
      <c r="A7" s="73"/>
      <c r="B7" s="12">
        <v>15</v>
      </c>
      <c r="C7" s="68" t="s">
        <v>9</v>
      </c>
      <c r="D7" s="68"/>
      <c r="E7" s="15">
        <f>IFERROR(VLOOKUP(C7,RA!B:D,3,0),0)</f>
        <v>66297.412800000006</v>
      </c>
      <c r="F7" s="25">
        <f>IFERROR(VLOOKUP(C7,RA!B:I,8,0),0)</f>
        <v>14985.3675</v>
      </c>
      <c r="G7" s="16">
        <f t="shared" si="0"/>
        <v>51312.045300000005</v>
      </c>
      <c r="H7" s="27">
        <f>RA!J11</f>
        <v>22.6032462913847</v>
      </c>
      <c r="I7" s="20">
        <f>IFERROR(VLOOKUP(B7,RMS!C:E,3,FALSE),0)</f>
        <v>66297.456374253103</v>
      </c>
      <c r="J7" s="21">
        <f>IFERROR(VLOOKUP(B7,RMS!C:F,4,FALSE),0)</f>
        <v>51312.046372906698</v>
      </c>
      <c r="K7" s="22">
        <f t="shared" si="1"/>
        <v>-4.3574253097176552E-2</v>
      </c>
      <c r="L7" s="22">
        <f t="shared" si="2"/>
        <v>-1.0729066925705411E-3</v>
      </c>
      <c r="M7" s="32"/>
    </row>
    <row r="8" spans="1:13" x14ac:dyDescent="0.2">
      <c r="A8" s="73"/>
      <c r="B8" s="12">
        <v>16</v>
      </c>
      <c r="C8" s="68" t="s">
        <v>10</v>
      </c>
      <c r="D8" s="68"/>
      <c r="E8" s="15">
        <f>IFERROR(VLOOKUP(C8,RA!B:D,3,0),0)</f>
        <v>199924.6115</v>
      </c>
      <c r="F8" s="25">
        <f>IFERROR(VLOOKUP(C8,RA!B:I,8,0),0)</f>
        <v>34449.946900000003</v>
      </c>
      <c r="G8" s="16">
        <f t="shared" si="0"/>
        <v>165474.66459999999</v>
      </c>
      <c r="H8" s="27">
        <f>RA!J12</f>
        <v>17.231468722899098</v>
      </c>
      <c r="I8" s="20">
        <f>IFERROR(VLOOKUP(B8,RMS!C:E,3,FALSE),0)</f>
        <v>199924.61804358999</v>
      </c>
      <c r="J8" s="21">
        <f>IFERROR(VLOOKUP(B8,RMS!C:F,4,FALSE),0)</f>
        <v>165474.66643675201</v>
      </c>
      <c r="K8" s="22">
        <f t="shared" si="1"/>
        <v>-6.5435899887233973E-3</v>
      </c>
      <c r="L8" s="22">
        <f t="shared" si="2"/>
        <v>-1.8367520242463797E-3</v>
      </c>
      <c r="M8" s="32"/>
    </row>
    <row r="9" spans="1:13" x14ac:dyDescent="0.2">
      <c r="A9" s="73"/>
      <c r="B9" s="12">
        <v>17</v>
      </c>
      <c r="C9" s="68" t="s">
        <v>11</v>
      </c>
      <c r="D9" s="68"/>
      <c r="E9" s="15">
        <f>IFERROR(VLOOKUP(C9,RA!B:D,3,0),0)</f>
        <v>308165.58360000001</v>
      </c>
      <c r="F9" s="25">
        <f>IFERROR(VLOOKUP(C9,RA!B:I,8,0),0)</f>
        <v>88039.816900000005</v>
      </c>
      <c r="G9" s="16">
        <f t="shared" si="0"/>
        <v>220125.76670000001</v>
      </c>
      <c r="H9" s="27">
        <f>RA!J13</f>
        <v>28.5689971837595</v>
      </c>
      <c r="I9" s="20">
        <f>IFERROR(VLOOKUP(B9,RMS!C:E,3,FALSE),0)</f>
        <v>308165.94905897399</v>
      </c>
      <c r="J9" s="21">
        <f>IFERROR(VLOOKUP(B9,RMS!C:F,4,FALSE),0)</f>
        <v>220125.768024786</v>
      </c>
      <c r="K9" s="22">
        <f t="shared" si="1"/>
        <v>-0.36545897397445515</v>
      </c>
      <c r="L9" s="22">
        <f t="shared" si="2"/>
        <v>-1.3247859897091985E-3</v>
      </c>
      <c r="M9" s="32"/>
    </row>
    <row r="10" spans="1:13" x14ac:dyDescent="0.2">
      <c r="A10" s="73"/>
      <c r="B10" s="12">
        <v>18</v>
      </c>
      <c r="C10" s="68" t="s">
        <v>12</v>
      </c>
      <c r="D10" s="68"/>
      <c r="E10" s="15">
        <f>IFERROR(VLOOKUP(C10,RA!B:D,3,0),0)</f>
        <v>81448.224499999997</v>
      </c>
      <c r="F10" s="25">
        <f>IFERROR(VLOOKUP(C10,RA!B:I,8,0),0)</f>
        <v>16724.137599999998</v>
      </c>
      <c r="G10" s="16">
        <f t="shared" si="0"/>
        <v>64724.086899999995</v>
      </c>
      <c r="H10" s="27">
        <f>RA!J14</f>
        <v>20.533458774168899</v>
      </c>
      <c r="I10" s="20">
        <f>IFERROR(VLOOKUP(B10,RMS!C:E,3,FALSE),0)</f>
        <v>81448.231985470105</v>
      </c>
      <c r="J10" s="21">
        <f>IFERROR(VLOOKUP(B10,RMS!C:F,4,FALSE),0)</f>
        <v>64724.086090598299</v>
      </c>
      <c r="K10" s="22">
        <f t="shared" si="1"/>
        <v>-7.485470108804293E-3</v>
      </c>
      <c r="L10" s="22">
        <f t="shared" si="2"/>
        <v>8.0940169573295861E-4</v>
      </c>
      <c r="M10" s="32"/>
    </row>
    <row r="11" spans="1:13" x14ac:dyDescent="0.2">
      <c r="A11" s="73"/>
      <c r="B11" s="12">
        <v>19</v>
      </c>
      <c r="C11" s="68" t="s">
        <v>13</v>
      </c>
      <c r="D11" s="68"/>
      <c r="E11" s="15">
        <f>IFERROR(VLOOKUP(C11,RA!B:D,3,0),0)</f>
        <v>145863.34570000001</v>
      </c>
      <c r="F11" s="25">
        <f>IFERROR(VLOOKUP(C11,RA!B:I,8,0),0)</f>
        <v>-36285.332900000001</v>
      </c>
      <c r="G11" s="16">
        <f t="shared" si="0"/>
        <v>182148.67860000001</v>
      </c>
      <c r="H11" s="27">
        <f>RA!J15</f>
        <v>-24.876251621588899</v>
      </c>
      <c r="I11" s="20">
        <f>IFERROR(VLOOKUP(B11,RMS!C:E,3,FALSE),0)</f>
        <v>145863.42254444401</v>
      </c>
      <c r="J11" s="21">
        <f>IFERROR(VLOOKUP(B11,RMS!C:F,4,FALSE),0)</f>
        <v>182148.678266667</v>
      </c>
      <c r="K11" s="22">
        <f t="shared" si="1"/>
        <v>-7.6844444003654644E-2</v>
      </c>
      <c r="L11" s="22">
        <f t="shared" si="2"/>
        <v>3.3333300962112844E-4</v>
      </c>
      <c r="M11" s="32"/>
    </row>
    <row r="12" spans="1:13" x14ac:dyDescent="0.2">
      <c r="A12" s="73"/>
      <c r="B12" s="12">
        <v>21</v>
      </c>
      <c r="C12" s="68" t="s">
        <v>14</v>
      </c>
      <c r="D12" s="68"/>
      <c r="E12" s="15">
        <f>IFERROR(VLOOKUP(C12,RA!B:D,3,0),0)</f>
        <v>953437.88910000003</v>
      </c>
      <c r="F12" s="25">
        <f>IFERROR(VLOOKUP(C12,RA!B:I,8,0),0)</f>
        <v>-91710.718399999998</v>
      </c>
      <c r="G12" s="16">
        <f t="shared" si="0"/>
        <v>1045148.6075</v>
      </c>
      <c r="H12" s="27">
        <f>RA!J16</f>
        <v>-9.6189504789421107</v>
      </c>
      <c r="I12" s="20">
        <f>IFERROR(VLOOKUP(B12,RMS!C:E,3,FALSE),0)</f>
        <v>953437.70816176501</v>
      </c>
      <c r="J12" s="21">
        <f>IFERROR(VLOOKUP(B12,RMS!C:F,4,FALSE),0)</f>
        <v>1045148.6075640999</v>
      </c>
      <c r="K12" s="22">
        <f t="shared" si="1"/>
        <v>0.18093823501840234</v>
      </c>
      <c r="L12" s="22">
        <f t="shared" si="2"/>
        <v>-6.4099906012415886E-5</v>
      </c>
      <c r="M12" s="32"/>
    </row>
    <row r="13" spans="1:13" x14ac:dyDescent="0.2">
      <c r="A13" s="73"/>
      <c r="B13" s="12">
        <v>22</v>
      </c>
      <c r="C13" s="68" t="s">
        <v>15</v>
      </c>
      <c r="D13" s="68"/>
      <c r="E13" s="15">
        <f>IFERROR(VLOOKUP(C13,RA!B:D,3,0),0)</f>
        <v>694053.77850000001</v>
      </c>
      <c r="F13" s="25">
        <f>IFERROR(VLOOKUP(C13,RA!B:I,8,0),0)</f>
        <v>103453.0865</v>
      </c>
      <c r="G13" s="16">
        <f t="shared" si="0"/>
        <v>590600.69200000004</v>
      </c>
      <c r="H13" s="27">
        <f>RA!J17</f>
        <v>14.905629751571199</v>
      </c>
      <c r="I13" s="20">
        <f>IFERROR(VLOOKUP(B13,RMS!C:E,3,FALSE),0)</f>
        <v>694053.79660085496</v>
      </c>
      <c r="J13" s="21">
        <f>IFERROR(VLOOKUP(B13,RMS!C:F,4,FALSE),0)</f>
        <v>590600.69181538501</v>
      </c>
      <c r="K13" s="22">
        <f t="shared" si="1"/>
        <v>-1.8100854940712452E-2</v>
      </c>
      <c r="L13" s="22">
        <f t="shared" si="2"/>
        <v>1.8461502622812986E-4</v>
      </c>
      <c r="M13" s="32"/>
    </row>
    <row r="14" spans="1:13" x14ac:dyDescent="0.2">
      <c r="A14" s="73"/>
      <c r="B14" s="12">
        <v>23</v>
      </c>
      <c r="C14" s="68" t="s">
        <v>16</v>
      </c>
      <c r="D14" s="68"/>
      <c r="E14" s="15">
        <f>IFERROR(VLOOKUP(C14,RA!B:D,3,0),0)</f>
        <v>2283539.6146</v>
      </c>
      <c r="F14" s="25">
        <f>IFERROR(VLOOKUP(C14,RA!B:I,8,0),0)</f>
        <v>263286.89549999998</v>
      </c>
      <c r="G14" s="16">
        <f t="shared" si="0"/>
        <v>2020252.7190999999</v>
      </c>
      <c r="H14" s="27">
        <f>RA!J18</f>
        <v>11.529771317153999</v>
      </c>
      <c r="I14" s="20">
        <f>IFERROR(VLOOKUP(B14,RMS!C:E,3,FALSE),0)</f>
        <v>2283540.0309000001</v>
      </c>
      <c r="J14" s="21">
        <f>IFERROR(VLOOKUP(B14,RMS!C:F,4,FALSE),0)</f>
        <v>2020252.69018205</v>
      </c>
      <c r="K14" s="22">
        <f t="shared" si="1"/>
        <v>-0.41630000015720725</v>
      </c>
      <c r="L14" s="22">
        <f t="shared" si="2"/>
        <v>2.8917949879541993E-2</v>
      </c>
      <c r="M14" s="32"/>
    </row>
    <row r="15" spans="1:13" x14ac:dyDescent="0.2">
      <c r="A15" s="73"/>
      <c r="B15" s="12">
        <v>24</v>
      </c>
      <c r="C15" s="68" t="s">
        <v>17</v>
      </c>
      <c r="D15" s="68"/>
      <c r="E15" s="15">
        <f>IFERROR(VLOOKUP(C15,RA!B:D,3,0),0)</f>
        <v>568814.9987</v>
      </c>
      <c r="F15" s="25">
        <f>IFERROR(VLOOKUP(C15,RA!B:I,8,0),0)</f>
        <v>64651.126300000004</v>
      </c>
      <c r="G15" s="16">
        <f t="shared" si="0"/>
        <v>504163.87239999999</v>
      </c>
      <c r="H15" s="27">
        <f>RA!J19</f>
        <v>11.365932060117499</v>
      </c>
      <c r="I15" s="20">
        <f>IFERROR(VLOOKUP(B15,RMS!C:E,3,FALSE),0)</f>
        <v>568814.97248632496</v>
      </c>
      <c r="J15" s="21">
        <f>IFERROR(VLOOKUP(B15,RMS!C:F,4,FALSE),0)</f>
        <v>504163.87442393199</v>
      </c>
      <c r="K15" s="22">
        <f t="shared" si="1"/>
        <v>2.621367503888905E-2</v>
      </c>
      <c r="L15" s="22">
        <f t="shared" si="2"/>
        <v>-2.023932000156492E-3</v>
      </c>
      <c r="M15" s="32"/>
    </row>
    <row r="16" spans="1:13" x14ac:dyDescent="0.2">
      <c r="A16" s="73"/>
      <c r="B16" s="12">
        <v>25</v>
      </c>
      <c r="C16" s="68" t="s">
        <v>18</v>
      </c>
      <c r="D16" s="68"/>
      <c r="E16" s="15">
        <f>IFERROR(VLOOKUP(C16,RA!B:D,3,0),0)</f>
        <v>984378.76470000006</v>
      </c>
      <c r="F16" s="25">
        <f>IFERROR(VLOOKUP(C16,RA!B:I,8,0),0)</f>
        <v>104875.52529999999</v>
      </c>
      <c r="G16" s="16">
        <f t="shared" si="0"/>
        <v>879503.23940000008</v>
      </c>
      <c r="H16" s="27">
        <f>RA!J20</f>
        <v>10.6539808720845</v>
      </c>
      <c r="I16" s="20">
        <f>IFERROR(VLOOKUP(B16,RMS!C:E,3,FALSE),0)</f>
        <v>984379.00775594101</v>
      </c>
      <c r="J16" s="21">
        <f>IFERROR(VLOOKUP(B16,RMS!C:F,4,FALSE),0)</f>
        <v>879503.23939999996</v>
      </c>
      <c r="K16" s="22">
        <f t="shared" si="1"/>
        <v>-0.24305594095494598</v>
      </c>
      <c r="L16" s="22">
        <f t="shared" si="2"/>
        <v>0</v>
      </c>
      <c r="M16" s="32"/>
    </row>
    <row r="17" spans="1:13" x14ac:dyDescent="0.2">
      <c r="A17" s="73"/>
      <c r="B17" s="12">
        <v>26</v>
      </c>
      <c r="C17" s="68" t="s">
        <v>19</v>
      </c>
      <c r="D17" s="68"/>
      <c r="E17" s="15">
        <f>IFERROR(VLOOKUP(C17,RA!B:D,3,0),0)</f>
        <v>423798.88500000001</v>
      </c>
      <c r="F17" s="25">
        <f>IFERROR(VLOOKUP(C17,RA!B:I,8,0),0)</f>
        <v>44752.439200000001</v>
      </c>
      <c r="G17" s="16">
        <f t="shared" si="0"/>
        <v>379046.44579999999</v>
      </c>
      <c r="H17" s="27">
        <f>RA!J21</f>
        <v>10.559829386998</v>
      </c>
      <c r="I17" s="20">
        <f>IFERROR(VLOOKUP(B17,RMS!C:E,3,FALSE),0)</f>
        <v>423798.66702303902</v>
      </c>
      <c r="J17" s="21">
        <f>IFERROR(VLOOKUP(B17,RMS!C:F,4,FALSE),0)</f>
        <v>379046.44581266202</v>
      </c>
      <c r="K17" s="22">
        <f t="shared" si="1"/>
        <v>0.21797696099383757</v>
      </c>
      <c r="L17" s="22">
        <f t="shared" si="2"/>
        <v>-1.2662028893828392E-5</v>
      </c>
      <c r="M17" s="32"/>
    </row>
    <row r="18" spans="1:13" x14ac:dyDescent="0.2">
      <c r="A18" s="73"/>
      <c r="B18" s="12">
        <v>27</v>
      </c>
      <c r="C18" s="68" t="s">
        <v>20</v>
      </c>
      <c r="D18" s="68"/>
      <c r="E18" s="15">
        <f>IFERROR(VLOOKUP(C18,RA!B:D,3,0),0)</f>
        <v>1232412.7009999999</v>
      </c>
      <c r="F18" s="25">
        <f>IFERROR(VLOOKUP(C18,RA!B:I,8,0),0)</f>
        <v>58711.1806</v>
      </c>
      <c r="G18" s="16">
        <f t="shared" si="0"/>
        <v>1173701.5203999998</v>
      </c>
      <c r="H18" s="27">
        <f>RA!J22</f>
        <v>4.76392206542182</v>
      </c>
      <c r="I18" s="20">
        <f>IFERROR(VLOOKUP(B18,RMS!C:E,3,FALSE),0)</f>
        <v>1232414.3747324301</v>
      </c>
      <c r="J18" s="21">
        <f>IFERROR(VLOOKUP(B18,RMS!C:F,4,FALSE),0)</f>
        <v>1173701.5218837401</v>
      </c>
      <c r="K18" s="22">
        <f t="shared" si="1"/>
        <v>-1.6737324302084744</v>
      </c>
      <c r="L18" s="22">
        <f t="shared" si="2"/>
        <v>-1.4837402850389481E-3</v>
      </c>
      <c r="M18" s="32"/>
    </row>
    <row r="19" spans="1:13" x14ac:dyDescent="0.2">
      <c r="A19" s="73"/>
      <c r="B19" s="12">
        <v>29</v>
      </c>
      <c r="C19" s="68" t="s">
        <v>21</v>
      </c>
      <c r="D19" s="68"/>
      <c r="E19" s="15">
        <f>IFERROR(VLOOKUP(C19,RA!B:D,3,0),0)</f>
        <v>3351661.3070999999</v>
      </c>
      <c r="F19" s="25">
        <f>IFERROR(VLOOKUP(C19,RA!B:I,8,0),0)</f>
        <v>387408.83260000002</v>
      </c>
      <c r="G19" s="16">
        <f t="shared" si="0"/>
        <v>2964252.4745</v>
      </c>
      <c r="H19" s="27">
        <f>RA!J23</f>
        <v>11.558710654305401</v>
      </c>
      <c r="I19" s="20">
        <f>IFERROR(VLOOKUP(B19,RMS!C:E,3,FALSE),0)</f>
        <v>3351663.7800359</v>
      </c>
      <c r="J19" s="21">
        <f>IFERROR(VLOOKUP(B19,RMS!C:F,4,FALSE),0)</f>
        <v>2964252.5130427401</v>
      </c>
      <c r="K19" s="22">
        <f t="shared" si="1"/>
        <v>-2.4729359000921249</v>
      </c>
      <c r="L19" s="22">
        <f t="shared" si="2"/>
        <v>-3.8542740046977997E-2</v>
      </c>
      <c r="M19" s="32"/>
    </row>
    <row r="20" spans="1:13" x14ac:dyDescent="0.2">
      <c r="A20" s="73"/>
      <c r="B20" s="12">
        <v>31</v>
      </c>
      <c r="C20" s="68" t="s">
        <v>22</v>
      </c>
      <c r="D20" s="68"/>
      <c r="E20" s="15">
        <f>IFERROR(VLOOKUP(C20,RA!B:D,3,0),0)</f>
        <v>245691.84150000001</v>
      </c>
      <c r="F20" s="25">
        <f>IFERROR(VLOOKUP(C20,RA!B:I,8,0),0)</f>
        <v>31950.480899999999</v>
      </c>
      <c r="G20" s="16">
        <f t="shared" si="0"/>
        <v>213741.36060000001</v>
      </c>
      <c r="H20" s="27">
        <f>RA!J24</f>
        <v>13.004290539293301</v>
      </c>
      <c r="I20" s="20">
        <f>IFERROR(VLOOKUP(B20,RMS!C:E,3,FALSE),0)</f>
        <v>245691.84716145499</v>
      </c>
      <c r="J20" s="21">
        <f>IFERROR(VLOOKUP(B20,RMS!C:F,4,FALSE),0)</f>
        <v>213741.37383069799</v>
      </c>
      <c r="K20" s="22">
        <f t="shared" si="1"/>
        <v>-5.6614549830555916E-3</v>
      </c>
      <c r="L20" s="22">
        <f t="shared" si="2"/>
        <v>-1.3230697979452088E-2</v>
      </c>
      <c r="M20" s="32"/>
    </row>
    <row r="21" spans="1:13" x14ac:dyDescent="0.2">
      <c r="A21" s="73"/>
      <c r="B21" s="12">
        <v>32</v>
      </c>
      <c r="C21" s="68" t="s">
        <v>23</v>
      </c>
      <c r="D21" s="68"/>
      <c r="E21" s="15">
        <f>IFERROR(VLOOKUP(C21,RA!B:D,3,0),0)</f>
        <v>264148.34710000001</v>
      </c>
      <c r="F21" s="25">
        <f>IFERROR(VLOOKUP(C21,RA!B:I,8,0),0)</f>
        <v>19231.813399999999</v>
      </c>
      <c r="G21" s="16">
        <f t="shared" si="0"/>
        <v>244916.53370000003</v>
      </c>
      <c r="H21" s="27">
        <f>RA!J25</f>
        <v>7.2806866335299496</v>
      </c>
      <c r="I21" s="20">
        <f>IFERROR(VLOOKUP(B21,RMS!C:E,3,FALSE),0)</f>
        <v>264148.332291211</v>
      </c>
      <c r="J21" s="21">
        <f>IFERROR(VLOOKUP(B21,RMS!C:F,4,FALSE),0)</f>
        <v>244916.53697193999</v>
      </c>
      <c r="K21" s="22">
        <f t="shared" si="1"/>
        <v>1.4808789012022316E-2</v>
      </c>
      <c r="L21" s="22">
        <f t="shared" si="2"/>
        <v>-3.2719399605412036E-3</v>
      </c>
      <c r="M21" s="32"/>
    </row>
    <row r="22" spans="1:13" x14ac:dyDescent="0.2">
      <c r="A22" s="73"/>
      <c r="B22" s="12">
        <v>33</v>
      </c>
      <c r="C22" s="68" t="s">
        <v>24</v>
      </c>
      <c r="D22" s="68"/>
      <c r="E22" s="15">
        <f>IFERROR(VLOOKUP(C22,RA!B:D,3,0),0)</f>
        <v>523090.5687</v>
      </c>
      <c r="F22" s="25">
        <f>IFERROR(VLOOKUP(C22,RA!B:I,8,0),0)</f>
        <v>111482.09080000001</v>
      </c>
      <c r="G22" s="16">
        <f t="shared" si="0"/>
        <v>411608.4779</v>
      </c>
      <c r="H22" s="27">
        <f>RA!J26</f>
        <v>21.3121966769652</v>
      </c>
      <c r="I22" s="20">
        <f>IFERROR(VLOOKUP(B22,RMS!C:E,3,FALSE),0)</f>
        <v>523090.59782666201</v>
      </c>
      <c r="J22" s="21">
        <f>IFERROR(VLOOKUP(B22,RMS!C:F,4,FALSE),0)</f>
        <v>411608.46531717898</v>
      </c>
      <c r="K22" s="22">
        <f t="shared" si="1"/>
        <v>-2.9126662004273385E-2</v>
      </c>
      <c r="L22" s="22">
        <f t="shared" si="2"/>
        <v>1.2582821014802903E-2</v>
      </c>
      <c r="M22" s="32"/>
    </row>
    <row r="23" spans="1:13" x14ac:dyDescent="0.2">
      <c r="A23" s="73"/>
      <c r="B23" s="12">
        <v>34</v>
      </c>
      <c r="C23" s="68" t="s">
        <v>25</v>
      </c>
      <c r="D23" s="68"/>
      <c r="E23" s="15">
        <f>IFERROR(VLOOKUP(C23,RA!B:D,3,0),0)</f>
        <v>223627.26790000001</v>
      </c>
      <c r="F23" s="25">
        <f>IFERROR(VLOOKUP(C23,RA!B:I,8,0),0)</f>
        <v>56802.976600000002</v>
      </c>
      <c r="G23" s="16">
        <f t="shared" si="0"/>
        <v>166824.29130000001</v>
      </c>
      <c r="H23" s="27">
        <f>RA!J27</f>
        <v>25.4007380823526</v>
      </c>
      <c r="I23" s="20">
        <f>IFERROR(VLOOKUP(B23,RMS!C:E,3,FALSE),0)</f>
        <v>223627.24917226401</v>
      </c>
      <c r="J23" s="21">
        <f>IFERROR(VLOOKUP(B23,RMS!C:F,4,FALSE),0)</f>
        <v>166824.297710415</v>
      </c>
      <c r="K23" s="22">
        <f t="shared" si="1"/>
        <v>1.8727735994616523E-2</v>
      </c>
      <c r="L23" s="22">
        <f t="shared" si="2"/>
        <v>-6.4104149932973087E-3</v>
      </c>
      <c r="M23" s="32"/>
    </row>
    <row r="24" spans="1:13" x14ac:dyDescent="0.2">
      <c r="A24" s="73"/>
      <c r="B24" s="12">
        <v>35</v>
      </c>
      <c r="C24" s="68" t="s">
        <v>26</v>
      </c>
      <c r="D24" s="68"/>
      <c r="E24" s="15">
        <f>IFERROR(VLOOKUP(C24,RA!B:D,3,0),0)</f>
        <v>638977.69110000005</v>
      </c>
      <c r="F24" s="25">
        <f>IFERROR(VLOOKUP(C24,RA!B:I,8,0),0)</f>
        <v>18135.6322</v>
      </c>
      <c r="G24" s="16">
        <f t="shared" si="0"/>
        <v>620842.05890000006</v>
      </c>
      <c r="H24" s="27">
        <f>RA!J28</f>
        <v>2.8382261935905002</v>
      </c>
      <c r="I24" s="20">
        <f>IFERROR(VLOOKUP(B24,RMS!C:E,3,FALSE),0)</f>
        <v>638977.69098584098</v>
      </c>
      <c r="J24" s="21">
        <f>IFERROR(VLOOKUP(B24,RMS!C:F,4,FALSE),0)</f>
        <v>620842.06572654902</v>
      </c>
      <c r="K24" s="22">
        <f t="shared" si="1"/>
        <v>1.1415907647460699E-4</v>
      </c>
      <c r="L24" s="22">
        <f t="shared" si="2"/>
        <v>-6.8265489535406232E-3</v>
      </c>
      <c r="M24" s="32"/>
    </row>
    <row r="25" spans="1:13" x14ac:dyDescent="0.2">
      <c r="A25" s="73"/>
      <c r="B25" s="12">
        <v>36</v>
      </c>
      <c r="C25" s="68" t="s">
        <v>27</v>
      </c>
      <c r="D25" s="68"/>
      <c r="E25" s="15">
        <f>IFERROR(VLOOKUP(C25,RA!B:D,3,0),0)</f>
        <v>663640.0773</v>
      </c>
      <c r="F25" s="25">
        <f>IFERROR(VLOOKUP(C25,RA!B:I,8,0),0)</f>
        <v>98850.214900000006</v>
      </c>
      <c r="G25" s="16">
        <f t="shared" si="0"/>
        <v>564789.86239999998</v>
      </c>
      <c r="H25" s="27">
        <f>RA!J29</f>
        <v>14.895154509379401</v>
      </c>
      <c r="I25" s="20">
        <f>IFERROR(VLOOKUP(B25,RMS!C:E,3,FALSE),0)</f>
        <v>663640.48703982297</v>
      </c>
      <c r="J25" s="21">
        <f>IFERROR(VLOOKUP(B25,RMS!C:F,4,FALSE),0)</f>
        <v>564789.86442328198</v>
      </c>
      <c r="K25" s="22">
        <f t="shared" si="1"/>
        <v>-0.40973982296418399</v>
      </c>
      <c r="L25" s="22">
        <f t="shared" si="2"/>
        <v>-2.0232819952070713E-3</v>
      </c>
      <c r="M25" s="32"/>
    </row>
    <row r="26" spans="1:13" x14ac:dyDescent="0.2">
      <c r="A26" s="73"/>
      <c r="B26" s="12">
        <v>37</v>
      </c>
      <c r="C26" s="68" t="s">
        <v>63</v>
      </c>
      <c r="D26" s="68"/>
      <c r="E26" s="15">
        <f>IFERROR(VLOOKUP(C26,RA!B:D,3,0),0)</f>
        <v>996062.51950000005</v>
      </c>
      <c r="F26" s="25">
        <f>IFERROR(VLOOKUP(C26,RA!B:I,8,0),0)</f>
        <v>94612.887600000002</v>
      </c>
      <c r="G26" s="16">
        <f t="shared" si="0"/>
        <v>901449.63190000004</v>
      </c>
      <c r="H26" s="27">
        <f>RA!J30</f>
        <v>9.4986896653327992</v>
      </c>
      <c r="I26" s="20">
        <f>IFERROR(VLOOKUP(B26,RMS!C:E,3,FALSE),0)</f>
        <v>996062.46226194699</v>
      </c>
      <c r="J26" s="21">
        <f>IFERROR(VLOOKUP(B26,RMS!C:F,4,FALSE),0)</f>
        <v>901449.58609217999</v>
      </c>
      <c r="K26" s="22">
        <f t="shared" si="1"/>
        <v>5.7238053064793348E-2</v>
      </c>
      <c r="L26" s="22">
        <f t="shared" si="2"/>
        <v>4.5807820046320558E-2</v>
      </c>
      <c r="M26" s="32"/>
    </row>
    <row r="27" spans="1:13" x14ac:dyDescent="0.2">
      <c r="A27" s="73"/>
      <c r="B27" s="12">
        <v>38</v>
      </c>
      <c r="C27" s="68" t="s">
        <v>29</v>
      </c>
      <c r="D27" s="68"/>
      <c r="E27" s="15">
        <f>IFERROR(VLOOKUP(C27,RA!B:D,3,0),0)</f>
        <v>734096.60219999996</v>
      </c>
      <c r="F27" s="25">
        <f>IFERROR(VLOOKUP(C27,RA!B:I,8,0),0)</f>
        <v>20301.506099999999</v>
      </c>
      <c r="G27" s="16">
        <f t="shared" si="0"/>
        <v>713795.09609999997</v>
      </c>
      <c r="H27" s="27">
        <f>RA!J31</f>
        <v>2.7655087953218702</v>
      </c>
      <c r="I27" s="20">
        <f>IFERROR(VLOOKUP(B27,RMS!C:E,3,FALSE),0)</f>
        <v>734096.58857964596</v>
      </c>
      <c r="J27" s="21">
        <f>IFERROR(VLOOKUP(B27,RMS!C:F,4,FALSE),0)</f>
        <v>713795.12901681405</v>
      </c>
      <c r="K27" s="22">
        <f t="shared" si="1"/>
        <v>1.3620354002341628E-2</v>
      </c>
      <c r="L27" s="22">
        <f t="shared" si="2"/>
        <v>-3.2916814088821411E-2</v>
      </c>
      <c r="M27" s="32"/>
    </row>
    <row r="28" spans="1:13" x14ac:dyDescent="0.2">
      <c r="A28" s="73"/>
      <c r="B28" s="12">
        <v>39</v>
      </c>
      <c r="C28" s="68" t="s">
        <v>30</v>
      </c>
      <c r="D28" s="68"/>
      <c r="E28" s="15">
        <f>IFERROR(VLOOKUP(C28,RA!B:D,3,0),0)</f>
        <v>146896.31570000001</v>
      </c>
      <c r="F28" s="25">
        <f>IFERROR(VLOOKUP(C28,RA!B:I,8,0),0)</f>
        <v>34689.9208</v>
      </c>
      <c r="G28" s="16">
        <f t="shared" si="0"/>
        <v>112206.39490000001</v>
      </c>
      <c r="H28" s="27">
        <f>RA!J32</f>
        <v>23.615242243955102</v>
      </c>
      <c r="I28" s="20">
        <f>IFERROR(VLOOKUP(B28,RMS!C:E,3,FALSE),0)</f>
        <v>146896.20046361099</v>
      </c>
      <c r="J28" s="21">
        <f>IFERROR(VLOOKUP(B28,RMS!C:F,4,FALSE),0)</f>
        <v>112206.399895749</v>
      </c>
      <c r="K28" s="22">
        <f t="shared" si="1"/>
        <v>0.11523638901417144</v>
      </c>
      <c r="L28" s="22">
        <f t="shared" si="2"/>
        <v>-4.9957489827647805E-3</v>
      </c>
      <c r="M28" s="32"/>
    </row>
    <row r="29" spans="1:13" x14ac:dyDescent="0.2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3"/>
      <c r="B30" s="12">
        <v>42</v>
      </c>
      <c r="C30" s="68" t="s">
        <v>31</v>
      </c>
      <c r="D30" s="68"/>
      <c r="E30" s="15">
        <f>IFERROR(VLOOKUP(C30,RA!B:D,3,0),0)</f>
        <v>130949.5085</v>
      </c>
      <c r="F30" s="25">
        <f>IFERROR(VLOOKUP(C30,RA!B:I,8,0),0)</f>
        <v>14307.422699999999</v>
      </c>
      <c r="G30" s="16">
        <f t="shared" si="0"/>
        <v>116642.0858</v>
      </c>
      <c r="H30" s="27">
        <f>RA!J34</f>
        <v>10.9259079044195</v>
      </c>
      <c r="I30" s="20">
        <f>IFERROR(VLOOKUP(B30,RMS!C:E,3,FALSE),0)</f>
        <v>130949.5086</v>
      </c>
      <c r="J30" s="21">
        <f>IFERROR(VLOOKUP(B30,RMS!C:F,4,FALSE),0)</f>
        <v>116642.0998</v>
      </c>
      <c r="K30" s="22">
        <f t="shared" si="1"/>
        <v>-1.0000000474974513E-4</v>
      </c>
      <c r="L30" s="22">
        <f t="shared" si="2"/>
        <v>-1.3999999995576218E-2</v>
      </c>
      <c r="M30" s="32"/>
    </row>
    <row r="31" spans="1:13" s="36" customFormat="1" ht="12" thickBot="1" x14ac:dyDescent="0.25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3"/>
      <c r="B32" s="12">
        <v>70</v>
      </c>
      <c r="C32" s="74" t="s">
        <v>61</v>
      </c>
      <c r="D32" s="75"/>
      <c r="E32" s="15">
        <f>IFERROR(VLOOKUP(C32,RA!B:D,3,0),0)</f>
        <v>328705.24</v>
      </c>
      <c r="F32" s="25">
        <f>IFERROR(VLOOKUP(C32,RA!B:I,8,0),0)</f>
        <v>42540.87</v>
      </c>
      <c r="G32" s="16">
        <f t="shared" si="0"/>
        <v>286164.37</v>
      </c>
      <c r="H32" s="27">
        <f>RA!J34</f>
        <v>10.9259079044195</v>
      </c>
      <c r="I32" s="20">
        <f>IFERROR(VLOOKUP(B32,RMS!C:E,3,FALSE),0)</f>
        <v>328705.24</v>
      </c>
      <c r="J32" s="21">
        <f>IFERROR(VLOOKUP(B32,RMS!C:F,4,FALSE),0)</f>
        <v>286164.37</v>
      </c>
      <c r="K32" s="22">
        <f t="shared" si="1"/>
        <v>0</v>
      </c>
      <c r="L32" s="22">
        <f t="shared" si="2"/>
        <v>0</v>
      </c>
    </row>
    <row r="33" spans="1:13" x14ac:dyDescent="0.2">
      <c r="A33" s="73"/>
      <c r="B33" s="12">
        <v>71</v>
      </c>
      <c r="C33" s="68" t="s">
        <v>35</v>
      </c>
      <c r="D33" s="68"/>
      <c r="E33" s="15">
        <f>IFERROR(VLOOKUP(C33,RA!B:D,3,0),0)</f>
        <v>156648.73000000001</v>
      </c>
      <c r="F33" s="25">
        <f>IFERROR(VLOOKUP(C33,RA!B:I,8,0),0)</f>
        <v>-11315.41</v>
      </c>
      <c r="G33" s="16">
        <f t="shared" si="0"/>
        <v>167964.14</v>
      </c>
      <c r="H33" s="27">
        <f>RA!J34</f>
        <v>10.9259079044195</v>
      </c>
      <c r="I33" s="20">
        <f>IFERROR(VLOOKUP(B33,RMS!C:E,3,FALSE),0)</f>
        <v>156648.73000000001</v>
      </c>
      <c r="J33" s="21">
        <f>IFERROR(VLOOKUP(B33,RMS!C:F,4,FALSE),0)</f>
        <v>167964.14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3"/>
      <c r="B34" s="12">
        <v>72</v>
      </c>
      <c r="C34" s="68" t="s">
        <v>36</v>
      </c>
      <c r="D34" s="68"/>
      <c r="E34" s="15">
        <f>IFERROR(VLOOKUP(C34,RA!B:D,3,0),0)</f>
        <v>28283.77</v>
      </c>
      <c r="F34" s="25">
        <f>IFERROR(VLOOKUP(C34,RA!B:I,8,0),0)</f>
        <v>2240.1799999999998</v>
      </c>
      <c r="G34" s="16">
        <f t="shared" si="0"/>
        <v>26043.59</v>
      </c>
      <c r="H34" s="27">
        <f>RA!J35</f>
        <v>0</v>
      </c>
      <c r="I34" s="20">
        <f>IFERROR(VLOOKUP(B34,RMS!C:E,3,FALSE),0)</f>
        <v>28283.77</v>
      </c>
      <c r="J34" s="21">
        <f>IFERROR(VLOOKUP(B34,RMS!C:F,4,FALSE),0)</f>
        <v>26043.59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3"/>
      <c r="B35" s="12">
        <v>73</v>
      </c>
      <c r="C35" s="68" t="s">
        <v>37</v>
      </c>
      <c r="D35" s="68"/>
      <c r="E35" s="15">
        <f>IFERROR(VLOOKUP(C35,RA!B:D,3,0),0)</f>
        <v>171809.32</v>
      </c>
      <c r="F35" s="25">
        <f>IFERROR(VLOOKUP(C35,RA!B:I,8,0),0)</f>
        <v>-12765.85</v>
      </c>
      <c r="G35" s="16">
        <f t="shared" si="0"/>
        <v>184575.17</v>
      </c>
      <c r="H35" s="27">
        <f>RA!J34</f>
        <v>10.9259079044195</v>
      </c>
      <c r="I35" s="20">
        <f>IFERROR(VLOOKUP(B35,RMS!C:E,3,FALSE),0)</f>
        <v>171809.32</v>
      </c>
      <c r="J35" s="21">
        <f>IFERROR(VLOOKUP(B35,RMS!C:F,4,FALSE),0)</f>
        <v>184575.17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3"/>
      <c r="B36" s="12">
        <v>74</v>
      </c>
      <c r="C36" s="68" t="s">
        <v>62</v>
      </c>
      <c r="D36" s="68"/>
      <c r="E36" s="15">
        <f>IFERROR(VLOOKUP(C36,RA!B:D,3,0),0)</f>
        <v>0.46</v>
      </c>
      <c r="F36" s="25">
        <f>IFERROR(VLOOKUP(C36,RA!B:I,8,0),0)</f>
        <v>-3508.08</v>
      </c>
      <c r="G36" s="16">
        <f t="shared" si="0"/>
        <v>3508.54</v>
      </c>
      <c r="H36" s="27">
        <f>RA!J35</f>
        <v>0</v>
      </c>
      <c r="I36" s="20">
        <f>IFERROR(VLOOKUP(B36,RMS!C:E,3,FALSE),0)</f>
        <v>0.46</v>
      </c>
      <c r="J36" s="21">
        <f>IFERROR(VLOOKUP(B36,RMS!C:F,4,FALSE),0)</f>
        <v>3508.54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3"/>
      <c r="B37" s="12">
        <v>75</v>
      </c>
      <c r="C37" s="68" t="s">
        <v>32</v>
      </c>
      <c r="D37" s="68"/>
      <c r="E37" s="15">
        <f>IFERROR(VLOOKUP(C37,RA!B:D,3,0),0)</f>
        <v>26850.427299999999</v>
      </c>
      <c r="F37" s="25">
        <f>IFERROR(VLOOKUP(C37,RA!B:I,8,0),0)</f>
        <v>2462.2862</v>
      </c>
      <c r="G37" s="16">
        <f t="shared" si="0"/>
        <v>24388.141100000001</v>
      </c>
      <c r="H37" s="27">
        <f>RA!J35</f>
        <v>0</v>
      </c>
      <c r="I37" s="20">
        <f>IFERROR(VLOOKUP(B37,RMS!C:E,3,FALSE),0)</f>
        <v>26850.427350427399</v>
      </c>
      <c r="J37" s="21">
        <f>IFERROR(VLOOKUP(B37,RMS!C:F,4,FALSE),0)</f>
        <v>24388.141025641002</v>
      </c>
      <c r="K37" s="22">
        <f t="shared" si="1"/>
        <v>-5.0427399401087314E-5</v>
      </c>
      <c r="L37" s="22">
        <f t="shared" si="2"/>
        <v>7.4358998972456902E-5</v>
      </c>
      <c r="M37" s="32"/>
    </row>
    <row r="38" spans="1:13" x14ac:dyDescent="0.2">
      <c r="A38" s="73"/>
      <c r="B38" s="12">
        <v>76</v>
      </c>
      <c r="C38" s="68" t="s">
        <v>33</v>
      </c>
      <c r="D38" s="68"/>
      <c r="E38" s="15">
        <f>IFERROR(VLOOKUP(C38,RA!B:D,3,0),0)</f>
        <v>465166.36469999998</v>
      </c>
      <c r="F38" s="25">
        <f>IFERROR(VLOOKUP(C38,RA!B:I,8,0),0)</f>
        <v>29032.8897</v>
      </c>
      <c r="G38" s="16">
        <f t="shared" si="0"/>
        <v>436133.47499999998</v>
      </c>
      <c r="H38" s="27">
        <f>RA!J36</f>
        <v>12.9419506668041</v>
      </c>
      <c r="I38" s="20">
        <f>IFERROR(VLOOKUP(B38,RMS!C:E,3,FALSE),0)</f>
        <v>465166.35590085498</v>
      </c>
      <c r="J38" s="21">
        <f>IFERROR(VLOOKUP(B38,RMS!C:F,4,FALSE),0)</f>
        <v>436133.476384615</v>
      </c>
      <c r="K38" s="22">
        <f t="shared" si="1"/>
        <v>8.7991449981927872E-3</v>
      </c>
      <c r="L38" s="22">
        <f t="shared" si="2"/>
        <v>-1.3846150250174105E-3</v>
      </c>
      <c r="M38" s="32"/>
    </row>
    <row r="39" spans="1:13" x14ac:dyDescent="0.2">
      <c r="A39" s="73"/>
      <c r="B39" s="12">
        <v>77</v>
      </c>
      <c r="C39" s="68" t="s">
        <v>38</v>
      </c>
      <c r="D39" s="68"/>
      <c r="E39" s="15">
        <f>IFERROR(VLOOKUP(C39,RA!B:D,3,0),0)</f>
        <v>147489.41</v>
      </c>
      <c r="F39" s="25">
        <f>IFERROR(VLOOKUP(C39,RA!B:I,8,0),0)</f>
        <v>-7800.22</v>
      </c>
      <c r="G39" s="16">
        <f t="shared" si="0"/>
        <v>155289.63</v>
      </c>
      <c r="H39" s="27">
        <f>RA!J37</f>
        <v>-7.2234291334503604</v>
      </c>
      <c r="I39" s="20">
        <f>IFERROR(VLOOKUP(B39,RMS!C:E,3,FALSE),0)</f>
        <v>147489.41</v>
      </c>
      <c r="J39" s="21">
        <f>IFERROR(VLOOKUP(B39,RMS!C:F,4,FALSE),0)</f>
        <v>155289.63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3"/>
      <c r="B40" s="12">
        <v>78</v>
      </c>
      <c r="C40" s="68" t="s">
        <v>39</v>
      </c>
      <c r="D40" s="68"/>
      <c r="E40" s="15">
        <f>IFERROR(VLOOKUP(C40,RA!B:D,3,0),0)</f>
        <v>49217.78</v>
      </c>
      <c r="F40" s="25">
        <f>IFERROR(VLOOKUP(C40,RA!B:I,8,0),0)</f>
        <v>6733.83</v>
      </c>
      <c r="G40" s="16">
        <f t="shared" si="0"/>
        <v>42483.95</v>
      </c>
      <c r="H40" s="27">
        <f>RA!J38</f>
        <v>7.9203727084472799</v>
      </c>
      <c r="I40" s="20">
        <f>IFERROR(VLOOKUP(B40,RMS!C:E,3,FALSE),0)</f>
        <v>49217.78</v>
      </c>
      <c r="J40" s="21">
        <f>IFERROR(VLOOKUP(B40,RMS!C:F,4,FALSE),0)</f>
        <v>42483.95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-7.43024301592021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3"/>
      <c r="B42" s="12">
        <v>99</v>
      </c>
      <c r="C42" s="68" t="s">
        <v>34</v>
      </c>
      <c r="D42" s="68"/>
      <c r="E42" s="15">
        <f>IFERROR(VLOOKUP(C42,RA!B:D,3,0),0)</f>
        <v>5539.0007999999998</v>
      </c>
      <c r="F42" s="25">
        <f>IFERROR(VLOOKUP(C42,RA!B:I,8,0),0)</f>
        <v>942.06299999999999</v>
      </c>
      <c r="G42" s="16">
        <f t="shared" si="0"/>
        <v>4596.9377999999997</v>
      </c>
      <c r="H42" s="27">
        <f>RA!J39</f>
        <v>-7.43024301592021</v>
      </c>
      <c r="I42" s="20">
        <f>VLOOKUP(B42,RMS!C:E,3,FALSE)</f>
        <v>5539.0008320096804</v>
      </c>
      <c r="J42" s="21">
        <f>IFERROR(VLOOKUP(B42,RMS!C:F,4,FALSE),0)</f>
        <v>4596.9379472051996</v>
      </c>
      <c r="K42" s="22">
        <f t="shared" si="1"/>
        <v>-3.2009680580813438E-5</v>
      </c>
      <c r="L42" s="22">
        <f t="shared" si="2"/>
        <v>-1.4720519993716152E-4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6" t="s">
        <v>45</v>
      </c>
      <c r="W1" s="79"/>
    </row>
    <row r="2" spans="1:23" ht="12.7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6"/>
      <c r="W2" s="79"/>
    </row>
    <row r="3" spans="1:23" ht="23.25" thickBo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7" t="s">
        <v>46</v>
      </c>
      <c r="W3" s="79"/>
    </row>
    <row r="4" spans="1:23" ht="12.75" thickTop="1" thickBo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0" t="s">
        <v>4</v>
      </c>
      <c r="C6" s="8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2" t="s">
        <v>5</v>
      </c>
      <c r="B7" s="83"/>
      <c r="C7" s="84"/>
      <c r="D7" s="55">
        <v>18523282.798</v>
      </c>
      <c r="E7" s="56"/>
      <c r="F7" s="56"/>
      <c r="G7" s="55">
        <v>21725120.113400001</v>
      </c>
      <c r="H7" s="57">
        <v>-14.7379498879047</v>
      </c>
      <c r="I7" s="55">
        <v>1923005.9384999999</v>
      </c>
      <c r="J7" s="57">
        <v>10.381561192315401</v>
      </c>
      <c r="K7" s="55">
        <v>2871471.7686000001</v>
      </c>
      <c r="L7" s="57">
        <v>13.2172883446057</v>
      </c>
      <c r="M7" s="57">
        <v>-0.330306514057225</v>
      </c>
      <c r="N7" s="55">
        <v>317632867.49940002</v>
      </c>
      <c r="O7" s="55">
        <v>1631985795.2788</v>
      </c>
      <c r="P7" s="55">
        <v>879313</v>
      </c>
      <c r="Q7" s="55">
        <v>1052114</v>
      </c>
      <c r="R7" s="57">
        <v>-16.424170764765002</v>
      </c>
      <c r="S7" s="55">
        <v>21.065630552488098</v>
      </c>
      <c r="T7" s="55">
        <v>21.926677665823298</v>
      </c>
      <c r="U7" s="58">
        <v>-4.0874499872658303</v>
      </c>
    </row>
    <row r="8" spans="1:23" ht="12" customHeight="1" thickBot="1" x14ac:dyDescent="0.25">
      <c r="A8" s="85">
        <v>42779</v>
      </c>
      <c r="B8" s="76" t="s">
        <v>6</v>
      </c>
      <c r="C8" s="77"/>
      <c r="D8" s="59">
        <v>933937.40960000001</v>
      </c>
      <c r="E8" s="60"/>
      <c r="F8" s="60"/>
      <c r="G8" s="59">
        <v>811644.22690000001</v>
      </c>
      <c r="H8" s="61">
        <v>15.067338452845</v>
      </c>
      <c r="I8" s="59">
        <v>244659.93580000001</v>
      </c>
      <c r="J8" s="61">
        <v>26.196609460668899</v>
      </c>
      <c r="K8" s="59">
        <v>215706.12959999999</v>
      </c>
      <c r="L8" s="61">
        <v>26.576438598457099</v>
      </c>
      <c r="M8" s="61">
        <v>0.13422801778369101</v>
      </c>
      <c r="N8" s="59">
        <v>13773570.533199999</v>
      </c>
      <c r="O8" s="59">
        <v>66928786.7786</v>
      </c>
      <c r="P8" s="59">
        <v>32752</v>
      </c>
      <c r="Q8" s="59">
        <v>43019</v>
      </c>
      <c r="R8" s="61">
        <v>-23.866198656407601</v>
      </c>
      <c r="S8" s="59">
        <v>28.515431411822199</v>
      </c>
      <c r="T8" s="59">
        <v>26.1980157511797</v>
      </c>
      <c r="U8" s="62">
        <v>8.1268826944055501</v>
      </c>
    </row>
    <row r="9" spans="1:23" ht="12" customHeight="1" thickBot="1" x14ac:dyDescent="0.25">
      <c r="A9" s="86"/>
      <c r="B9" s="76" t="s">
        <v>7</v>
      </c>
      <c r="C9" s="77"/>
      <c r="D9" s="59">
        <v>180054.7936</v>
      </c>
      <c r="E9" s="60"/>
      <c r="F9" s="60"/>
      <c r="G9" s="59">
        <v>169502.85449999999</v>
      </c>
      <c r="H9" s="61">
        <v>6.2252279651137101</v>
      </c>
      <c r="I9" s="59">
        <v>36925.349900000001</v>
      </c>
      <c r="J9" s="61">
        <v>20.507840508834999</v>
      </c>
      <c r="K9" s="59">
        <v>30302.847300000001</v>
      </c>
      <c r="L9" s="61">
        <v>17.877484948195999</v>
      </c>
      <c r="M9" s="61">
        <v>0.21854390560850001</v>
      </c>
      <c r="N9" s="59">
        <v>3191777.9169000001</v>
      </c>
      <c r="O9" s="59">
        <v>9682424.1857999992</v>
      </c>
      <c r="P9" s="59">
        <v>9979</v>
      </c>
      <c r="Q9" s="59">
        <v>15141</v>
      </c>
      <c r="R9" s="61">
        <v>-34.092860445148901</v>
      </c>
      <c r="S9" s="59">
        <v>18.043370437919599</v>
      </c>
      <c r="T9" s="59">
        <v>19.991422264051302</v>
      </c>
      <c r="U9" s="62">
        <v>-10.796496324420801</v>
      </c>
    </row>
    <row r="10" spans="1:23" ht="12" customHeight="1" thickBot="1" x14ac:dyDescent="0.25">
      <c r="A10" s="86"/>
      <c r="B10" s="76" t="s">
        <v>8</v>
      </c>
      <c r="C10" s="77"/>
      <c r="D10" s="59">
        <v>168602.23569999999</v>
      </c>
      <c r="E10" s="60"/>
      <c r="F10" s="60"/>
      <c r="G10" s="59">
        <v>406016.41210000002</v>
      </c>
      <c r="H10" s="61">
        <v>-58.474034380050099</v>
      </c>
      <c r="I10" s="59">
        <v>39150.844299999997</v>
      </c>
      <c r="J10" s="61">
        <v>23.220833423384999</v>
      </c>
      <c r="K10" s="59">
        <v>93861.522400000002</v>
      </c>
      <c r="L10" s="61">
        <v>23.117667070286402</v>
      </c>
      <c r="M10" s="61">
        <v>-0.58288717997610495</v>
      </c>
      <c r="N10" s="59">
        <v>4024270.6941999998</v>
      </c>
      <c r="O10" s="59">
        <v>15279772.867799999</v>
      </c>
      <c r="P10" s="59">
        <v>105822</v>
      </c>
      <c r="Q10" s="59">
        <v>132986</v>
      </c>
      <c r="R10" s="61">
        <v>-20.426210277773599</v>
      </c>
      <c r="S10" s="59">
        <v>1.59326260796432</v>
      </c>
      <c r="T10" s="59">
        <v>1.9885478569172701</v>
      </c>
      <c r="U10" s="62">
        <v>-24.809798897998402</v>
      </c>
    </row>
    <row r="11" spans="1:23" ht="12" thickBot="1" x14ac:dyDescent="0.25">
      <c r="A11" s="86"/>
      <c r="B11" s="76" t="s">
        <v>9</v>
      </c>
      <c r="C11" s="77"/>
      <c r="D11" s="59">
        <v>66297.412800000006</v>
      </c>
      <c r="E11" s="60"/>
      <c r="F11" s="60"/>
      <c r="G11" s="59">
        <v>74315.540200000003</v>
      </c>
      <c r="H11" s="61">
        <v>-10.789301105019801</v>
      </c>
      <c r="I11" s="59">
        <v>14985.3675</v>
      </c>
      <c r="J11" s="61">
        <v>22.6032462913847</v>
      </c>
      <c r="K11" s="59">
        <v>16494.407599999999</v>
      </c>
      <c r="L11" s="61">
        <v>22.195098838829399</v>
      </c>
      <c r="M11" s="61">
        <v>-9.1487984084981003E-2</v>
      </c>
      <c r="N11" s="59">
        <v>1166717.442</v>
      </c>
      <c r="O11" s="59">
        <v>4616060.2433000002</v>
      </c>
      <c r="P11" s="59">
        <v>2995</v>
      </c>
      <c r="Q11" s="59">
        <v>3610</v>
      </c>
      <c r="R11" s="61">
        <v>-17.036011080332401</v>
      </c>
      <c r="S11" s="59">
        <v>22.136030984975001</v>
      </c>
      <c r="T11" s="59">
        <v>22.149515955678702</v>
      </c>
      <c r="U11" s="62">
        <v>-6.0918647578998002E-2</v>
      </c>
    </row>
    <row r="12" spans="1:23" ht="12" customHeight="1" thickBot="1" x14ac:dyDescent="0.25">
      <c r="A12" s="86"/>
      <c r="B12" s="76" t="s">
        <v>10</v>
      </c>
      <c r="C12" s="77"/>
      <c r="D12" s="59">
        <v>199924.6115</v>
      </c>
      <c r="E12" s="60"/>
      <c r="F12" s="60"/>
      <c r="G12" s="59">
        <v>162647.791</v>
      </c>
      <c r="H12" s="61">
        <v>22.918737642123901</v>
      </c>
      <c r="I12" s="59">
        <v>34449.946900000003</v>
      </c>
      <c r="J12" s="61">
        <v>17.231468722899098</v>
      </c>
      <c r="K12" s="59">
        <v>49329.650600000001</v>
      </c>
      <c r="L12" s="61">
        <v>30.329124236307599</v>
      </c>
      <c r="M12" s="61">
        <v>-0.30163813282715601</v>
      </c>
      <c r="N12" s="59">
        <v>3102090.1930999998</v>
      </c>
      <c r="O12" s="59">
        <v>17179613.6263</v>
      </c>
      <c r="P12" s="59">
        <v>1736</v>
      </c>
      <c r="Q12" s="59">
        <v>2375</v>
      </c>
      <c r="R12" s="61">
        <v>-26.905263157894701</v>
      </c>
      <c r="S12" s="59">
        <v>115.16394671659</v>
      </c>
      <c r="T12" s="59">
        <v>106.369086315789</v>
      </c>
      <c r="U12" s="62">
        <v>7.63681746896353</v>
      </c>
    </row>
    <row r="13" spans="1:23" ht="12" thickBot="1" x14ac:dyDescent="0.25">
      <c r="A13" s="86"/>
      <c r="B13" s="76" t="s">
        <v>11</v>
      </c>
      <c r="C13" s="77"/>
      <c r="D13" s="59">
        <v>308165.58360000001</v>
      </c>
      <c r="E13" s="60"/>
      <c r="F13" s="60"/>
      <c r="G13" s="59">
        <v>449154.96710000001</v>
      </c>
      <c r="H13" s="61">
        <v>-31.3899196997214</v>
      </c>
      <c r="I13" s="59">
        <v>88039.816900000005</v>
      </c>
      <c r="J13" s="61">
        <v>28.5689971837595</v>
      </c>
      <c r="K13" s="59">
        <v>132220.74799999999</v>
      </c>
      <c r="L13" s="61">
        <v>29.437667995456501</v>
      </c>
      <c r="M13" s="61">
        <v>-0.33414522129310598</v>
      </c>
      <c r="N13" s="59">
        <v>5224028.8457000004</v>
      </c>
      <c r="O13" s="59">
        <v>21981565.639699999</v>
      </c>
      <c r="P13" s="59">
        <v>12548</v>
      </c>
      <c r="Q13" s="59">
        <v>20532</v>
      </c>
      <c r="R13" s="61">
        <v>-38.885641924800296</v>
      </c>
      <c r="S13" s="59">
        <v>24.558940357029002</v>
      </c>
      <c r="T13" s="59">
        <v>25.449835632183898</v>
      </c>
      <c r="U13" s="62">
        <v>-3.62758027098638</v>
      </c>
    </row>
    <row r="14" spans="1:23" ht="12" thickBot="1" x14ac:dyDescent="0.25">
      <c r="A14" s="86"/>
      <c r="B14" s="76" t="s">
        <v>12</v>
      </c>
      <c r="C14" s="77"/>
      <c r="D14" s="59">
        <v>81448.224499999997</v>
      </c>
      <c r="E14" s="60"/>
      <c r="F14" s="60"/>
      <c r="G14" s="59">
        <v>149713.96919999999</v>
      </c>
      <c r="H14" s="61">
        <v>-45.597444957728101</v>
      </c>
      <c r="I14" s="59">
        <v>16724.137599999998</v>
      </c>
      <c r="J14" s="61">
        <v>20.533458774168899</v>
      </c>
      <c r="K14" s="59">
        <v>35617.852099999996</v>
      </c>
      <c r="L14" s="61">
        <v>23.790600363028801</v>
      </c>
      <c r="M14" s="61">
        <v>-0.53045631294538398</v>
      </c>
      <c r="N14" s="59">
        <v>1324009.7231000001</v>
      </c>
      <c r="O14" s="59">
        <v>7184617.9286000002</v>
      </c>
      <c r="P14" s="59">
        <v>1428</v>
      </c>
      <c r="Q14" s="59">
        <v>1829</v>
      </c>
      <c r="R14" s="61">
        <v>-21.924548933843599</v>
      </c>
      <c r="S14" s="59">
        <v>57.036571778711497</v>
      </c>
      <c r="T14" s="59">
        <v>55.4010102788409</v>
      </c>
      <c r="U14" s="62">
        <v>2.86756628048435</v>
      </c>
    </row>
    <row r="15" spans="1:23" ht="12" thickBot="1" x14ac:dyDescent="0.25">
      <c r="A15" s="86"/>
      <c r="B15" s="76" t="s">
        <v>13</v>
      </c>
      <c r="C15" s="77"/>
      <c r="D15" s="59">
        <v>145863.34570000001</v>
      </c>
      <c r="E15" s="60"/>
      <c r="F15" s="60"/>
      <c r="G15" s="59">
        <v>88339.226800000004</v>
      </c>
      <c r="H15" s="61">
        <v>65.117299509802805</v>
      </c>
      <c r="I15" s="59">
        <v>-36285.332900000001</v>
      </c>
      <c r="J15" s="61">
        <v>-24.876251621588899</v>
      </c>
      <c r="K15" s="59">
        <v>21820.862300000001</v>
      </c>
      <c r="L15" s="61">
        <v>24.701214953355201</v>
      </c>
      <c r="M15" s="61">
        <v>-2.66287346490427</v>
      </c>
      <c r="N15" s="59">
        <v>2000971.1776999999</v>
      </c>
      <c r="O15" s="59">
        <v>7998046.0552000003</v>
      </c>
      <c r="P15" s="59">
        <v>6540</v>
      </c>
      <c r="Q15" s="59">
        <v>9068</v>
      </c>
      <c r="R15" s="61">
        <v>-27.878253198059099</v>
      </c>
      <c r="S15" s="59">
        <v>22.303263868501499</v>
      </c>
      <c r="T15" s="59">
        <v>23.4310564733128</v>
      </c>
      <c r="U15" s="62">
        <v>-5.05662584391506</v>
      </c>
    </row>
    <row r="16" spans="1:23" ht="12" thickBot="1" x14ac:dyDescent="0.25">
      <c r="A16" s="86"/>
      <c r="B16" s="76" t="s">
        <v>14</v>
      </c>
      <c r="C16" s="77"/>
      <c r="D16" s="59">
        <v>953437.88910000003</v>
      </c>
      <c r="E16" s="60"/>
      <c r="F16" s="60"/>
      <c r="G16" s="59">
        <v>1680323.5765</v>
      </c>
      <c r="H16" s="61">
        <v>-43.258673363023</v>
      </c>
      <c r="I16" s="59">
        <v>-91710.718399999998</v>
      </c>
      <c r="J16" s="61">
        <v>-9.6189504789421107</v>
      </c>
      <c r="K16" s="59">
        <v>90567.352599999998</v>
      </c>
      <c r="L16" s="61">
        <v>5.3898757279026999</v>
      </c>
      <c r="M16" s="61">
        <v>-2.0126244807557701</v>
      </c>
      <c r="N16" s="59">
        <v>22450199.0667</v>
      </c>
      <c r="O16" s="59">
        <v>102428023.01090001</v>
      </c>
      <c r="P16" s="59">
        <v>42389</v>
      </c>
      <c r="Q16" s="59">
        <v>57465</v>
      </c>
      <c r="R16" s="61">
        <v>-26.235099625859199</v>
      </c>
      <c r="S16" s="59">
        <v>22.4925780060865</v>
      </c>
      <c r="T16" s="59">
        <v>21.702003111459099</v>
      </c>
      <c r="U16" s="62">
        <v>3.5148256212044999</v>
      </c>
    </row>
    <row r="17" spans="1:21" ht="12" thickBot="1" x14ac:dyDescent="0.25">
      <c r="A17" s="86"/>
      <c r="B17" s="76" t="s">
        <v>15</v>
      </c>
      <c r="C17" s="77"/>
      <c r="D17" s="59">
        <v>694053.77850000001</v>
      </c>
      <c r="E17" s="60"/>
      <c r="F17" s="60"/>
      <c r="G17" s="59">
        <v>2187271.4715999998</v>
      </c>
      <c r="H17" s="61">
        <v>-68.268512276059795</v>
      </c>
      <c r="I17" s="59">
        <v>103453.0865</v>
      </c>
      <c r="J17" s="61">
        <v>14.905629751571199</v>
      </c>
      <c r="K17" s="59">
        <v>250384.43549999999</v>
      </c>
      <c r="L17" s="61">
        <v>11.447341528065699</v>
      </c>
      <c r="M17" s="61">
        <v>-0.586823013605412</v>
      </c>
      <c r="N17" s="59">
        <v>21022012.677200001</v>
      </c>
      <c r="O17" s="59">
        <v>140107485.273</v>
      </c>
      <c r="P17" s="59">
        <v>10062</v>
      </c>
      <c r="Q17" s="59">
        <v>11609</v>
      </c>
      <c r="R17" s="61">
        <v>-13.3258678611422</v>
      </c>
      <c r="S17" s="59">
        <v>68.977716010733502</v>
      </c>
      <c r="T17" s="59">
        <v>66.057957774140803</v>
      </c>
      <c r="U17" s="62">
        <v>4.2329007184557401</v>
      </c>
    </row>
    <row r="18" spans="1:21" ht="12" customHeight="1" thickBot="1" x14ac:dyDescent="0.25">
      <c r="A18" s="86"/>
      <c r="B18" s="76" t="s">
        <v>16</v>
      </c>
      <c r="C18" s="77"/>
      <c r="D18" s="59">
        <v>2283539.6146</v>
      </c>
      <c r="E18" s="60"/>
      <c r="F18" s="60"/>
      <c r="G18" s="59">
        <v>3196440.4169000001</v>
      </c>
      <c r="H18" s="61">
        <v>-28.559919261231101</v>
      </c>
      <c r="I18" s="59">
        <v>263286.89549999998</v>
      </c>
      <c r="J18" s="61">
        <v>11.529771317153999</v>
      </c>
      <c r="K18" s="59">
        <v>385270.60769999999</v>
      </c>
      <c r="L18" s="61">
        <v>12.053114009666</v>
      </c>
      <c r="M18" s="61">
        <v>-0.31661826716608898</v>
      </c>
      <c r="N18" s="59">
        <v>36401202.105999999</v>
      </c>
      <c r="O18" s="59">
        <v>236937404.89449999</v>
      </c>
      <c r="P18" s="59">
        <v>73854</v>
      </c>
      <c r="Q18" s="59">
        <v>91843</v>
      </c>
      <c r="R18" s="61">
        <v>-19.586685974979002</v>
      </c>
      <c r="S18" s="59">
        <v>30.919647068540598</v>
      </c>
      <c r="T18" s="59">
        <v>25.787701881471602</v>
      </c>
      <c r="U18" s="62">
        <v>16.597683588343799</v>
      </c>
    </row>
    <row r="19" spans="1:21" ht="12" customHeight="1" thickBot="1" x14ac:dyDescent="0.25">
      <c r="A19" s="86"/>
      <c r="B19" s="76" t="s">
        <v>17</v>
      </c>
      <c r="C19" s="77"/>
      <c r="D19" s="59">
        <v>568814.9987</v>
      </c>
      <c r="E19" s="60"/>
      <c r="F19" s="60"/>
      <c r="G19" s="59">
        <v>1015540.0429999999</v>
      </c>
      <c r="H19" s="61">
        <v>-43.988914802446601</v>
      </c>
      <c r="I19" s="59">
        <v>64651.126300000004</v>
      </c>
      <c r="J19" s="61">
        <v>11.365932060117499</v>
      </c>
      <c r="K19" s="59">
        <v>128919.2065</v>
      </c>
      <c r="L19" s="61">
        <v>12.6946453159208</v>
      </c>
      <c r="M19" s="61">
        <v>-0.49851439475001702</v>
      </c>
      <c r="N19" s="59">
        <v>11553685.418299999</v>
      </c>
      <c r="O19" s="59">
        <v>51278094.222999997</v>
      </c>
      <c r="P19" s="59">
        <v>11735</v>
      </c>
      <c r="Q19" s="59">
        <v>14777</v>
      </c>
      <c r="R19" s="61">
        <v>-20.586045882114099</v>
      </c>
      <c r="S19" s="59">
        <v>48.471665845760597</v>
      </c>
      <c r="T19" s="59">
        <v>46.4659673276037</v>
      </c>
      <c r="U19" s="62">
        <v>4.1378782494067199</v>
      </c>
    </row>
    <row r="20" spans="1:21" ht="12" thickBot="1" x14ac:dyDescent="0.25">
      <c r="A20" s="86"/>
      <c r="B20" s="76" t="s">
        <v>18</v>
      </c>
      <c r="C20" s="77"/>
      <c r="D20" s="59">
        <v>984378.76470000006</v>
      </c>
      <c r="E20" s="60"/>
      <c r="F20" s="60"/>
      <c r="G20" s="59">
        <v>947228.91899999999</v>
      </c>
      <c r="H20" s="61">
        <v>3.9219501173190201</v>
      </c>
      <c r="I20" s="59">
        <v>104875.52529999999</v>
      </c>
      <c r="J20" s="61">
        <v>10.6539808720845</v>
      </c>
      <c r="K20" s="59">
        <v>109925.59179999999</v>
      </c>
      <c r="L20" s="61">
        <v>11.604965768575701</v>
      </c>
      <c r="M20" s="61">
        <v>-4.5940771546522E-2</v>
      </c>
      <c r="N20" s="59">
        <v>14173280.196699999</v>
      </c>
      <c r="O20" s="59">
        <v>92550965.290999994</v>
      </c>
      <c r="P20" s="59">
        <v>37147</v>
      </c>
      <c r="Q20" s="59">
        <v>39697</v>
      </c>
      <c r="R20" s="61">
        <v>-6.4236592185807497</v>
      </c>
      <c r="S20" s="59">
        <v>26.4995494844806</v>
      </c>
      <c r="T20" s="59">
        <v>25.664426926468</v>
      </c>
      <c r="U20" s="62">
        <v>3.1514594559491398</v>
      </c>
    </row>
    <row r="21" spans="1:21" ht="12" customHeight="1" thickBot="1" x14ac:dyDescent="0.25">
      <c r="A21" s="86"/>
      <c r="B21" s="76" t="s">
        <v>19</v>
      </c>
      <c r="C21" s="77"/>
      <c r="D21" s="59">
        <v>423798.88500000001</v>
      </c>
      <c r="E21" s="60"/>
      <c r="F21" s="60"/>
      <c r="G21" s="59">
        <v>687374.64110000001</v>
      </c>
      <c r="H21" s="61">
        <v>-38.345283683756797</v>
      </c>
      <c r="I21" s="59">
        <v>44752.439200000001</v>
      </c>
      <c r="J21" s="61">
        <v>10.559829386998</v>
      </c>
      <c r="K21" s="59">
        <v>104539.4629</v>
      </c>
      <c r="L21" s="61">
        <v>15.208513181793601</v>
      </c>
      <c r="M21" s="61">
        <v>-0.57190865575032501</v>
      </c>
      <c r="N21" s="59">
        <v>7673552.8230999997</v>
      </c>
      <c r="O21" s="59">
        <v>34477576.621100001</v>
      </c>
      <c r="P21" s="59">
        <v>30986</v>
      </c>
      <c r="Q21" s="59">
        <v>34081</v>
      </c>
      <c r="R21" s="61">
        <v>-9.0813062996977791</v>
      </c>
      <c r="S21" s="59">
        <v>13.6771085328858</v>
      </c>
      <c r="T21" s="59">
        <v>13.631847102491101</v>
      </c>
      <c r="U21" s="62">
        <v>0.33092835584265201</v>
      </c>
    </row>
    <row r="22" spans="1:21" ht="12" customHeight="1" thickBot="1" x14ac:dyDescent="0.25">
      <c r="A22" s="86"/>
      <c r="B22" s="76" t="s">
        <v>20</v>
      </c>
      <c r="C22" s="77"/>
      <c r="D22" s="59">
        <v>1232412.7009999999</v>
      </c>
      <c r="E22" s="60"/>
      <c r="F22" s="60"/>
      <c r="G22" s="59">
        <v>1757977.0157999999</v>
      </c>
      <c r="H22" s="61">
        <v>-29.895971908417302</v>
      </c>
      <c r="I22" s="59">
        <v>58711.1806</v>
      </c>
      <c r="J22" s="61">
        <v>4.76392206542182</v>
      </c>
      <c r="K22" s="59">
        <v>127968.5879</v>
      </c>
      <c r="L22" s="61">
        <v>7.2793094989222897</v>
      </c>
      <c r="M22" s="61">
        <v>-0.54120631036517097</v>
      </c>
      <c r="N22" s="59">
        <v>30590144.146299999</v>
      </c>
      <c r="O22" s="59">
        <v>97388678.874799997</v>
      </c>
      <c r="P22" s="59">
        <v>69396</v>
      </c>
      <c r="Q22" s="59">
        <v>83910</v>
      </c>
      <c r="R22" s="61">
        <v>-17.2971040400429</v>
      </c>
      <c r="S22" s="59">
        <v>17.759131664649299</v>
      </c>
      <c r="T22" s="59">
        <v>17.680060599451799</v>
      </c>
      <c r="U22" s="62">
        <v>0.44524173079284302</v>
      </c>
    </row>
    <row r="23" spans="1:21" ht="12" thickBot="1" x14ac:dyDescent="0.25">
      <c r="A23" s="86"/>
      <c r="B23" s="76" t="s">
        <v>21</v>
      </c>
      <c r="C23" s="77"/>
      <c r="D23" s="59">
        <v>3351661.3070999999</v>
      </c>
      <c r="E23" s="60"/>
      <c r="F23" s="60"/>
      <c r="G23" s="59">
        <v>2207336.1968</v>
      </c>
      <c r="H23" s="61">
        <v>51.841903918349203</v>
      </c>
      <c r="I23" s="59">
        <v>387408.83260000002</v>
      </c>
      <c r="J23" s="61">
        <v>11.558710654305401</v>
      </c>
      <c r="K23" s="59">
        <v>373513.36129999999</v>
      </c>
      <c r="L23" s="61">
        <v>16.9214531905691</v>
      </c>
      <c r="M23" s="61">
        <v>3.7202072910156002E-2</v>
      </c>
      <c r="N23" s="59">
        <v>43713122.805399999</v>
      </c>
      <c r="O23" s="59">
        <v>176496957.3734</v>
      </c>
      <c r="P23" s="59">
        <v>90150</v>
      </c>
      <c r="Q23" s="59">
        <v>126967</v>
      </c>
      <c r="R23" s="61">
        <v>-28.9972985106366</v>
      </c>
      <c r="S23" s="59">
        <v>37.178716662229597</v>
      </c>
      <c r="T23" s="59">
        <v>41.447173221388198</v>
      </c>
      <c r="U23" s="62">
        <v>-11.4809141959841</v>
      </c>
    </row>
    <row r="24" spans="1:21" ht="12" thickBot="1" x14ac:dyDescent="0.25">
      <c r="A24" s="86"/>
      <c r="B24" s="76" t="s">
        <v>22</v>
      </c>
      <c r="C24" s="77"/>
      <c r="D24" s="59">
        <v>245691.84150000001</v>
      </c>
      <c r="E24" s="60"/>
      <c r="F24" s="60"/>
      <c r="G24" s="59">
        <v>383281.77899999998</v>
      </c>
      <c r="H24" s="61">
        <v>-35.897855060832399</v>
      </c>
      <c r="I24" s="59">
        <v>31950.480899999999</v>
      </c>
      <c r="J24" s="61">
        <v>13.004290539293301</v>
      </c>
      <c r="K24" s="59">
        <v>71457.5049</v>
      </c>
      <c r="L24" s="61">
        <v>18.643595603849501</v>
      </c>
      <c r="M24" s="61">
        <v>-0.55287438394731903</v>
      </c>
      <c r="N24" s="59">
        <v>5051224.9309999999</v>
      </c>
      <c r="O24" s="59">
        <v>24182464.238699999</v>
      </c>
      <c r="P24" s="59">
        <v>21138</v>
      </c>
      <c r="Q24" s="59">
        <v>24242</v>
      </c>
      <c r="R24" s="61">
        <v>-12.804224073921301</v>
      </c>
      <c r="S24" s="59">
        <v>11.623230272495</v>
      </c>
      <c r="T24" s="59">
        <v>11.721350272254799</v>
      </c>
      <c r="U24" s="62">
        <v>-0.84417152081998104</v>
      </c>
    </row>
    <row r="25" spans="1:21" ht="12" thickBot="1" x14ac:dyDescent="0.25">
      <c r="A25" s="86"/>
      <c r="B25" s="76" t="s">
        <v>23</v>
      </c>
      <c r="C25" s="77"/>
      <c r="D25" s="59">
        <v>264148.34710000001</v>
      </c>
      <c r="E25" s="60"/>
      <c r="F25" s="60"/>
      <c r="G25" s="59">
        <v>414933.63500000001</v>
      </c>
      <c r="H25" s="61">
        <v>-36.3396155869601</v>
      </c>
      <c r="I25" s="59">
        <v>19231.813399999999</v>
      </c>
      <c r="J25" s="61">
        <v>7.2806866335299496</v>
      </c>
      <c r="K25" s="59">
        <v>40338.357499999998</v>
      </c>
      <c r="L25" s="61">
        <v>9.7216407872068498</v>
      </c>
      <c r="M25" s="61">
        <v>-0.52323756860948101</v>
      </c>
      <c r="N25" s="59">
        <v>6434109.0201000003</v>
      </c>
      <c r="O25" s="59">
        <v>34492860.483199999</v>
      </c>
      <c r="P25" s="59">
        <v>13486</v>
      </c>
      <c r="Q25" s="59">
        <v>16146</v>
      </c>
      <c r="R25" s="61">
        <v>-16.474668648581702</v>
      </c>
      <c r="S25" s="59">
        <v>19.586856525285501</v>
      </c>
      <c r="T25" s="59">
        <v>21.721259203517899</v>
      </c>
      <c r="U25" s="62">
        <v>-10.897117030887699</v>
      </c>
    </row>
    <row r="26" spans="1:21" ht="12" thickBot="1" x14ac:dyDescent="0.25">
      <c r="A26" s="86"/>
      <c r="B26" s="76" t="s">
        <v>24</v>
      </c>
      <c r="C26" s="77"/>
      <c r="D26" s="59">
        <v>523090.5687</v>
      </c>
      <c r="E26" s="60"/>
      <c r="F26" s="60"/>
      <c r="G26" s="59">
        <v>484637.04300000001</v>
      </c>
      <c r="H26" s="61">
        <v>7.9344999016098603</v>
      </c>
      <c r="I26" s="59">
        <v>111482.09080000001</v>
      </c>
      <c r="J26" s="61">
        <v>21.3121966769652</v>
      </c>
      <c r="K26" s="59">
        <v>107490.0518</v>
      </c>
      <c r="L26" s="61">
        <v>22.179495635458501</v>
      </c>
      <c r="M26" s="61">
        <v>3.7138683377208999E-2</v>
      </c>
      <c r="N26" s="59">
        <v>8130848.6136999996</v>
      </c>
      <c r="O26" s="59">
        <v>56844823.268399999</v>
      </c>
      <c r="P26" s="59">
        <v>34883</v>
      </c>
      <c r="Q26" s="59">
        <v>37180</v>
      </c>
      <c r="R26" s="61">
        <v>-6.1780527165142596</v>
      </c>
      <c r="S26" s="59">
        <v>14.995572877906101</v>
      </c>
      <c r="T26" s="59">
        <v>15.518994510489501</v>
      </c>
      <c r="U26" s="62">
        <v>-3.49050774415264</v>
      </c>
    </row>
    <row r="27" spans="1:21" ht="12" thickBot="1" x14ac:dyDescent="0.25">
      <c r="A27" s="86"/>
      <c r="B27" s="76" t="s">
        <v>25</v>
      </c>
      <c r="C27" s="77"/>
      <c r="D27" s="59">
        <v>223627.26790000001</v>
      </c>
      <c r="E27" s="60"/>
      <c r="F27" s="60"/>
      <c r="G27" s="59">
        <v>230437.06630000001</v>
      </c>
      <c r="H27" s="61">
        <v>-2.9551662453185901</v>
      </c>
      <c r="I27" s="59">
        <v>56802.976600000002</v>
      </c>
      <c r="J27" s="61">
        <v>25.4007380823526</v>
      </c>
      <c r="K27" s="59">
        <v>66286.874400000001</v>
      </c>
      <c r="L27" s="61">
        <v>28.765717019545299</v>
      </c>
      <c r="M27" s="61">
        <v>-0.143073540362917</v>
      </c>
      <c r="N27" s="59">
        <v>3763079.2648</v>
      </c>
      <c r="O27" s="59">
        <v>15332868.5942</v>
      </c>
      <c r="P27" s="59">
        <v>26101</v>
      </c>
      <c r="Q27" s="59">
        <v>29811</v>
      </c>
      <c r="R27" s="61">
        <v>-12.445070611519199</v>
      </c>
      <c r="S27" s="59">
        <v>8.5677662886479506</v>
      </c>
      <c r="T27" s="59">
        <v>8.8297680520613202</v>
      </c>
      <c r="U27" s="62">
        <v>-3.05799381760123</v>
      </c>
    </row>
    <row r="28" spans="1:21" ht="12" thickBot="1" x14ac:dyDescent="0.25">
      <c r="A28" s="86"/>
      <c r="B28" s="76" t="s">
        <v>26</v>
      </c>
      <c r="C28" s="77"/>
      <c r="D28" s="59">
        <v>638977.69110000005</v>
      </c>
      <c r="E28" s="60"/>
      <c r="F28" s="60"/>
      <c r="G28" s="59">
        <v>735172.54520000005</v>
      </c>
      <c r="H28" s="61">
        <v>-13.084663556611799</v>
      </c>
      <c r="I28" s="59">
        <v>18135.6322</v>
      </c>
      <c r="J28" s="61">
        <v>2.8382261935905002</v>
      </c>
      <c r="K28" s="59">
        <v>35888.480799999998</v>
      </c>
      <c r="L28" s="61">
        <v>4.8816405120564896</v>
      </c>
      <c r="M28" s="61">
        <v>-0.494667040907455</v>
      </c>
      <c r="N28" s="59">
        <v>10901284.5189</v>
      </c>
      <c r="O28" s="59">
        <v>66560856.029799998</v>
      </c>
      <c r="P28" s="59">
        <v>28258</v>
      </c>
      <c r="Q28" s="59">
        <v>28540</v>
      </c>
      <c r="R28" s="61">
        <v>-0.98808689558513896</v>
      </c>
      <c r="S28" s="59">
        <v>22.612275854625199</v>
      </c>
      <c r="T28" s="59">
        <v>25.110362655921499</v>
      </c>
      <c r="U28" s="62">
        <v>-11.0474806576592</v>
      </c>
    </row>
    <row r="29" spans="1:21" ht="12" thickBot="1" x14ac:dyDescent="0.25">
      <c r="A29" s="86"/>
      <c r="B29" s="76" t="s">
        <v>27</v>
      </c>
      <c r="C29" s="77"/>
      <c r="D29" s="59">
        <v>663640.0773</v>
      </c>
      <c r="E29" s="60"/>
      <c r="F29" s="60"/>
      <c r="G29" s="59">
        <v>796895.24970000004</v>
      </c>
      <c r="H29" s="61">
        <v>-16.7217927889726</v>
      </c>
      <c r="I29" s="59">
        <v>98850.214900000006</v>
      </c>
      <c r="J29" s="61">
        <v>14.895154509379401</v>
      </c>
      <c r="K29" s="59">
        <v>148925.54440000001</v>
      </c>
      <c r="L29" s="61">
        <v>18.688220874207101</v>
      </c>
      <c r="M29" s="61">
        <v>-0.33624405874590801</v>
      </c>
      <c r="N29" s="59">
        <v>10878218.706700001</v>
      </c>
      <c r="O29" s="59">
        <v>41418088.126800001</v>
      </c>
      <c r="P29" s="59">
        <v>91002</v>
      </c>
      <c r="Q29" s="59">
        <v>90217</v>
      </c>
      <c r="R29" s="61">
        <v>0.87012425596062504</v>
      </c>
      <c r="S29" s="59">
        <v>7.2925878255422996</v>
      </c>
      <c r="T29" s="59">
        <v>7.70691130163938</v>
      </c>
      <c r="U29" s="62">
        <v>-5.6814327918810301</v>
      </c>
    </row>
    <row r="30" spans="1:21" ht="12" thickBot="1" x14ac:dyDescent="0.25">
      <c r="A30" s="86"/>
      <c r="B30" s="76" t="s">
        <v>28</v>
      </c>
      <c r="C30" s="77"/>
      <c r="D30" s="59">
        <v>996062.51950000005</v>
      </c>
      <c r="E30" s="60"/>
      <c r="F30" s="60"/>
      <c r="G30" s="59">
        <v>886537.58680000005</v>
      </c>
      <c r="H30" s="61">
        <v>12.354234533398101</v>
      </c>
      <c r="I30" s="59">
        <v>94612.887600000002</v>
      </c>
      <c r="J30" s="61">
        <v>9.4986896653327992</v>
      </c>
      <c r="K30" s="59">
        <v>122939.12450000001</v>
      </c>
      <c r="L30" s="61">
        <v>13.8673335829736</v>
      </c>
      <c r="M30" s="61">
        <v>-0.23040864342579601</v>
      </c>
      <c r="N30" s="59">
        <v>15783218.169600001</v>
      </c>
      <c r="O30" s="59">
        <v>76979549.187600002</v>
      </c>
      <c r="P30" s="59">
        <v>65780</v>
      </c>
      <c r="Q30" s="59">
        <v>72947</v>
      </c>
      <c r="R30" s="61">
        <v>-9.8249413958079206</v>
      </c>
      <c r="S30" s="59">
        <v>15.1423307920341</v>
      </c>
      <c r="T30" s="59">
        <v>15.4851950690227</v>
      </c>
      <c r="U30" s="62">
        <v>-2.2642767596190101</v>
      </c>
    </row>
    <row r="31" spans="1:21" ht="12" thickBot="1" x14ac:dyDescent="0.25">
      <c r="A31" s="86"/>
      <c r="B31" s="76" t="s">
        <v>29</v>
      </c>
      <c r="C31" s="77"/>
      <c r="D31" s="59">
        <v>734096.60219999996</v>
      </c>
      <c r="E31" s="60"/>
      <c r="F31" s="60"/>
      <c r="G31" s="59">
        <v>328378.49109999998</v>
      </c>
      <c r="H31" s="61">
        <v>123.55197496064</v>
      </c>
      <c r="I31" s="59">
        <v>20301.506099999999</v>
      </c>
      <c r="J31" s="61">
        <v>2.7655087953218702</v>
      </c>
      <c r="K31" s="59">
        <v>31184.446899999999</v>
      </c>
      <c r="L31" s="61">
        <v>9.49649497308382</v>
      </c>
      <c r="M31" s="61">
        <v>-0.34898617361720802</v>
      </c>
      <c r="N31" s="59">
        <v>8319515.5947000002</v>
      </c>
      <c r="O31" s="59">
        <v>76829321.965499997</v>
      </c>
      <c r="P31" s="59">
        <v>25900</v>
      </c>
      <c r="Q31" s="59">
        <v>27381</v>
      </c>
      <c r="R31" s="61">
        <v>-5.4088601585040701</v>
      </c>
      <c r="S31" s="59">
        <v>28.343498154440201</v>
      </c>
      <c r="T31" s="59">
        <v>28.94486874475</v>
      </c>
      <c r="U31" s="62">
        <v>-2.1217232503661401</v>
      </c>
    </row>
    <row r="32" spans="1:21" ht="12" thickBot="1" x14ac:dyDescent="0.25">
      <c r="A32" s="86"/>
      <c r="B32" s="76" t="s">
        <v>30</v>
      </c>
      <c r="C32" s="77"/>
      <c r="D32" s="59">
        <v>146896.31570000001</v>
      </c>
      <c r="E32" s="60"/>
      <c r="F32" s="60"/>
      <c r="G32" s="59">
        <v>129863.6253</v>
      </c>
      <c r="H32" s="61">
        <v>13.115828516763299</v>
      </c>
      <c r="I32" s="59">
        <v>34689.9208</v>
      </c>
      <c r="J32" s="61">
        <v>23.615242243955102</v>
      </c>
      <c r="K32" s="59">
        <v>34912.379000000001</v>
      </c>
      <c r="L32" s="61">
        <v>26.8838783141533</v>
      </c>
      <c r="M32" s="61">
        <v>-6.3719003508759999E-3</v>
      </c>
      <c r="N32" s="59">
        <v>3354859.3531999998</v>
      </c>
      <c r="O32" s="59">
        <v>9353858.2288000006</v>
      </c>
      <c r="P32" s="59">
        <v>23384</v>
      </c>
      <c r="Q32" s="59">
        <v>25865</v>
      </c>
      <c r="R32" s="61">
        <v>-9.5921128938720308</v>
      </c>
      <c r="S32" s="59">
        <v>6.2819156560041103</v>
      </c>
      <c r="T32" s="59">
        <v>6.7952184457761504</v>
      </c>
      <c r="U32" s="62">
        <v>-8.17111877777978</v>
      </c>
    </row>
    <row r="33" spans="1:21" ht="12" thickBot="1" x14ac:dyDescent="0.25">
      <c r="A33" s="86"/>
      <c r="B33" s="76" t="s">
        <v>75</v>
      </c>
      <c r="C33" s="77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86"/>
      <c r="B34" s="76" t="s">
        <v>31</v>
      </c>
      <c r="C34" s="77"/>
      <c r="D34" s="59">
        <v>130949.5085</v>
      </c>
      <c r="E34" s="60"/>
      <c r="F34" s="60"/>
      <c r="G34" s="59">
        <v>150350.8547</v>
      </c>
      <c r="H34" s="61">
        <v>-12.9040478278039</v>
      </c>
      <c r="I34" s="59">
        <v>14307.422699999999</v>
      </c>
      <c r="J34" s="61">
        <v>10.9259079044195</v>
      </c>
      <c r="K34" s="59">
        <v>24326.391100000001</v>
      </c>
      <c r="L34" s="61">
        <v>16.179749126494301</v>
      </c>
      <c r="M34" s="61">
        <v>-0.41185592876536498</v>
      </c>
      <c r="N34" s="59">
        <v>2875928.4890999999</v>
      </c>
      <c r="O34" s="59">
        <v>17927039.107900001</v>
      </c>
      <c r="P34" s="59">
        <v>6772</v>
      </c>
      <c r="Q34" s="59">
        <v>7401</v>
      </c>
      <c r="R34" s="61">
        <v>-8.4988515065531693</v>
      </c>
      <c r="S34" s="59">
        <v>19.336903204370898</v>
      </c>
      <c r="T34" s="59">
        <v>20.257254330495901</v>
      </c>
      <c r="U34" s="62">
        <v>-4.7595580140097304</v>
      </c>
    </row>
    <row r="35" spans="1:21" ht="12" customHeight="1" thickBot="1" x14ac:dyDescent="0.25">
      <c r="A35" s="86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86"/>
      <c r="B36" s="76" t="s">
        <v>61</v>
      </c>
      <c r="C36" s="77"/>
      <c r="D36" s="59">
        <v>328705.24</v>
      </c>
      <c r="E36" s="60"/>
      <c r="F36" s="60"/>
      <c r="G36" s="59">
        <v>143318.89000000001</v>
      </c>
      <c r="H36" s="61">
        <v>129.35234845874101</v>
      </c>
      <c r="I36" s="59">
        <v>42540.87</v>
      </c>
      <c r="J36" s="61">
        <v>12.9419506668041</v>
      </c>
      <c r="K36" s="59">
        <v>7005.69</v>
      </c>
      <c r="L36" s="61">
        <v>4.8881832673976202</v>
      </c>
      <c r="M36" s="61">
        <v>5.0723312050633096</v>
      </c>
      <c r="N36" s="59">
        <v>5018266.1100000003</v>
      </c>
      <c r="O36" s="59">
        <v>28193493.129999999</v>
      </c>
      <c r="P36" s="59">
        <v>219</v>
      </c>
      <c r="Q36" s="59">
        <v>221</v>
      </c>
      <c r="R36" s="61">
        <v>-0.90497737556560798</v>
      </c>
      <c r="S36" s="59">
        <v>1500.93716894977</v>
      </c>
      <c r="T36" s="59">
        <v>1591.3843438914</v>
      </c>
      <c r="U36" s="62">
        <v>-6.0260467135288804</v>
      </c>
    </row>
    <row r="37" spans="1:21" ht="12" customHeight="1" thickBot="1" x14ac:dyDescent="0.25">
      <c r="A37" s="86"/>
      <c r="B37" s="76" t="s">
        <v>35</v>
      </c>
      <c r="C37" s="77"/>
      <c r="D37" s="59">
        <v>156648.73000000001</v>
      </c>
      <c r="E37" s="60"/>
      <c r="F37" s="60"/>
      <c r="G37" s="59">
        <v>124126.56</v>
      </c>
      <c r="H37" s="61">
        <v>26.200814716850299</v>
      </c>
      <c r="I37" s="59">
        <v>-11315.41</v>
      </c>
      <c r="J37" s="61">
        <v>-7.2234291334503604</v>
      </c>
      <c r="K37" s="59">
        <v>-11300.9</v>
      </c>
      <c r="L37" s="61">
        <v>-9.1043367350227093</v>
      </c>
      <c r="M37" s="61">
        <v>1.2839685334800001E-3</v>
      </c>
      <c r="N37" s="59">
        <v>2451268.73</v>
      </c>
      <c r="O37" s="59">
        <v>25335481.449999999</v>
      </c>
      <c r="P37" s="59">
        <v>77</v>
      </c>
      <c r="Q37" s="59">
        <v>102</v>
      </c>
      <c r="R37" s="61">
        <v>-24.509803921568601</v>
      </c>
      <c r="S37" s="59">
        <v>2034.3990909090901</v>
      </c>
      <c r="T37" s="59">
        <v>1983.97</v>
      </c>
      <c r="U37" s="62">
        <v>2.47881996872876</v>
      </c>
    </row>
    <row r="38" spans="1:21" ht="12" customHeight="1" thickBot="1" x14ac:dyDescent="0.25">
      <c r="A38" s="86"/>
      <c r="B38" s="76" t="s">
        <v>36</v>
      </c>
      <c r="C38" s="77"/>
      <c r="D38" s="59">
        <v>28283.77</v>
      </c>
      <c r="E38" s="60"/>
      <c r="F38" s="60"/>
      <c r="G38" s="59">
        <v>-256.41000000000003</v>
      </c>
      <c r="H38" s="61">
        <v>-11130.6813306813</v>
      </c>
      <c r="I38" s="59">
        <v>2240.1799999999998</v>
      </c>
      <c r="J38" s="61">
        <v>7.9203727084472799</v>
      </c>
      <c r="K38" s="59">
        <v>0</v>
      </c>
      <c r="L38" s="61">
        <v>0</v>
      </c>
      <c r="M38" s="60"/>
      <c r="N38" s="59">
        <v>557914.43999999994</v>
      </c>
      <c r="O38" s="59">
        <v>6659341.2199999997</v>
      </c>
      <c r="P38" s="59">
        <v>16</v>
      </c>
      <c r="Q38" s="59">
        <v>21</v>
      </c>
      <c r="R38" s="61">
        <v>-23.8095238095238</v>
      </c>
      <c r="S38" s="59">
        <v>1767.735625</v>
      </c>
      <c r="T38" s="59">
        <v>1812.8080952380999</v>
      </c>
      <c r="U38" s="62">
        <v>-2.5497291337382699</v>
      </c>
    </row>
    <row r="39" spans="1:21" ht="12" customHeight="1" thickBot="1" x14ac:dyDescent="0.25">
      <c r="A39" s="86"/>
      <c r="B39" s="76" t="s">
        <v>37</v>
      </c>
      <c r="C39" s="77"/>
      <c r="D39" s="59">
        <v>171809.32</v>
      </c>
      <c r="E39" s="60"/>
      <c r="F39" s="60"/>
      <c r="G39" s="59">
        <v>164326.57999999999</v>
      </c>
      <c r="H39" s="61">
        <v>4.55357861156729</v>
      </c>
      <c r="I39" s="59">
        <v>-12765.85</v>
      </c>
      <c r="J39" s="61">
        <v>-7.43024301592021</v>
      </c>
      <c r="K39" s="59">
        <v>-18446.32</v>
      </c>
      <c r="L39" s="61">
        <v>-11.2254024881428</v>
      </c>
      <c r="M39" s="61">
        <v>-0.30794597513216698</v>
      </c>
      <c r="N39" s="59">
        <v>2228465.81</v>
      </c>
      <c r="O39" s="59">
        <v>15864299.449999999</v>
      </c>
      <c r="P39" s="59">
        <v>142</v>
      </c>
      <c r="Q39" s="59">
        <v>168</v>
      </c>
      <c r="R39" s="61">
        <v>-15.476190476190499</v>
      </c>
      <c r="S39" s="59">
        <v>1209.92478873239</v>
      </c>
      <c r="T39" s="59">
        <v>1673.7273214285699</v>
      </c>
      <c r="U39" s="62">
        <v>-38.3331705421203</v>
      </c>
    </row>
    <row r="40" spans="1:21" ht="12" customHeight="1" thickBot="1" x14ac:dyDescent="0.25">
      <c r="A40" s="86"/>
      <c r="B40" s="76" t="s">
        <v>74</v>
      </c>
      <c r="C40" s="77"/>
      <c r="D40" s="59">
        <v>0.46</v>
      </c>
      <c r="E40" s="60"/>
      <c r="F40" s="60"/>
      <c r="G40" s="60"/>
      <c r="H40" s="60"/>
      <c r="I40" s="59">
        <v>-3508.08</v>
      </c>
      <c r="J40" s="61">
        <v>-762626.08695652196</v>
      </c>
      <c r="K40" s="60"/>
      <c r="L40" s="60"/>
      <c r="M40" s="60"/>
      <c r="N40" s="59">
        <v>3.19</v>
      </c>
      <c r="O40" s="59">
        <v>9.35</v>
      </c>
      <c r="P40" s="59">
        <v>5</v>
      </c>
      <c r="Q40" s="59">
        <v>2</v>
      </c>
      <c r="R40" s="61">
        <v>150</v>
      </c>
      <c r="S40" s="59">
        <v>9.1999999999999998E-2</v>
      </c>
      <c r="T40" s="59">
        <v>2.5000000000000001E-2</v>
      </c>
      <c r="U40" s="62">
        <v>72.826086956521706</v>
      </c>
    </row>
    <row r="41" spans="1:21" ht="12" customHeight="1" thickBot="1" x14ac:dyDescent="0.25">
      <c r="A41" s="86"/>
      <c r="B41" s="76" t="s">
        <v>32</v>
      </c>
      <c r="C41" s="77"/>
      <c r="D41" s="59">
        <v>26850.427299999999</v>
      </c>
      <c r="E41" s="60"/>
      <c r="F41" s="60"/>
      <c r="G41" s="59">
        <v>151141.8798</v>
      </c>
      <c r="H41" s="61">
        <v>-82.234952128734903</v>
      </c>
      <c r="I41" s="59">
        <v>2462.2862</v>
      </c>
      <c r="J41" s="61">
        <v>9.1703799440093103</v>
      </c>
      <c r="K41" s="59">
        <v>12259.129499999999</v>
      </c>
      <c r="L41" s="61">
        <v>8.1110076943743294</v>
      </c>
      <c r="M41" s="61">
        <v>-0.79914673386882795</v>
      </c>
      <c r="N41" s="59">
        <v>445288.96960000001</v>
      </c>
      <c r="O41" s="59">
        <v>1501950.84</v>
      </c>
      <c r="P41" s="59">
        <v>62</v>
      </c>
      <c r="Q41" s="59">
        <v>93</v>
      </c>
      <c r="R41" s="61">
        <v>-33.3333333333333</v>
      </c>
      <c r="S41" s="59">
        <v>433.07140806451599</v>
      </c>
      <c r="T41" s="59">
        <v>539.18757096774198</v>
      </c>
      <c r="U41" s="62">
        <v>-24.503156044745701</v>
      </c>
    </row>
    <row r="42" spans="1:21" ht="12" customHeight="1" thickBot="1" x14ac:dyDescent="0.25">
      <c r="A42" s="86"/>
      <c r="B42" s="76" t="s">
        <v>33</v>
      </c>
      <c r="C42" s="77"/>
      <c r="D42" s="59">
        <v>465166.36469999998</v>
      </c>
      <c r="E42" s="60"/>
      <c r="F42" s="60"/>
      <c r="G42" s="59">
        <v>440453.03159999999</v>
      </c>
      <c r="H42" s="61">
        <v>5.6108895448456098</v>
      </c>
      <c r="I42" s="59">
        <v>29032.8897</v>
      </c>
      <c r="J42" s="61">
        <v>6.2413991860147098</v>
      </c>
      <c r="K42" s="59">
        <v>29811.923200000001</v>
      </c>
      <c r="L42" s="61">
        <v>6.7684681591824898</v>
      </c>
      <c r="M42" s="61">
        <v>-2.6131608308987E-2</v>
      </c>
      <c r="N42" s="59">
        <v>6959951.2358999997</v>
      </c>
      <c r="O42" s="59">
        <v>34423033.532600001</v>
      </c>
      <c r="P42" s="59">
        <v>2377</v>
      </c>
      <c r="Q42" s="59">
        <v>2621</v>
      </c>
      <c r="R42" s="61">
        <v>-9.3094238840137304</v>
      </c>
      <c r="S42" s="59">
        <v>195.69472641985701</v>
      </c>
      <c r="T42" s="59">
        <v>211.39141751240001</v>
      </c>
      <c r="U42" s="62">
        <v>-8.0210087311531097</v>
      </c>
    </row>
    <row r="43" spans="1:21" ht="12" thickBot="1" x14ac:dyDescent="0.25">
      <c r="A43" s="86"/>
      <c r="B43" s="76" t="s">
        <v>38</v>
      </c>
      <c r="C43" s="77"/>
      <c r="D43" s="59">
        <v>147489.41</v>
      </c>
      <c r="E43" s="60"/>
      <c r="F43" s="60"/>
      <c r="G43" s="59">
        <v>101253.06</v>
      </c>
      <c r="H43" s="61">
        <v>45.664150792084698</v>
      </c>
      <c r="I43" s="59">
        <v>-7800.22</v>
      </c>
      <c r="J43" s="61">
        <v>-5.2886644539428298</v>
      </c>
      <c r="K43" s="59">
        <v>-6359.83</v>
      </c>
      <c r="L43" s="61">
        <v>-6.28112375072911</v>
      </c>
      <c r="M43" s="61">
        <v>0.226482468871023</v>
      </c>
      <c r="N43" s="59">
        <v>2096988.8</v>
      </c>
      <c r="O43" s="59">
        <v>11445583.949999999</v>
      </c>
      <c r="P43" s="59">
        <v>129</v>
      </c>
      <c r="Q43" s="59">
        <v>158</v>
      </c>
      <c r="R43" s="61">
        <v>-18.354430379746798</v>
      </c>
      <c r="S43" s="59">
        <v>1143.3287596899199</v>
      </c>
      <c r="T43" s="59">
        <v>1341.0951898734199</v>
      </c>
      <c r="U43" s="62">
        <v>-17.297424604024702</v>
      </c>
    </row>
    <row r="44" spans="1:21" ht="12" thickBot="1" x14ac:dyDescent="0.25">
      <c r="A44" s="86"/>
      <c r="B44" s="76" t="s">
        <v>39</v>
      </c>
      <c r="C44" s="77"/>
      <c r="D44" s="59">
        <v>49217.78</v>
      </c>
      <c r="E44" s="60"/>
      <c r="F44" s="60"/>
      <c r="G44" s="59">
        <v>35247.06</v>
      </c>
      <c r="H44" s="61">
        <v>39.6365540842272</v>
      </c>
      <c r="I44" s="59">
        <v>6733.83</v>
      </c>
      <c r="J44" s="61">
        <v>13.681702019067099</v>
      </c>
      <c r="K44" s="59">
        <v>4800.7700000000004</v>
      </c>
      <c r="L44" s="61">
        <v>13.6203416682129</v>
      </c>
      <c r="M44" s="61">
        <v>0.40265624056140997</v>
      </c>
      <c r="N44" s="59">
        <v>859067.84</v>
      </c>
      <c r="O44" s="59">
        <v>5000006.9800000004</v>
      </c>
      <c r="P44" s="59">
        <v>58</v>
      </c>
      <c r="Q44" s="59">
        <v>84</v>
      </c>
      <c r="R44" s="61">
        <v>-30.952380952380999</v>
      </c>
      <c r="S44" s="59">
        <v>848.58241379310402</v>
      </c>
      <c r="T44" s="59">
        <v>933.38857142857103</v>
      </c>
      <c r="U44" s="62">
        <v>-9.9938622645254203</v>
      </c>
    </row>
    <row r="45" spans="1:21" ht="12" thickBot="1" x14ac:dyDescent="0.25">
      <c r="A45" s="87"/>
      <c r="B45" s="76" t="s">
        <v>34</v>
      </c>
      <c r="C45" s="77"/>
      <c r="D45" s="64">
        <v>5539.0007999999998</v>
      </c>
      <c r="E45" s="65"/>
      <c r="F45" s="65"/>
      <c r="G45" s="64">
        <v>34194.3174</v>
      </c>
      <c r="H45" s="66">
        <v>-83.801399702747105</v>
      </c>
      <c r="I45" s="64">
        <v>942.06299999999999</v>
      </c>
      <c r="J45" s="66">
        <v>17.0078148390952</v>
      </c>
      <c r="K45" s="64">
        <v>3509.5245</v>
      </c>
      <c r="L45" s="66">
        <v>10.2634729009096</v>
      </c>
      <c r="M45" s="66">
        <v>-0.73156961861927405</v>
      </c>
      <c r="N45" s="64">
        <v>138717.98069999999</v>
      </c>
      <c r="O45" s="64">
        <v>1124753.5146999999</v>
      </c>
      <c r="P45" s="64">
        <v>5</v>
      </c>
      <c r="Q45" s="64">
        <v>5</v>
      </c>
      <c r="R45" s="66">
        <v>0</v>
      </c>
      <c r="S45" s="64">
        <v>1107.80016</v>
      </c>
      <c r="T45" s="64">
        <v>1052.82808</v>
      </c>
      <c r="U45" s="67">
        <v>4.9622740621377304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2"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42779</v>
      </c>
      <c r="C2" s="43">
        <v>12</v>
      </c>
      <c r="D2" s="43">
        <v>72867</v>
      </c>
      <c r="E2" s="43">
        <v>933938.44041282102</v>
      </c>
      <c r="F2" s="43">
        <v>689277.47118461505</v>
      </c>
      <c r="G2" s="37"/>
      <c r="H2" s="37"/>
    </row>
    <row r="3" spans="1:8" x14ac:dyDescent="0.2">
      <c r="A3" s="43">
        <v>2</v>
      </c>
      <c r="B3" s="44">
        <v>42779</v>
      </c>
      <c r="C3" s="43">
        <v>13</v>
      </c>
      <c r="D3" s="43">
        <v>24175</v>
      </c>
      <c r="E3" s="43">
        <v>180054.98988546999</v>
      </c>
      <c r="F3" s="43">
        <v>143129.39575641</v>
      </c>
      <c r="G3" s="37"/>
      <c r="H3" s="37"/>
    </row>
    <row r="4" spans="1:8" x14ac:dyDescent="0.2">
      <c r="A4" s="43">
        <v>3</v>
      </c>
      <c r="B4" s="44">
        <v>42779</v>
      </c>
      <c r="C4" s="43">
        <v>14</v>
      </c>
      <c r="D4" s="43">
        <v>124902</v>
      </c>
      <c r="E4" s="43">
        <v>168604.49272546699</v>
      </c>
      <c r="F4" s="43">
        <v>129451.391659599</v>
      </c>
      <c r="G4" s="37"/>
      <c r="H4" s="37"/>
    </row>
    <row r="5" spans="1:8" x14ac:dyDescent="0.2">
      <c r="A5" s="43">
        <v>4</v>
      </c>
      <c r="B5" s="44">
        <v>42779</v>
      </c>
      <c r="C5" s="43">
        <v>15</v>
      </c>
      <c r="D5" s="43">
        <v>3724</v>
      </c>
      <c r="E5" s="43">
        <v>66297.456374253103</v>
      </c>
      <c r="F5" s="43">
        <v>51312.046372906698</v>
      </c>
      <c r="G5" s="37"/>
      <c r="H5" s="37"/>
    </row>
    <row r="6" spans="1:8" x14ac:dyDescent="0.2">
      <c r="A6" s="43">
        <v>5</v>
      </c>
      <c r="B6" s="44">
        <v>42779</v>
      </c>
      <c r="C6" s="43">
        <v>16</v>
      </c>
      <c r="D6" s="43">
        <v>6521</v>
      </c>
      <c r="E6" s="43">
        <v>199924.61804358999</v>
      </c>
      <c r="F6" s="43">
        <v>165474.66643675201</v>
      </c>
      <c r="G6" s="37"/>
      <c r="H6" s="37"/>
    </row>
    <row r="7" spans="1:8" x14ac:dyDescent="0.2">
      <c r="A7" s="43">
        <v>6</v>
      </c>
      <c r="B7" s="44">
        <v>42779</v>
      </c>
      <c r="C7" s="43">
        <v>17</v>
      </c>
      <c r="D7" s="43">
        <v>20154</v>
      </c>
      <c r="E7" s="43">
        <v>308165.94905897399</v>
      </c>
      <c r="F7" s="43">
        <v>220125.768024786</v>
      </c>
      <c r="G7" s="37"/>
      <c r="H7" s="37"/>
    </row>
    <row r="8" spans="1:8" x14ac:dyDescent="0.2">
      <c r="A8" s="43">
        <v>7</v>
      </c>
      <c r="B8" s="44">
        <v>42779</v>
      </c>
      <c r="C8" s="43">
        <v>18</v>
      </c>
      <c r="D8" s="43">
        <v>45256</v>
      </c>
      <c r="E8" s="43">
        <v>81448.231985470105</v>
      </c>
      <c r="F8" s="43">
        <v>64724.086090598299</v>
      </c>
      <c r="G8" s="37"/>
      <c r="H8" s="37"/>
    </row>
    <row r="9" spans="1:8" x14ac:dyDescent="0.2">
      <c r="A9" s="43">
        <v>8</v>
      </c>
      <c r="B9" s="44">
        <v>42779</v>
      </c>
      <c r="C9" s="43">
        <v>19</v>
      </c>
      <c r="D9" s="43">
        <v>21311</v>
      </c>
      <c r="E9" s="43">
        <v>145863.42254444401</v>
      </c>
      <c r="F9" s="43">
        <v>182148.678266667</v>
      </c>
      <c r="G9" s="37"/>
      <c r="H9" s="37"/>
    </row>
    <row r="10" spans="1:8" x14ac:dyDescent="0.2">
      <c r="A10" s="43">
        <v>9</v>
      </c>
      <c r="B10" s="44">
        <v>42779</v>
      </c>
      <c r="C10" s="43">
        <v>21</v>
      </c>
      <c r="D10" s="43">
        <v>234958</v>
      </c>
      <c r="E10" s="43">
        <v>953437.70816176501</v>
      </c>
      <c r="F10" s="43">
        <v>1045148.6075640999</v>
      </c>
      <c r="G10" s="37"/>
      <c r="H10" s="37"/>
    </row>
    <row r="11" spans="1:8" x14ac:dyDescent="0.2">
      <c r="A11" s="43">
        <v>10</v>
      </c>
      <c r="B11" s="44">
        <v>42779</v>
      </c>
      <c r="C11" s="43">
        <v>22</v>
      </c>
      <c r="D11" s="43">
        <v>39845</v>
      </c>
      <c r="E11" s="43">
        <v>694053.79660085496</v>
      </c>
      <c r="F11" s="43">
        <v>590600.69181538501</v>
      </c>
      <c r="G11" s="37"/>
      <c r="H11" s="37"/>
    </row>
    <row r="12" spans="1:8" x14ac:dyDescent="0.2">
      <c r="A12" s="43">
        <v>11</v>
      </c>
      <c r="B12" s="44">
        <v>42779</v>
      </c>
      <c r="C12" s="43">
        <v>23</v>
      </c>
      <c r="D12" s="43">
        <v>156784.359</v>
      </c>
      <c r="E12" s="43">
        <v>2283540.0309000001</v>
      </c>
      <c r="F12" s="43">
        <v>2020252.69018205</v>
      </c>
      <c r="G12" s="37"/>
      <c r="H12" s="37"/>
    </row>
    <row r="13" spans="1:8" x14ac:dyDescent="0.2">
      <c r="A13" s="43">
        <v>12</v>
      </c>
      <c r="B13" s="44">
        <v>42779</v>
      </c>
      <c r="C13" s="43">
        <v>24</v>
      </c>
      <c r="D13" s="43">
        <v>20061</v>
      </c>
      <c r="E13" s="43">
        <v>568814.97248632496</v>
      </c>
      <c r="F13" s="43">
        <v>504163.87442393199</v>
      </c>
      <c r="G13" s="37"/>
      <c r="H13" s="37"/>
    </row>
    <row r="14" spans="1:8" x14ac:dyDescent="0.2">
      <c r="A14" s="43">
        <v>13</v>
      </c>
      <c r="B14" s="44">
        <v>42779</v>
      </c>
      <c r="C14" s="43">
        <v>25</v>
      </c>
      <c r="D14" s="43">
        <v>77049</v>
      </c>
      <c r="E14" s="43">
        <v>984379.00775594101</v>
      </c>
      <c r="F14" s="43">
        <v>879503.23939999996</v>
      </c>
      <c r="G14" s="37"/>
      <c r="H14" s="37"/>
    </row>
    <row r="15" spans="1:8" x14ac:dyDescent="0.2">
      <c r="A15" s="43">
        <v>14</v>
      </c>
      <c r="B15" s="44">
        <v>42779</v>
      </c>
      <c r="C15" s="43">
        <v>26</v>
      </c>
      <c r="D15" s="43">
        <v>74936</v>
      </c>
      <c r="E15" s="43">
        <v>423798.66702303902</v>
      </c>
      <c r="F15" s="43">
        <v>379046.44581266202</v>
      </c>
      <c r="G15" s="37"/>
      <c r="H15" s="37"/>
    </row>
    <row r="16" spans="1:8" x14ac:dyDescent="0.2">
      <c r="A16" s="43">
        <v>15</v>
      </c>
      <c r="B16" s="44">
        <v>42779</v>
      </c>
      <c r="C16" s="43">
        <v>27</v>
      </c>
      <c r="D16" s="43">
        <v>144985.924</v>
      </c>
      <c r="E16" s="43">
        <v>1232414.3747324301</v>
      </c>
      <c r="F16" s="43">
        <v>1173701.5218837401</v>
      </c>
      <c r="G16" s="37"/>
      <c r="H16" s="37"/>
    </row>
    <row r="17" spans="1:9" x14ac:dyDescent="0.2">
      <c r="A17" s="43">
        <v>16</v>
      </c>
      <c r="B17" s="44">
        <v>42779</v>
      </c>
      <c r="C17" s="43">
        <v>29</v>
      </c>
      <c r="D17" s="43">
        <v>235472</v>
      </c>
      <c r="E17" s="43">
        <v>3351663.7800359</v>
      </c>
      <c r="F17" s="43">
        <v>2964252.5130427401</v>
      </c>
      <c r="G17" s="37"/>
      <c r="H17" s="37"/>
    </row>
    <row r="18" spans="1:9" x14ac:dyDescent="0.2">
      <c r="A18" s="43">
        <v>17</v>
      </c>
      <c r="B18" s="44">
        <v>42779</v>
      </c>
      <c r="C18" s="43">
        <v>31</v>
      </c>
      <c r="D18" s="43">
        <v>23300.880000000001</v>
      </c>
      <c r="E18" s="43">
        <v>245691.84716145499</v>
      </c>
      <c r="F18" s="43">
        <v>213741.37383069799</v>
      </c>
      <c r="G18" s="37"/>
      <c r="H18" s="37"/>
    </row>
    <row r="19" spans="1:9" x14ac:dyDescent="0.2">
      <c r="A19" s="43">
        <v>18</v>
      </c>
      <c r="B19" s="44">
        <v>42779</v>
      </c>
      <c r="C19" s="43">
        <v>32</v>
      </c>
      <c r="D19" s="43">
        <v>14776.36</v>
      </c>
      <c r="E19" s="43">
        <v>264148.332291211</v>
      </c>
      <c r="F19" s="43">
        <v>244916.53697193999</v>
      </c>
      <c r="G19" s="37"/>
      <c r="H19" s="37"/>
    </row>
    <row r="20" spans="1:9" x14ac:dyDescent="0.2">
      <c r="A20" s="43">
        <v>19</v>
      </c>
      <c r="B20" s="44">
        <v>42779</v>
      </c>
      <c r="C20" s="43">
        <v>33</v>
      </c>
      <c r="D20" s="43">
        <v>31496.774000000001</v>
      </c>
      <c r="E20" s="43">
        <v>523090.59782666201</v>
      </c>
      <c r="F20" s="43">
        <v>411608.46531717898</v>
      </c>
      <c r="G20" s="37"/>
      <c r="H20" s="37"/>
    </row>
    <row r="21" spans="1:9" x14ac:dyDescent="0.2">
      <c r="A21" s="43">
        <v>20</v>
      </c>
      <c r="B21" s="44">
        <v>42779</v>
      </c>
      <c r="C21" s="43">
        <v>34</v>
      </c>
      <c r="D21" s="43">
        <v>34309.813999999998</v>
      </c>
      <c r="E21" s="43">
        <v>223627.24917226401</v>
      </c>
      <c r="F21" s="43">
        <v>166824.297710415</v>
      </c>
      <c r="G21" s="37"/>
      <c r="H21" s="37"/>
    </row>
    <row r="22" spans="1:9" x14ac:dyDescent="0.2">
      <c r="A22" s="43">
        <v>21</v>
      </c>
      <c r="B22" s="44">
        <v>42779</v>
      </c>
      <c r="C22" s="43">
        <v>35</v>
      </c>
      <c r="D22" s="43">
        <v>21762.871999999999</v>
      </c>
      <c r="E22" s="43">
        <v>638977.69098584098</v>
      </c>
      <c r="F22" s="43">
        <v>620842.06572654902</v>
      </c>
      <c r="G22" s="37"/>
      <c r="H22" s="37"/>
    </row>
    <row r="23" spans="1:9" x14ac:dyDescent="0.2">
      <c r="A23" s="43">
        <v>22</v>
      </c>
      <c r="B23" s="44">
        <v>42779</v>
      </c>
      <c r="C23" s="43">
        <v>36</v>
      </c>
      <c r="D23" s="43">
        <v>131010.005</v>
      </c>
      <c r="E23" s="43">
        <v>663640.48703982297</v>
      </c>
      <c r="F23" s="43">
        <v>564789.86442328198</v>
      </c>
      <c r="G23" s="37"/>
      <c r="H23" s="37"/>
    </row>
    <row r="24" spans="1:9" x14ac:dyDescent="0.2">
      <c r="A24" s="43">
        <v>23</v>
      </c>
      <c r="B24" s="44">
        <v>42779</v>
      </c>
      <c r="C24" s="43">
        <v>37</v>
      </c>
      <c r="D24" s="43">
        <v>106290.58500000001</v>
      </c>
      <c r="E24" s="43">
        <v>996062.46226194699</v>
      </c>
      <c r="F24" s="43">
        <v>901449.58609217999</v>
      </c>
      <c r="G24" s="37"/>
      <c r="H24" s="37"/>
    </row>
    <row r="25" spans="1:9" x14ac:dyDescent="0.2">
      <c r="A25" s="43">
        <v>24</v>
      </c>
      <c r="B25" s="44">
        <v>42779</v>
      </c>
      <c r="C25" s="43">
        <v>38</v>
      </c>
      <c r="D25" s="43">
        <v>148306.538</v>
      </c>
      <c r="E25" s="43">
        <v>734096.58857964596</v>
      </c>
      <c r="F25" s="43">
        <v>713795.12901681405</v>
      </c>
      <c r="G25" s="37"/>
      <c r="H25" s="37"/>
    </row>
    <row r="26" spans="1:9" x14ac:dyDescent="0.2">
      <c r="A26" s="43">
        <v>25</v>
      </c>
      <c r="B26" s="44">
        <v>42779</v>
      </c>
      <c r="C26" s="43">
        <v>39</v>
      </c>
      <c r="D26" s="43">
        <v>75251.964999999997</v>
      </c>
      <c r="E26" s="43">
        <v>146896.20046361099</v>
      </c>
      <c r="F26" s="43">
        <v>112206.399895749</v>
      </c>
      <c r="G26" s="37"/>
      <c r="H26" s="37"/>
    </row>
    <row r="27" spans="1:9" x14ac:dyDescent="0.2">
      <c r="A27" s="43">
        <v>26</v>
      </c>
      <c r="B27" s="44">
        <v>42779</v>
      </c>
      <c r="C27" s="43">
        <v>42</v>
      </c>
      <c r="D27" s="43">
        <v>6002.2330000000002</v>
      </c>
      <c r="E27" s="43">
        <v>130949.5086</v>
      </c>
      <c r="F27" s="43">
        <v>116642.0998</v>
      </c>
      <c r="G27" s="37"/>
      <c r="H27" s="37"/>
    </row>
    <row r="28" spans="1:9" x14ac:dyDescent="0.2">
      <c r="A28" s="43">
        <v>27</v>
      </c>
      <c r="B28" s="44">
        <v>42779</v>
      </c>
      <c r="C28" s="43">
        <v>70</v>
      </c>
      <c r="D28" s="43">
        <v>208</v>
      </c>
      <c r="E28" s="43">
        <v>328705.24</v>
      </c>
      <c r="F28" s="43">
        <v>286164.37</v>
      </c>
      <c r="G28" s="37"/>
      <c r="H28" s="37"/>
    </row>
    <row r="29" spans="1:9" x14ac:dyDescent="0.2">
      <c r="A29" s="43">
        <v>28</v>
      </c>
      <c r="B29" s="44">
        <v>42779</v>
      </c>
      <c r="C29" s="43">
        <v>71</v>
      </c>
      <c r="D29" s="43">
        <v>73</v>
      </c>
      <c r="E29" s="43">
        <v>156648.73000000001</v>
      </c>
      <c r="F29" s="43">
        <v>167964.14</v>
      </c>
      <c r="G29" s="37"/>
      <c r="H29" s="37"/>
    </row>
    <row r="30" spans="1:9" x14ac:dyDescent="0.2">
      <c r="A30" s="43">
        <v>29</v>
      </c>
      <c r="B30" s="44">
        <v>42779</v>
      </c>
      <c r="C30" s="43">
        <v>72</v>
      </c>
      <c r="D30" s="43">
        <v>12</v>
      </c>
      <c r="E30" s="43">
        <v>28283.77</v>
      </c>
      <c r="F30" s="43">
        <v>26043.59</v>
      </c>
      <c r="G30" s="37"/>
      <c r="H30" s="37"/>
    </row>
    <row r="31" spans="1:9" x14ac:dyDescent="0.2">
      <c r="A31" s="39">
        <v>30</v>
      </c>
      <c r="B31" s="44">
        <v>42779</v>
      </c>
      <c r="C31" s="39">
        <v>73</v>
      </c>
      <c r="D31" s="39">
        <v>116</v>
      </c>
      <c r="E31" s="39">
        <v>171809.32</v>
      </c>
      <c r="F31" s="39">
        <v>184575.17</v>
      </c>
      <c r="G31" s="39"/>
      <c r="H31" s="39"/>
      <c r="I31" s="39"/>
    </row>
    <row r="32" spans="1:9" x14ac:dyDescent="0.2">
      <c r="A32" s="39">
        <v>31</v>
      </c>
      <c r="B32" s="44">
        <v>42779</v>
      </c>
      <c r="C32" s="39">
        <v>74</v>
      </c>
      <c r="D32" s="39">
        <v>53</v>
      </c>
      <c r="E32" s="39">
        <v>0.46</v>
      </c>
      <c r="F32" s="39">
        <v>3508.54</v>
      </c>
      <c r="G32" s="39"/>
      <c r="H32" s="39"/>
    </row>
    <row r="33" spans="1:8" x14ac:dyDescent="0.2">
      <c r="A33" s="39">
        <v>32</v>
      </c>
      <c r="B33" s="44">
        <v>42779</v>
      </c>
      <c r="C33" s="39">
        <v>75</v>
      </c>
      <c r="D33" s="39">
        <v>67</v>
      </c>
      <c r="E33" s="39">
        <v>26850.427350427399</v>
      </c>
      <c r="F33" s="39">
        <v>24388.141025641002</v>
      </c>
      <c r="G33" s="39"/>
      <c r="H33" s="39"/>
    </row>
    <row r="34" spans="1:8" x14ac:dyDescent="0.2">
      <c r="A34" s="39">
        <v>33</v>
      </c>
      <c r="B34" s="44">
        <v>42779</v>
      </c>
      <c r="C34" s="39">
        <v>76</v>
      </c>
      <c r="D34" s="39">
        <v>2485</v>
      </c>
      <c r="E34" s="39">
        <v>465166.35590085498</v>
      </c>
      <c r="F34" s="39">
        <v>436133.476384615</v>
      </c>
      <c r="G34" s="30"/>
      <c r="H34" s="30"/>
    </row>
    <row r="35" spans="1:8" x14ac:dyDescent="0.2">
      <c r="A35" s="39">
        <v>34</v>
      </c>
      <c r="B35" s="44">
        <v>42779</v>
      </c>
      <c r="C35" s="39">
        <v>77</v>
      </c>
      <c r="D35" s="39">
        <v>116</v>
      </c>
      <c r="E35" s="39">
        <v>147489.41</v>
      </c>
      <c r="F35" s="39">
        <v>155289.63</v>
      </c>
      <c r="G35" s="30"/>
      <c r="H35" s="30"/>
    </row>
    <row r="36" spans="1:8" x14ac:dyDescent="0.2">
      <c r="A36" s="39">
        <v>35</v>
      </c>
      <c r="B36" s="44">
        <v>42779</v>
      </c>
      <c r="C36" s="39">
        <v>78</v>
      </c>
      <c r="D36" s="39">
        <v>52</v>
      </c>
      <c r="E36" s="39">
        <v>49217.78</v>
      </c>
      <c r="F36" s="39">
        <v>42483.95</v>
      </c>
      <c r="G36" s="30"/>
      <c r="H36" s="30"/>
    </row>
    <row r="37" spans="1:8" x14ac:dyDescent="0.2">
      <c r="A37" s="39">
        <v>36</v>
      </c>
      <c r="B37" s="44">
        <v>42779</v>
      </c>
      <c r="C37" s="39">
        <v>99</v>
      </c>
      <c r="D37" s="39">
        <v>5</v>
      </c>
      <c r="E37" s="39">
        <v>5539.0008320096804</v>
      </c>
      <c r="F37" s="39">
        <v>4596.9379472051996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2017-02-14T00:20:39Z</dcterms:modified>
</cp:coreProperties>
</file>