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<sst xmlns="http://schemas.openxmlformats.org/spreadsheetml/2006/main" count="117" uniqueCount="77">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</sst>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0" t="s">
        <v>5</v>
      </c>
      <c r="B3" s="70"/>
      <c r="C3" s="70"/>
      <c r="D3" s="70"/>
      <c r="E3" s="15">
        <f>SUM(E4:E42)</f>
        <v>21644865.618499994</v>
      </c>
      <c r="F3" s="25">
        <f>RA!I7</f>
        <v>1244600.1065</v>
      </c>
      <c r="G3" s="16">
        <f>SUM(G4:G42)</f>
        <v>20400265.511999995</v>
      </c>
      <c r="H3" s="27">
        <f>RA!J7</f>
        <v>5.7500939411526399</v>
      </c>
      <c r="I3" s="20">
        <f>SUM(I4:I42)</f>
        <v>21644873.921953734</v>
      </c>
      <c r="J3" s="21">
        <f>SUM(J4:J42)</f>
        <v>20400265.538335253</v>
      </c>
      <c r="K3" s="22">
        <f>E3-I3</f>
        <v>-8.3034537397325039</v>
      </c>
      <c r="L3" s="22">
        <f>G3-J3</f>
        <v>-2.6335258036851883E-2</v>
      </c>
    </row>
    <row r="4" spans="1:13" x14ac:dyDescent="0.2">
      <c r="A4" s="71">
        <f>RA!A8</f>
        <v>42780</v>
      </c>
      <c r="B4" s="12">
        <v>12</v>
      </c>
      <c r="C4" s="69" t="s">
        <v>6</v>
      </c>
      <c r="D4" s="69"/>
      <c r="E4" s="15">
        <f>IFERROR(VLOOKUP(C4,RA!B:D,3,0),0)</f>
        <v>837311.12170000002</v>
      </c>
      <c r="F4" s="25">
        <f>IFERROR(VLOOKUP(C4,RA!B:I,8,0),0)</f>
        <v>222209.72219999999</v>
      </c>
      <c r="G4" s="16">
        <f t="shared" ref="G4:G42" si="0">E4-F4</f>
        <v>615101.39950000006</v>
      </c>
      <c r="H4" s="27">
        <f>RA!J8</f>
        <v>26.538489271329102</v>
      </c>
      <c r="I4" s="20">
        <f>IFERROR(VLOOKUP(B4,RMS!C:E,3,FALSE),0)</f>
        <v>837312.083852991</v>
      </c>
      <c r="J4" s="21">
        <f>IFERROR(VLOOKUP(B4,RMS!C:F,4,FALSE),0)</f>
        <v>615101.39903162397</v>
      </c>
      <c r="K4" s="22">
        <f t="shared" ref="K4:K42" si="1">E4-I4</f>
        <v>-0.96215299097821116</v>
      </c>
      <c r="L4" s="22">
        <f t="shared" ref="L4:L42" si="2">G4-J4</f>
        <v>4.6837609261274338E-4</v>
      </c>
    </row>
    <row r="5" spans="1:13" x14ac:dyDescent="0.2">
      <c r="A5" s="71"/>
      <c r="B5" s="12">
        <v>13</v>
      </c>
      <c r="C5" s="69" t="s">
        <v>7</v>
      </c>
      <c r="D5" s="69"/>
      <c r="E5" s="15">
        <f>IFERROR(VLOOKUP(C5,RA!B:D,3,0),0)</f>
        <v>141722.25140000001</v>
      </c>
      <c r="F5" s="25">
        <f>IFERROR(VLOOKUP(C5,RA!B:I,8,0),0)</f>
        <v>28755.565500000001</v>
      </c>
      <c r="G5" s="16">
        <f t="shared" si="0"/>
        <v>112966.68590000001</v>
      </c>
      <c r="H5" s="27">
        <f>RA!J9</f>
        <v>20.290085160191001</v>
      </c>
      <c r="I5" s="20">
        <f>IFERROR(VLOOKUP(B5,RMS!C:E,3,FALSE),0)</f>
        <v>141722.39522307701</v>
      </c>
      <c r="J5" s="21">
        <f>IFERROR(VLOOKUP(B5,RMS!C:F,4,FALSE),0)</f>
        <v>112966.68534871801</v>
      </c>
      <c r="K5" s="22">
        <f t="shared" si="1"/>
        <v>-0.14382307699997909</v>
      </c>
      <c r="L5" s="22">
        <f t="shared" si="2"/>
        <v>5.5128200619947165E-4</v>
      </c>
      <c r="M5" s="32"/>
    </row>
    <row r="6" spans="1:13" x14ac:dyDescent="0.2">
      <c r="A6" s="71"/>
      <c r="B6" s="12">
        <v>14</v>
      </c>
      <c r="C6" s="69" t="s">
        <v>8</v>
      </c>
      <c r="D6" s="69"/>
      <c r="E6" s="15">
        <f>IFERROR(VLOOKUP(C6,RA!B:D,3,0),0)</f>
        <v>171138.35190000001</v>
      </c>
      <c r="F6" s="25">
        <f>IFERROR(VLOOKUP(C6,RA!B:I,8,0),0)</f>
        <v>43500.220999999998</v>
      </c>
      <c r="G6" s="16">
        <f t="shared" si="0"/>
        <v>127638.13090000002</v>
      </c>
      <c r="H6" s="27">
        <f>RA!J10</f>
        <v>25.4181605216218</v>
      </c>
      <c r="I6" s="20">
        <f>IFERROR(VLOOKUP(B6,RMS!C:E,3,FALSE),0)</f>
        <v>171140.861211535</v>
      </c>
      <c r="J6" s="21">
        <f>IFERROR(VLOOKUP(B6,RMS!C:F,4,FALSE),0)</f>
        <v>127638.13289316199</v>
      </c>
      <c r="K6" s="22">
        <f>E6-I6</f>
        <v>-2.5093115349882282</v>
      </c>
      <c r="L6" s="22">
        <f t="shared" si="2"/>
        <v>-1.9931619754061103E-3</v>
      </c>
      <c r="M6" s="32"/>
    </row>
    <row r="7" spans="1:13" x14ac:dyDescent="0.2">
      <c r="A7" s="71"/>
      <c r="B7" s="12">
        <v>15</v>
      </c>
      <c r="C7" s="69" t="s">
        <v>9</v>
      </c>
      <c r="D7" s="69"/>
      <c r="E7" s="15">
        <f>IFERROR(VLOOKUP(C7,RA!B:D,3,0),0)</f>
        <v>63761.814299999998</v>
      </c>
      <c r="F7" s="25">
        <f>IFERROR(VLOOKUP(C7,RA!B:I,8,0),0)</f>
        <v>14408.015299999999</v>
      </c>
      <c r="G7" s="16">
        <f t="shared" si="0"/>
        <v>49353.798999999999</v>
      </c>
      <c r="H7" s="27">
        <f>RA!J11</f>
        <v>22.596620654817201</v>
      </c>
      <c r="I7" s="20">
        <f>IFERROR(VLOOKUP(B7,RMS!C:E,3,FALSE),0)</f>
        <v>63761.8561588382</v>
      </c>
      <c r="J7" s="21">
        <f>IFERROR(VLOOKUP(B7,RMS!C:F,4,FALSE),0)</f>
        <v>49353.799605703003</v>
      </c>
      <c r="K7" s="22">
        <f t="shared" si="1"/>
        <v>-4.1858838201733306E-2</v>
      </c>
      <c r="L7" s="22">
        <f t="shared" si="2"/>
        <v>-6.0570300411200151E-4</v>
      </c>
      <c r="M7" s="32"/>
    </row>
    <row r="8" spans="1:13" x14ac:dyDescent="0.2">
      <c r="A8" s="71"/>
      <c r="B8" s="12">
        <v>16</v>
      </c>
      <c r="C8" s="69" t="s">
        <v>10</v>
      </c>
      <c r="D8" s="69"/>
      <c r="E8" s="15">
        <f>IFERROR(VLOOKUP(C8,RA!B:D,3,0),0)</f>
        <v>194191.53769999999</v>
      </c>
      <c r="F8" s="25">
        <f>IFERROR(VLOOKUP(C8,RA!B:I,8,0),0)</f>
        <v>32333.441900000002</v>
      </c>
      <c r="G8" s="16">
        <f t="shared" si="0"/>
        <v>161858.09579999998</v>
      </c>
      <c r="H8" s="27">
        <f>RA!J12</f>
        <v>16.6502836750543</v>
      </c>
      <c r="I8" s="20">
        <f>IFERROR(VLOOKUP(B8,RMS!C:E,3,FALSE),0)</f>
        <v>194191.54011282101</v>
      </c>
      <c r="J8" s="21">
        <f>IFERROR(VLOOKUP(B8,RMS!C:F,4,FALSE),0)</f>
        <v>161858.094564103</v>
      </c>
      <c r="K8" s="22">
        <f t="shared" si="1"/>
        <v>-2.4128210206981748E-3</v>
      </c>
      <c r="L8" s="22">
        <f t="shared" si="2"/>
        <v>1.235896983416751E-3</v>
      </c>
      <c r="M8" s="32"/>
    </row>
    <row r="9" spans="1:13" x14ac:dyDescent="0.2">
      <c r="A9" s="71"/>
      <c r="B9" s="12">
        <v>17</v>
      </c>
      <c r="C9" s="69" t="s">
        <v>11</v>
      </c>
      <c r="D9" s="69"/>
      <c r="E9" s="15">
        <f>IFERROR(VLOOKUP(C9,RA!B:D,3,0),0)</f>
        <v>302397.07299999997</v>
      </c>
      <c r="F9" s="25">
        <f>IFERROR(VLOOKUP(C9,RA!B:I,8,0),0)</f>
        <v>83223.153200000001</v>
      </c>
      <c r="G9" s="16">
        <f t="shared" si="0"/>
        <v>219173.91979999997</v>
      </c>
      <c r="H9" s="27">
        <f>RA!J13</f>
        <v>27.521150378330599</v>
      </c>
      <c r="I9" s="20">
        <f>IFERROR(VLOOKUP(B9,RMS!C:E,3,FALSE),0)</f>
        <v>302397.398570085</v>
      </c>
      <c r="J9" s="21">
        <f>IFERROR(VLOOKUP(B9,RMS!C:F,4,FALSE),0)</f>
        <v>219173.924526496</v>
      </c>
      <c r="K9" s="22">
        <f t="shared" si="1"/>
        <v>-0.32557008502772078</v>
      </c>
      <c r="L9" s="22">
        <f t="shared" si="2"/>
        <v>-4.7264960303436965E-3</v>
      </c>
      <c r="M9" s="32"/>
    </row>
    <row r="10" spans="1:13" x14ac:dyDescent="0.2">
      <c r="A10" s="71"/>
      <c r="B10" s="12">
        <v>18</v>
      </c>
      <c r="C10" s="69" t="s">
        <v>12</v>
      </c>
      <c r="D10" s="69"/>
      <c r="E10" s="15">
        <f>IFERROR(VLOOKUP(C10,RA!B:D,3,0),0)</f>
        <v>83910.25</v>
      </c>
      <c r="F10" s="25">
        <f>IFERROR(VLOOKUP(C10,RA!B:I,8,0),0)</f>
        <v>16914.627499999999</v>
      </c>
      <c r="G10" s="16">
        <f t="shared" si="0"/>
        <v>66995.622499999998</v>
      </c>
      <c r="H10" s="27">
        <f>RA!J14</f>
        <v>20.157999171734101</v>
      </c>
      <c r="I10" s="20">
        <f>IFERROR(VLOOKUP(B10,RMS!C:E,3,FALSE),0)</f>
        <v>83910.255074358996</v>
      </c>
      <c r="J10" s="21">
        <f>IFERROR(VLOOKUP(B10,RMS!C:F,4,FALSE),0)</f>
        <v>66995.616214529902</v>
      </c>
      <c r="K10" s="22">
        <f t="shared" si="1"/>
        <v>-5.0743589963531122E-3</v>
      </c>
      <c r="L10" s="22">
        <f t="shared" si="2"/>
        <v>6.2854700954630971E-3</v>
      </c>
      <c r="M10" s="32"/>
    </row>
    <row r="11" spans="1:13" x14ac:dyDescent="0.2">
      <c r="A11" s="71"/>
      <c r="B11" s="12">
        <v>19</v>
      </c>
      <c r="C11" s="69" t="s">
        <v>13</v>
      </c>
      <c r="D11" s="69"/>
      <c r="E11" s="15">
        <f>IFERROR(VLOOKUP(C11,RA!B:D,3,0),0)</f>
        <v>129305.47440000001</v>
      </c>
      <c r="F11" s="25">
        <f>IFERROR(VLOOKUP(C11,RA!B:I,8,0),0)</f>
        <v>-36142.175600000002</v>
      </c>
      <c r="G11" s="16">
        <f t="shared" si="0"/>
        <v>165447.65000000002</v>
      </c>
      <c r="H11" s="27">
        <f>RA!J15</f>
        <v>-27.951001895090702</v>
      </c>
      <c r="I11" s="20">
        <f>IFERROR(VLOOKUP(B11,RMS!C:E,3,FALSE),0)</f>
        <v>129305.54126837599</v>
      </c>
      <c r="J11" s="21">
        <f>IFERROR(VLOOKUP(B11,RMS!C:F,4,FALSE),0)</f>
        <v>165447.649316239</v>
      </c>
      <c r="K11" s="22">
        <f t="shared" si="1"/>
        <v>-6.6868375986814499E-2</v>
      </c>
      <c r="L11" s="22">
        <f t="shared" si="2"/>
        <v>6.8376102717593312E-4</v>
      </c>
      <c r="M11" s="32"/>
    </row>
    <row r="12" spans="1:13" x14ac:dyDescent="0.2">
      <c r="A12" s="71"/>
      <c r="B12" s="12">
        <v>21</v>
      </c>
      <c r="C12" s="69" t="s">
        <v>14</v>
      </c>
      <c r="D12" s="69"/>
      <c r="E12" s="15">
        <f>IFERROR(VLOOKUP(C12,RA!B:D,3,0),0)</f>
        <v>1093500.5843</v>
      </c>
      <c r="F12" s="25">
        <f>IFERROR(VLOOKUP(C12,RA!B:I,8,0),0)</f>
        <v>-110689.7883</v>
      </c>
      <c r="G12" s="16">
        <f t="shared" si="0"/>
        <v>1204190.3725999999</v>
      </c>
      <c r="H12" s="27">
        <f>RA!J16</f>
        <v>-10.1225175266694</v>
      </c>
      <c r="I12" s="20">
        <f>IFERROR(VLOOKUP(B12,RMS!C:E,3,FALSE),0)</f>
        <v>1093500.3634566399</v>
      </c>
      <c r="J12" s="21">
        <f>IFERROR(VLOOKUP(B12,RMS!C:F,4,FALSE),0)</f>
        <v>1204190.3725606799</v>
      </c>
      <c r="K12" s="22">
        <f t="shared" si="1"/>
        <v>0.22084336006082594</v>
      </c>
      <c r="L12" s="22">
        <f t="shared" si="2"/>
        <v>3.9319973438978195E-5</v>
      </c>
      <c r="M12" s="32"/>
    </row>
    <row r="13" spans="1:13" x14ac:dyDescent="0.2">
      <c r="A13" s="71"/>
      <c r="B13" s="12">
        <v>22</v>
      </c>
      <c r="C13" s="69" t="s">
        <v>15</v>
      </c>
      <c r="D13" s="69"/>
      <c r="E13" s="15">
        <f>IFERROR(VLOOKUP(C13,RA!B:D,3,0),0)</f>
        <v>999451.55310000002</v>
      </c>
      <c r="F13" s="25">
        <f>IFERROR(VLOOKUP(C13,RA!B:I,8,0),0)</f>
        <v>112329.6635</v>
      </c>
      <c r="G13" s="16">
        <f t="shared" si="0"/>
        <v>887121.88959999999</v>
      </c>
      <c r="H13" s="27">
        <f>RA!J17</f>
        <v>11.239130416235501</v>
      </c>
      <c r="I13" s="20">
        <f>IFERROR(VLOOKUP(B13,RMS!C:E,3,FALSE),0)</f>
        <v>999451.58645641</v>
      </c>
      <c r="J13" s="21">
        <f>IFERROR(VLOOKUP(B13,RMS!C:F,4,FALSE),0)</f>
        <v>887121.88781880296</v>
      </c>
      <c r="K13" s="22">
        <f t="shared" si="1"/>
        <v>-3.33564099855721E-2</v>
      </c>
      <c r="L13" s="22">
        <f t="shared" si="2"/>
        <v>1.7811970319598913E-3</v>
      </c>
      <c r="M13" s="32"/>
    </row>
    <row r="14" spans="1:13" x14ac:dyDescent="0.2">
      <c r="A14" s="71"/>
      <c r="B14" s="12">
        <v>23</v>
      </c>
      <c r="C14" s="69" t="s">
        <v>16</v>
      </c>
      <c r="D14" s="69"/>
      <c r="E14" s="15">
        <f>IFERROR(VLOOKUP(C14,RA!B:D,3,0),0)</f>
        <v>4990349.6169999996</v>
      </c>
      <c r="F14" s="25">
        <f>IFERROR(VLOOKUP(C14,RA!B:I,8,0),0)</f>
        <v>-376850.86599999998</v>
      </c>
      <c r="G14" s="16">
        <f t="shared" si="0"/>
        <v>5367200.483</v>
      </c>
      <c r="H14" s="27">
        <f>RA!J18</f>
        <v>-7.5515924719227998</v>
      </c>
      <c r="I14" s="20">
        <f>IFERROR(VLOOKUP(B14,RMS!C:E,3,FALSE),0)</f>
        <v>4990349.79335385</v>
      </c>
      <c r="J14" s="21">
        <f>IFERROR(VLOOKUP(B14,RMS!C:F,4,FALSE),0)</f>
        <v>5367200.4490461498</v>
      </c>
      <c r="K14" s="22">
        <f t="shared" si="1"/>
        <v>-0.17635385040193796</v>
      </c>
      <c r="L14" s="22">
        <f t="shared" si="2"/>
        <v>3.3953850157558918E-2</v>
      </c>
      <c r="M14" s="32"/>
    </row>
    <row r="15" spans="1:13" x14ac:dyDescent="0.2">
      <c r="A15" s="71"/>
      <c r="B15" s="12">
        <v>24</v>
      </c>
      <c r="C15" s="69" t="s">
        <v>17</v>
      </c>
      <c r="D15" s="69"/>
      <c r="E15" s="15">
        <f>IFERROR(VLOOKUP(C15,RA!B:D,3,0),0)</f>
        <v>580058.70799999998</v>
      </c>
      <c r="F15" s="25">
        <f>IFERROR(VLOOKUP(C15,RA!B:I,8,0),0)</f>
        <v>63904.056400000001</v>
      </c>
      <c r="G15" s="16">
        <f t="shared" si="0"/>
        <v>516154.65159999998</v>
      </c>
      <c r="H15" s="27">
        <f>RA!J19</f>
        <v>11.0168256279328</v>
      </c>
      <c r="I15" s="20">
        <f>IFERROR(VLOOKUP(B15,RMS!C:E,3,FALSE),0)</f>
        <v>580058.66517863201</v>
      </c>
      <c r="J15" s="21">
        <f>IFERROR(VLOOKUP(B15,RMS!C:F,4,FALSE),0)</f>
        <v>516154.65187948698</v>
      </c>
      <c r="K15" s="22">
        <f t="shared" si="1"/>
        <v>4.2821367969736457E-2</v>
      </c>
      <c r="L15" s="22">
        <f t="shared" si="2"/>
        <v>-2.7948699425905943E-4</v>
      </c>
      <c r="M15" s="32"/>
    </row>
    <row r="16" spans="1:13" x14ac:dyDescent="0.2">
      <c r="A16" s="71"/>
      <c r="B16" s="12">
        <v>25</v>
      </c>
      <c r="C16" s="69" t="s">
        <v>18</v>
      </c>
      <c r="D16" s="69"/>
      <c r="E16" s="15">
        <f>IFERROR(VLOOKUP(C16,RA!B:D,3,0),0)</f>
        <v>994796.23270000005</v>
      </c>
      <c r="F16" s="25">
        <f>IFERROR(VLOOKUP(C16,RA!B:I,8,0),0)</f>
        <v>106835.14720000001</v>
      </c>
      <c r="G16" s="16">
        <f t="shared" si="0"/>
        <v>887961.08550000004</v>
      </c>
      <c r="H16" s="27">
        <f>RA!J20</f>
        <v>10.739400058847901</v>
      </c>
      <c r="I16" s="20">
        <f>IFERROR(VLOOKUP(B16,RMS!C:E,3,FALSE),0)</f>
        <v>994796.48144024704</v>
      </c>
      <c r="J16" s="21">
        <f>IFERROR(VLOOKUP(B16,RMS!C:F,4,FALSE),0)</f>
        <v>887961.08550000004</v>
      </c>
      <c r="K16" s="22">
        <f t="shared" si="1"/>
        <v>-0.24874024698510766</v>
      </c>
      <c r="L16" s="22">
        <f t="shared" si="2"/>
        <v>0</v>
      </c>
      <c r="M16" s="32"/>
    </row>
    <row r="17" spans="1:13" x14ac:dyDescent="0.2">
      <c r="A17" s="71"/>
      <c r="B17" s="12">
        <v>26</v>
      </c>
      <c r="C17" s="69" t="s">
        <v>19</v>
      </c>
      <c r="D17" s="69"/>
      <c r="E17" s="15">
        <f>IFERROR(VLOOKUP(C17,RA!B:D,3,0),0)</f>
        <v>469082.08199999999</v>
      </c>
      <c r="F17" s="25">
        <f>IFERROR(VLOOKUP(C17,RA!B:I,8,0),0)</f>
        <v>48816.722999999998</v>
      </c>
      <c r="G17" s="16">
        <f t="shared" si="0"/>
        <v>420265.359</v>
      </c>
      <c r="H17" s="27">
        <f>RA!J21</f>
        <v>10.4068615863268</v>
      </c>
      <c r="I17" s="20">
        <f>IFERROR(VLOOKUP(B17,RMS!C:E,3,FALSE),0)</f>
        <v>469081.87214092002</v>
      </c>
      <c r="J17" s="21">
        <f>IFERROR(VLOOKUP(B17,RMS!C:F,4,FALSE),0)</f>
        <v>420265.359099433</v>
      </c>
      <c r="K17" s="22">
        <f t="shared" si="1"/>
        <v>0.20985907997237518</v>
      </c>
      <c r="L17" s="22">
        <f t="shared" si="2"/>
        <v>-9.9433003924787045E-5</v>
      </c>
      <c r="M17" s="32"/>
    </row>
    <row r="18" spans="1:13" x14ac:dyDescent="0.2">
      <c r="A18" s="71"/>
      <c r="B18" s="12">
        <v>27</v>
      </c>
      <c r="C18" s="69" t="s">
        <v>20</v>
      </c>
      <c r="D18" s="69"/>
      <c r="E18" s="15">
        <f>IFERROR(VLOOKUP(C18,RA!B:D,3,0),0)</f>
        <v>1313690.7892</v>
      </c>
      <c r="F18" s="25">
        <f>IFERROR(VLOOKUP(C18,RA!B:I,8,0),0)</f>
        <v>56444.748500000002</v>
      </c>
      <c r="G18" s="16">
        <f t="shared" si="0"/>
        <v>1257246.0407</v>
      </c>
      <c r="H18" s="27">
        <f>RA!J22</f>
        <v>4.2966540501036201</v>
      </c>
      <c r="I18" s="20">
        <f>IFERROR(VLOOKUP(B18,RMS!C:E,3,FALSE),0)</f>
        <v>1313692.4970181801</v>
      </c>
      <c r="J18" s="21">
        <f>IFERROR(VLOOKUP(B18,RMS!C:F,4,FALSE),0)</f>
        <v>1257246.04105269</v>
      </c>
      <c r="K18" s="22">
        <f t="shared" si="1"/>
        <v>-1.7078181800898165</v>
      </c>
      <c r="L18" s="22">
        <f t="shared" si="2"/>
        <v>-3.5268999636173248E-4</v>
      </c>
      <c r="M18" s="32"/>
    </row>
    <row r="19" spans="1:13" x14ac:dyDescent="0.2">
      <c r="A19" s="71"/>
      <c r="B19" s="12">
        <v>29</v>
      </c>
      <c r="C19" s="69" t="s">
        <v>21</v>
      </c>
      <c r="D19" s="69"/>
      <c r="E19" s="15">
        <f>IFERROR(VLOOKUP(C19,RA!B:D,3,0),0)</f>
        <v>3064534.6998999999</v>
      </c>
      <c r="F19" s="25">
        <f>IFERROR(VLOOKUP(C19,RA!B:I,8,0),0)</f>
        <v>386594.8921</v>
      </c>
      <c r="G19" s="16">
        <f t="shared" si="0"/>
        <v>2677939.8078000001</v>
      </c>
      <c r="H19" s="27">
        <f>RA!J23</f>
        <v>12.615125294962899</v>
      </c>
      <c r="I19" s="20">
        <f>IFERROR(VLOOKUP(B19,RMS!C:E,3,FALSE),0)</f>
        <v>3064537.0490170899</v>
      </c>
      <c r="J19" s="21">
        <f>IFERROR(VLOOKUP(B19,RMS!C:F,4,FALSE),0)</f>
        <v>2677939.8464213698</v>
      </c>
      <c r="K19" s="22">
        <f t="shared" si="1"/>
        <v>-2.3491170899942517</v>
      </c>
      <c r="L19" s="22">
        <f t="shared" si="2"/>
        <v>-3.8621369749307632E-2</v>
      </c>
      <c r="M19" s="32"/>
    </row>
    <row r="20" spans="1:13" x14ac:dyDescent="0.2">
      <c r="A20" s="71"/>
      <c r="B20" s="12">
        <v>31</v>
      </c>
      <c r="C20" s="69" t="s">
        <v>22</v>
      </c>
      <c r="D20" s="69"/>
      <c r="E20" s="15">
        <f>IFERROR(VLOOKUP(C20,RA!B:D,3,0),0)</f>
        <v>247697.59729999999</v>
      </c>
      <c r="F20" s="25">
        <f>IFERROR(VLOOKUP(C20,RA!B:I,8,0),0)</f>
        <v>25469.561099999999</v>
      </c>
      <c r="G20" s="16">
        <f t="shared" si="0"/>
        <v>222228.0362</v>
      </c>
      <c r="H20" s="27">
        <f>RA!J24</f>
        <v>10.2825224699909</v>
      </c>
      <c r="I20" s="20">
        <f>IFERROR(VLOOKUP(B20,RMS!C:E,3,FALSE),0)</f>
        <v>247697.60329528799</v>
      </c>
      <c r="J20" s="21">
        <f>IFERROR(VLOOKUP(B20,RMS!C:F,4,FALSE),0)</f>
        <v>222228.039905082</v>
      </c>
      <c r="K20" s="22">
        <f t="shared" si="1"/>
        <v>-5.9952879964839667E-3</v>
      </c>
      <c r="L20" s="22">
        <f t="shared" si="2"/>
        <v>-3.7050819955766201E-3</v>
      </c>
      <c r="M20" s="32"/>
    </row>
    <row r="21" spans="1:13" x14ac:dyDescent="0.2">
      <c r="A21" s="71"/>
      <c r="B21" s="12">
        <v>32</v>
      </c>
      <c r="C21" s="69" t="s">
        <v>23</v>
      </c>
      <c r="D21" s="69"/>
      <c r="E21" s="15">
        <f>IFERROR(VLOOKUP(C21,RA!B:D,3,0),0)</f>
        <v>330211.76689999999</v>
      </c>
      <c r="F21" s="25">
        <f>IFERROR(VLOOKUP(C21,RA!B:I,8,0),0)</f>
        <v>27194.2284</v>
      </c>
      <c r="G21" s="16">
        <f t="shared" si="0"/>
        <v>303017.53849999997</v>
      </c>
      <c r="H21" s="27">
        <f>RA!J25</f>
        <v>8.2353904754204006</v>
      </c>
      <c r="I21" s="20">
        <f>IFERROR(VLOOKUP(B21,RMS!C:E,3,FALSE),0)</f>
        <v>330211.75665871002</v>
      </c>
      <c r="J21" s="21">
        <f>IFERROR(VLOOKUP(B21,RMS!C:F,4,FALSE),0)</f>
        <v>303017.54097588302</v>
      </c>
      <c r="K21" s="22">
        <f t="shared" si="1"/>
        <v>1.024128997232765E-2</v>
      </c>
      <c r="L21" s="22">
        <f t="shared" si="2"/>
        <v>-2.4758830550126731E-3</v>
      </c>
      <c r="M21" s="32"/>
    </row>
    <row r="22" spans="1:13" x14ac:dyDescent="0.2">
      <c r="A22" s="71"/>
      <c r="B22" s="12">
        <v>33</v>
      </c>
      <c r="C22" s="69" t="s">
        <v>24</v>
      </c>
      <c r="D22" s="69"/>
      <c r="E22" s="15">
        <f>IFERROR(VLOOKUP(C22,RA!B:D,3,0),0)</f>
        <v>546700.94469999999</v>
      </c>
      <c r="F22" s="25">
        <f>IFERROR(VLOOKUP(C22,RA!B:I,8,0),0)</f>
        <v>114453.96950000001</v>
      </c>
      <c r="G22" s="16">
        <f t="shared" si="0"/>
        <v>432246.97519999999</v>
      </c>
      <c r="H22" s="27">
        <f>RA!J26</f>
        <v>20.935389011044499</v>
      </c>
      <c r="I22" s="20">
        <f>IFERROR(VLOOKUP(B22,RMS!C:E,3,FALSE),0)</f>
        <v>546700.98377439706</v>
      </c>
      <c r="J22" s="21">
        <f>IFERROR(VLOOKUP(B22,RMS!C:F,4,FALSE),0)</f>
        <v>432246.95504329802</v>
      </c>
      <c r="K22" s="22">
        <f t="shared" si="1"/>
        <v>-3.9074397063814104E-2</v>
      </c>
      <c r="L22" s="22">
        <f t="shared" si="2"/>
        <v>2.0156701968517154E-2</v>
      </c>
      <c r="M22" s="32"/>
    </row>
    <row r="23" spans="1:13" x14ac:dyDescent="0.2">
      <c r="A23" s="71"/>
      <c r="B23" s="12">
        <v>34</v>
      </c>
      <c r="C23" s="69" t="s">
        <v>25</v>
      </c>
      <c r="D23" s="69"/>
      <c r="E23" s="15">
        <f>IFERROR(VLOOKUP(C23,RA!B:D,3,0),0)</f>
        <v>241924.24739999999</v>
      </c>
      <c r="F23" s="25">
        <f>IFERROR(VLOOKUP(C23,RA!B:I,8,0),0)</f>
        <v>59078.130899999996</v>
      </c>
      <c r="G23" s="16">
        <f t="shared" si="0"/>
        <v>182846.1165</v>
      </c>
      <c r="H23" s="27">
        <f>RA!J27</f>
        <v>24.420094940843001</v>
      </c>
      <c r="I23" s="20">
        <f>IFERROR(VLOOKUP(B23,RMS!C:E,3,FALSE),0)</f>
        <v>241924.230124575</v>
      </c>
      <c r="J23" s="21">
        <f>IFERROR(VLOOKUP(B23,RMS!C:F,4,FALSE),0)</f>
        <v>182846.122441132</v>
      </c>
      <c r="K23" s="22">
        <f t="shared" si="1"/>
        <v>1.7275424994295463E-2</v>
      </c>
      <c r="L23" s="22">
        <f t="shared" si="2"/>
        <v>-5.941131996223703E-3</v>
      </c>
      <c r="M23" s="32"/>
    </row>
    <row r="24" spans="1:13" x14ac:dyDescent="0.2">
      <c r="A24" s="71"/>
      <c r="B24" s="12">
        <v>35</v>
      </c>
      <c r="C24" s="69" t="s">
        <v>26</v>
      </c>
      <c r="D24" s="69"/>
      <c r="E24" s="15">
        <f>IFERROR(VLOOKUP(C24,RA!B:D,3,0),0)</f>
        <v>670062.72019999998</v>
      </c>
      <c r="F24" s="25">
        <f>IFERROR(VLOOKUP(C24,RA!B:I,8,0),0)</f>
        <v>18426.71</v>
      </c>
      <c r="G24" s="16">
        <f t="shared" si="0"/>
        <v>651636.01020000002</v>
      </c>
      <c r="H24" s="27">
        <f>RA!J28</f>
        <v>2.74999779043072</v>
      </c>
      <c r="I24" s="20">
        <f>IFERROR(VLOOKUP(B24,RMS!C:E,3,FALSE),0)</f>
        <v>670062.72030884901</v>
      </c>
      <c r="J24" s="21">
        <f>IFERROR(VLOOKUP(B24,RMS!C:F,4,FALSE),0)</f>
        <v>651636.00345840701</v>
      </c>
      <c r="K24" s="22">
        <f t="shared" si="1"/>
        <v>-1.0884902440011501E-4</v>
      </c>
      <c r="L24" s="22">
        <f t="shared" si="2"/>
        <v>6.7415930097922683E-3</v>
      </c>
      <c r="M24" s="32"/>
    </row>
    <row r="25" spans="1:13" x14ac:dyDescent="0.2">
      <c r="A25" s="71"/>
      <c r="B25" s="12">
        <v>36</v>
      </c>
      <c r="C25" s="69" t="s">
        <v>27</v>
      </c>
      <c r="D25" s="69"/>
      <c r="E25" s="15">
        <f>IFERROR(VLOOKUP(C25,RA!B:D,3,0),0)</f>
        <v>675019.61080000002</v>
      </c>
      <c r="F25" s="25">
        <f>IFERROR(VLOOKUP(C25,RA!B:I,8,0),0)</f>
        <v>99462.5092</v>
      </c>
      <c r="G25" s="16">
        <f t="shared" si="0"/>
        <v>575557.10160000005</v>
      </c>
      <c r="H25" s="27">
        <f>RA!J29</f>
        <v>14.734758458664899</v>
      </c>
      <c r="I25" s="20">
        <f>IFERROR(VLOOKUP(B25,RMS!C:E,3,FALSE),0)</f>
        <v>675020.00207610603</v>
      </c>
      <c r="J25" s="21">
        <f>IFERROR(VLOOKUP(B25,RMS!C:F,4,FALSE),0)</f>
        <v>575557.09678924701</v>
      </c>
      <c r="K25" s="22">
        <f t="shared" si="1"/>
        <v>-0.39127610600553453</v>
      </c>
      <c r="L25" s="22">
        <f t="shared" si="2"/>
        <v>4.8107530456036329E-3</v>
      </c>
      <c r="M25" s="32"/>
    </row>
    <row r="26" spans="1:13" x14ac:dyDescent="0.2">
      <c r="A26" s="71"/>
      <c r="B26" s="12">
        <v>37</v>
      </c>
      <c r="C26" s="69" t="s">
        <v>63</v>
      </c>
      <c r="D26" s="69"/>
      <c r="E26" s="15">
        <f>IFERROR(VLOOKUP(C26,RA!B:D,3,0),0)</f>
        <v>1065176.352</v>
      </c>
      <c r="F26" s="25">
        <f>IFERROR(VLOOKUP(C26,RA!B:I,8,0),0)</f>
        <v>109332.15210000001</v>
      </c>
      <c r="G26" s="16">
        <f t="shared" si="0"/>
        <v>955844.19989999989</v>
      </c>
      <c r="H26" s="27">
        <f>RA!J30</f>
        <v>10.264230133790999</v>
      </c>
      <c r="I26" s="20">
        <f>IFERROR(VLOOKUP(B26,RMS!C:E,3,FALSE),0)</f>
        <v>1065176.2788831899</v>
      </c>
      <c r="J26" s="21">
        <f>IFERROR(VLOOKUP(B26,RMS!C:F,4,FALSE),0)</f>
        <v>955844.217952593</v>
      </c>
      <c r="K26" s="22">
        <f t="shared" si="1"/>
        <v>7.311681006103754E-2</v>
      </c>
      <c r="L26" s="22">
        <f t="shared" si="2"/>
        <v>-1.8052593106403947E-2</v>
      </c>
      <c r="M26" s="32"/>
    </row>
    <row r="27" spans="1:13" x14ac:dyDescent="0.2">
      <c r="A27" s="71"/>
      <c r="B27" s="12">
        <v>38</v>
      </c>
      <c r="C27" s="69" t="s">
        <v>29</v>
      </c>
      <c r="D27" s="69"/>
      <c r="E27" s="15">
        <f>IFERROR(VLOOKUP(C27,RA!B:D,3,0),0)</f>
        <v>709297.61369999999</v>
      </c>
      <c r="F27" s="25">
        <f>IFERROR(VLOOKUP(C27,RA!B:I,8,0),0)</f>
        <v>16364.4874</v>
      </c>
      <c r="G27" s="16">
        <f t="shared" si="0"/>
        <v>692933.1263</v>
      </c>
      <c r="H27" s="27">
        <f>RA!J31</f>
        <v>2.3071397793989199</v>
      </c>
      <c r="I27" s="20">
        <f>IFERROR(VLOOKUP(B27,RMS!C:E,3,FALSE),0)</f>
        <v>709297.59399292001</v>
      </c>
      <c r="J27" s="21">
        <f>IFERROR(VLOOKUP(B27,RMS!C:F,4,FALSE),0)</f>
        <v>692933.11815398198</v>
      </c>
      <c r="K27" s="22">
        <f t="shared" si="1"/>
        <v>1.9707079976797104E-2</v>
      </c>
      <c r="L27" s="22">
        <f t="shared" si="2"/>
        <v>8.1460180226713419E-3</v>
      </c>
      <c r="M27" s="32"/>
    </row>
    <row r="28" spans="1:13" x14ac:dyDescent="0.2">
      <c r="A28" s="71"/>
      <c r="B28" s="12">
        <v>39</v>
      </c>
      <c r="C28" s="69" t="s">
        <v>30</v>
      </c>
      <c r="D28" s="69"/>
      <c r="E28" s="15">
        <f>IFERROR(VLOOKUP(C28,RA!B:D,3,0),0)</f>
        <v>154185.25</v>
      </c>
      <c r="F28" s="25">
        <f>IFERROR(VLOOKUP(C28,RA!B:I,8,0),0)</f>
        <v>37291.804199999999</v>
      </c>
      <c r="G28" s="16">
        <f t="shared" si="0"/>
        <v>116893.4458</v>
      </c>
      <c r="H28" s="27">
        <f>RA!J32</f>
        <v>24.186362962734801</v>
      </c>
      <c r="I28" s="20">
        <f>IFERROR(VLOOKUP(B28,RMS!C:E,3,FALSE),0)</f>
        <v>154185.14519516699</v>
      </c>
      <c r="J28" s="21">
        <f>IFERROR(VLOOKUP(B28,RMS!C:F,4,FALSE),0)</f>
        <v>116893.46647842</v>
      </c>
      <c r="K28" s="22">
        <f t="shared" si="1"/>
        <v>0.10480483301216736</v>
      </c>
      <c r="L28" s="22">
        <f t="shared" si="2"/>
        <v>-2.0678419998148456E-2</v>
      </c>
      <c r="M28" s="32"/>
    </row>
    <row r="29" spans="1:13" x14ac:dyDescent="0.2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1"/>
      <c r="B30" s="12">
        <v>42</v>
      </c>
      <c r="C30" s="69" t="s">
        <v>31</v>
      </c>
      <c r="D30" s="69"/>
      <c r="E30" s="15">
        <f>IFERROR(VLOOKUP(C30,RA!B:D,3,0),0)</f>
        <v>138667.7219</v>
      </c>
      <c r="F30" s="25">
        <f>IFERROR(VLOOKUP(C30,RA!B:I,8,0),0)</f>
        <v>15632.3943</v>
      </c>
      <c r="G30" s="16">
        <f t="shared" si="0"/>
        <v>123035.3276</v>
      </c>
      <c r="H30" s="27">
        <f>RA!J34</f>
        <v>11.273275486037999</v>
      </c>
      <c r="I30" s="20">
        <f>IFERROR(VLOOKUP(B30,RMS!C:E,3,FALSE),0)</f>
        <v>138667.72159999999</v>
      </c>
      <c r="J30" s="21">
        <f>IFERROR(VLOOKUP(B30,RMS!C:F,4,FALSE),0)</f>
        <v>123035.33900000001</v>
      </c>
      <c r="K30" s="22">
        <f t="shared" si="1"/>
        <v>3.0000001424923539E-4</v>
      </c>
      <c r="L30" s="22">
        <f t="shared" si="2"/>
        <v>-1.1400000003050081E-2</v>
      </c>
      <c r="M30" s="32"/>
    </row>
    <row r="31" spans="1:13" s="36" customFormat="1" ht="12" thickBot="1" x14ac:dyDescent="0.25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1"/>
      <c r="B32" s="12">
        <v>70</v>
      </c>
      <c r="C32" s="72" t="s">
        <v>61</v>
      </c>
      <c r="D32" s="73"/>
      <c r="E32" s="15">
        <f>IFERROR(VLOOKUP(C32,RA!B:D,3,0),0)</f>
        <v>311161.56</v>
      </c>
      <c r="F32" s="25">
        <f>IFERROR(VLOOKUP(C32,RA!B:I,8,0),0)</f>
        <v>32477.13</v>
      </c>
      <c r="G32" s="16">
        <f t="shared" si="0"/>
        <v>278684.43</v>
      </c>
      <c r="H32" s="27">
        <f>RA!J34</f>
        <v>11.273275486037999</v>
      </c>
      <c r="I32" s="20">
        <f>IFERROR(VLOOKUP(B32,RMS!C:E,3,FALSE),0)</f>
        <v>311161.56</v>
      </c>
      <c r="J32" s="21">
        <f>IFERROR(VLOOKUP(B32,RMS!C:F,4,FALSE),0)</f>
        <v>278684.43</v>
      </c>
      <c r="K32" s="22">
        <f t="shared" si="1"/>
        <v>0</v>
      </c>
      <c r="L32" s="22">
        <f t="shared" si="2"/>
        <v>0</v>
      </c>
    </row>
    <row r="33" spans="1:13" x14ac:dyDescent="0.2">
      <c r="A33" s="71"/>
      <c r="B33" s="12">
        <v>71</v>
      </c>
      <c r="C33" s="69" t="s">
        <v>35</v>
      </c>
      <c r="D33" s="69"/>
      <c r="E33" s="15">
        <f>IFERROR(VLOOKUP(C33,RA!B:D,3,0),0)</f>
        <v>153749.98000000001</v>
      </c>
      <c r="F33" s="25">
        <f>IFERROR(VLOOKUP(C33,RA!B:I,8,0),0)</f>
        <v>-18463.330000000002</v>
      </c>
      <c r="G33" s="16">
        <f t="shared" si="0"/>
        <v>172213.31</v>
      </c>
      <c r="H33" s="27">
        <f>RA!J34</f>
        <v>11.273275486037999</v>
      </c>
      <c r="I33" s="20">
        <f>IFERROR(VLOOKUP(B33,RMS!C:E,3,FALSE),0)</f>
        <v>153749.98000000001</v>
      </c>
      <c r="J33" s="21">
        <f>IFERROR(VLOOKUP(B33,RMS!C:F,4,FALSE),0)</f>
        <v>172213.31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1"/>
      <c r="B34" s="12">
        <v>72</v>
      </c>
      <c r="C34" s="69" t="s">
        <v>36</v>
      </c>
      <c r="D34" s="69"/>
      <c r="E34" s="15">
        <f>IFERROR(VLOOKUP(C34,RA!B:D,3,0),0)</f>
        <v>48691.45</v>
      </c>
      <c r="F34" s="25">
        <f>IFERROR(VLOOKUP(C34,RA!B:I,8,0),0)</f>
        <v>1822.95</v>
      </c>
      <c r="G34" s="16">
        <f t="shared" si="0"/>
        <v>46868.5</v>
      </c>
      <c r="H34" s="27">
        <f>RA!J35</f>
        <v>0</v>
      </c>
      <c r="I34" s="20">
        <f>IFERROR(VLOOKUP(B34,RMS!C:E,3,FALSE),0)</f>
        <v>48691.45</v>
      </c>
      <c r="J34" s="21">
        <f>IFERROR(VLOOKUP(B34,RMS!C:F,4,FALSE),0)</f>
        <v>46868.5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1"/>
      <c r="B35" s="12">
        <v>73</v>
      </c>
      <c r="C35" s="69" t="s">
        <v>37</v>
      </c>
      <c r="D35" s="69"/>
      <c r="E35" s="15">
        <f>IFERROR(VLOOKUP(C35,RA!B:D,3,0),0)</f>
        <v>125626.28</v>
      </c>
      <c r="F35" s="25">
        <f>IFERROR(VLOOKUP(C35,RA!B:I,8,0),0)</f>
        <v>-15697.28</v>
      </c>
      <c r="G35" s="16">
        <f t="shared" si="0"/>
        <v>141323.56</v>
      </c>
      <c r="H35" s="27">
        <f>RA!J34</f>
        <v>11.273275486037999</v>
      </c>
      <c r="I35" s="20">
        <f>IFERROR(VLOOKUP(B35,RMS!C:E,3,FALSE),0)</f>
        <v>125626.28</v>
      </c>
      <c r="J35" s="21">
        <f>IFERROR(VLOOKUP(B35,RMS!C:F,4,FALSE),0)</f>
        <v>141323.56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1"/>
      <c r="B36" s="12">
        <v>74</v>
      </c>
      <c r="C36" s="69" t="s">
        <v>62</v>
      </c>
      <c r="D36" s="69"/>
      <c r="E36" s="15">
        <f>IFERROR(VLOOKUP(C36,RA!B:D,3,0),0)</f>
        <v>0.15</v>
      </c>
      <c r="F36" s="25">
        <f>IFERROR(VLOOKUP(C36,RA!B:I,8,0),0)</f>
        <v>-1200.71</v>
      </c>
      <c r="G36" s="16">
        <f t="shared" si="0"/>
        <v>1200.8600000000001</v>
      </c>
      <c r="H36" s="27">
        <f>RA!J35</f>
        <v>0</v>
      </c>
      <c r="I36" s="20">
        <f>IFERROR(VLOOKUP(B36,RMS!C:E,3,FALSE),0)</f>
        <v>0.15</v>
      </c>
      <c r="J36" s="21">
        <f>IFERROR(VLOOKUP(B36,RMS!C:F,4,FALSE),0)</f>
        <v>1200.8599999999999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1"/>
      <c r="B37" s="12">
        <v>75</v>
      </c>
      <c r="C37" s="69" t="s">
        <v>32</v>
      </c>
      <c r="D37" s="69"/>
      <c r="E37" s="15">
        <f>IFERROR(VLOOKUP(C37,RA!B:D,3,0),0)</f>
        <v>28745.299200000001</v>
      </c>
      <c r="F37" s="25">
        <f>IFERROR(VLOOKUP(C37,RA!B:I,8,0),0)</f>
        <v>2976.3932</v>
      </c>
      <c r="G37" s="16">
        <f t="shared" si="0"/>
        <v>25768.906000000003</v>
      </c>
      <c r="H37" s="27">
        <f>RA!J35</f>
        <v>0</v>
      </c>
      <c r="I37" s="20">
        <f>IFERROR(VLOOKUP(B37,RMS!C:E,3,FALSE),0)</f>
        <v>28745.299145299101</v>
      </c>
      <c r="J37" s="21">
        <f>IFERROR(VLOOKUP(B37,RMS!C:F,4,FALSE),0)</f>
        <v>25768.905982905999</v>
      </c>
      <c r="K37" s="22">
        <f t="shared" si="1"/>
        <v>5.4700900363968685E-5</v>
      </c>
      <c r="L37" s="22">
        <f t="shared" si="2"/>
        <v>1.7094003851525486E-5</v>
      </c>
      <c r="M37" s="32"/>
    </row>
    <row r="38" spans="1:13" x14ac:dyDescent="0.2">
      <c r="A38" s="71"/>
      <c r="B38" s="12">
        <v>76</v>
      </c>
      <c r="C38" s="69" t="s">
        <v>33</v>
      </c>
      <c r="D38" s="69"/>
      <c r="E38" s="15">
        <f>IFERROR(VLOOKUP(C38,RA!B:D,3,0),0)</f>
        <v>502925.60849999997</v>
      </c>
      <c r="F38" s="25">
        <f>IFERROR(VLOOKUP(C38,RA!B:I,8,0),0)</f>
        <v>29616.451700000001</v>
      </c>
      <c r="G38" s="16">
        <f t="shared" si="0"/>
        <v>473309.1568</v>
      </c>
      <c r="H38" s="27">
        <f>RA!J36</f>
        <v>10.437385003468901</v>
      </c>
      <c r="I38" s="20">
        <f>IFERROR(VLOOKUP(B38,RMS!C:E,3,FALSE),0)</f>
        <v>502925.60205470101</v>
      </c>
      <c r="J38" s="21">
        <f>IFERROR(VLOOKUP(B38,RMS!C:F,4,FALSE),0)</f>
        <v>473309.15915470099</v>
      </c>
      <c r="K38" s="22">
        <f t="shared" si="1"/>
        <v>6.4452989608980715E-3</v>
      </c>
      <c r="L38" s="22">
        <f t="shared" si="2"/>
        <v>-2.3547009914182127E-3</v>
      </c>
      <c r="M38" s="32"/>
    </row>
    <row r="39" spans="1:13" x14ac:dyDescent="0.2">
      <c r="A39" s="71"/>
      <c r="B39" s="12">
        <v>77</v>
      </c>
      <c r="C39" s="69" t="s">
        <v>38</v>
      </c>
      <c r="D39" s="69"/>
      <c r="E39" s="15">
        <f>IFERROR(VLOOKUP(C39,RA!B:D,3,0),0)</f>
        <v>166322.51999999999</v>
      </c>
      <c r="F39" s="25">
        <f>IFERROR(VLOOKUP(C39,RA!B:I,8,0),0)</f>
        <v>-15689.62</v>
      </c>
      <c r="G39" s="16">
        <f t="shared" si="0"/>
        <v>182012.13999999998</v>
      </c>
      <c r="H39" s="27">
        <f>RA!J37</f>
        <v>-12.0086714808028</v>
      </c>
      <c r="I39" s="20">
        <f>IFERROR(VLOOKUP(B39,RMS!C:E,3,FALSE),0)</f>
        <v>166322.51999999999</v>
      </c>
      <c r="J39" s="21">
        <f>IFERROR(VLOOKUP(B39,RMS!C:F,4,FALSE),0)</f>
        <v>182012.14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1"/>
      <c r="B40" s="12">
        <v>78</v>
      </c>
      <c r="C40" s="69" t="s">
        <v>39</v>
      </c>
      <c r="D40" s="69"/>
      <c r="E40" s="15">
        <f>IFERROR(VLOOKUP(C40,RA!B:D,3,0),0)</f>
        <v>97574.81</v>
      </c>
      <c r="F40" s="25">
        <f>IFERROR(VLOOKUP(C40,RA!B:I,8,0),0)</f>
        <v>13126.88</v>
      </c>
      <c r="G40" s="16">
        <f t="shared" si="0"/>
        <v>84447.93</v>
      </c>
      <c r="H40" s="27">
        <f>RA!J38</f>
        <v>3.7438811125978</v>
      </c>
      <c r="I40" s="20">
        <f>IFERROR(VLOOKUP(B40,RMS!C:E,3,FALSE),0)</f>
        <v>97574.81</v>
      </c>
      <c r="J40" s="21">
        <f>IFERROR(VLOOKUP(B40,RMS!C:F,4,FALSE),0)</f>
        <v>84447.93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-12.495219949201701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1"/>
      <c r="B42" s="12">
        <v>99</v>
      </c>
      <c r="C42" s="69" t="s">
        <v>34</v>
      </c>
      <c r="D42" s="69"/>
      <c r="E42" s="15">
        <f>IFERROR(VLOOKUP(C42,RA!B:D,3,0),0)</f>
        <v>1921.9953</v>
      </c>
      <c r="F42" s="25">
        <f>IFERROR(VLOOKUP(C42,RA!B:I,8,0),0)</f>
        <v>338.14710000000002</v>
      </c>
      <c r="G42" s="16">
        <f t="shared" si="0"/>
        <v>1583.8481999999999</v>
      </c>
      <c r="H42" s="27">
        <f>RA!J39</f>
        <v>-12.495219949201701</v>
      </c>
      <c r="I42" s="20">
        <f>VLOOKUP(B42,RMS!C:E,3,FALSE)</f>
        <v>1921.99531049089</v>
      </c>
      <c r="J42" s="21">
        <f>IFERROR(VLOOKUP(B42,RMS!C:F,4,FALSE),0)</f>
        <v>1583.84812041449</v>
      </c>
      <c r="K42" s="22">
        <f t="shared" si="1"/>
        <v>-1.0490889962966321E-5</v>
      </c>
      <c r="L42" s="22">
        <f t="shared" si="2"/>
        <v>7.9585509865864879E-5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46" t="s">
        <v>45</v>
      </c>
      <c r="W1" s="82"/>
    </row>
    <row r="2" spans="1:23" ht="12.75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46"/>
      <c r="W2" s="82"/>
    </row>
    <row r="3" spans="1:23" ht="23.25" thickBo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47" t="s">
        <v>46</v>
      </c>
      <c r="W3" s="82"/>
    </row>
    <row r="4" spans="1:23" ht="12.75" thickTop="1" thickBo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W4" s="82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3" t="s">
        <v>4</v>
      </c>
      <c r="C6" s="84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5" t="s">
        <v>5</v>
      </c>
      <c r="B7" s="86"/>
      <c r="C7" s="87"/>
      <c r="D7" s="55">
        <v>21644865.618500002</v>
      </c>
      <c r="E7" s="56"/>
      <c r="F7" s="56"/>
      <c r="G7" s="55">
        <v>23707667.036600001</v>
      </c>
      <c r="H7" s="57">
        <v>-8.7009886502768499</v>
      </c>
      <c r="I7" s="55">
        <v>1244600.1065</v>
      </c>
      <c r="J7" s="57">
        <v>5.7500939411526399</v>
      </c>
      <c r="K7" s="55">
        <v>2946216.3862999999</v>
      </c>
      <c r="L7" s="57">
        <v>12.4272725011348</v>
      </c>
      <c r="M7" s="57">
        <v>-0.57755984513309</v>
      </c>
      <c r="N7" s="55">
        <v>339277733.11790001</v>
      </c>
      <c r="O7" s="55">
        <v>1653630660.8973</v>
      </c>
      <c r="P7" s="55">
        <v>958498</v>
      </c>
      <c r="Q7" s="55">
        <v>879313</v>
      </c>
      <c r="R7" s="57">
        <v>9.0053257486242106</v>
      </c>
      <c r="S7" s="55">
        <v>22.5820665442182</v>
      </c>
      <c r="T7" s="55">
        <v>21.065630552488098</v>
      </c>
      <c r="U7" s="58">
        <v>6.7152224034087702</v>
      </c>
    </row>
    <row r="8" spans="1:23" ht="12" customHeight="1" thickBot="1" x14ac:dyDescent="0.25">
      <c r="A8" s="78">
        <v>42780</v>
      </c>
      <c r="B8" s="76" t="s">
        <v>6</v>
      </c>
      <c r="C8" s="77"/>
      <c r="D8" s="59">
        <v>837311.12170000002</v>
      </c>
      <c r="E8" s="60"/>
      <c r="F8" s="60"/>
      <c r="G8" s="59">
        <v>858101.59039999999</v>
      </c>
      <c r="H8" s="61">
        <v>-2.4228446762706302</v>
      </c>
      <c r="I8" s="59">
        <v>222209.72219999999</v>
      </c>
      <c r="J8" s="61">
        <v>26.538489271329102</v>
      </c>
      <c r="K8" s="59">
        <v>227111.85019999999</v>
      </c>
      <c r="L8" s="61">
        <v>26.4667788453967</v>
      </c>
      <c r="M8" s="61">
        <v>-2.1584642085752E-2</v>
      </c>
      <c r="N8" s="59">
        <v>14610881.654899999</v>
      </c>
      <c r="O8" s="59">
        <v>67766097.900299996</v>
      </c>
      <c r="P8" s="59">
        <v>31265</v>
      </c>
      <c r="Q8" s="59">
        <v>32752</v>
      </c>
      <c r="R8" s="61">
        <v>-4.5401807523204702</v>
      </c>
      <c r="S8" s="59">
        <v>26.7811009659364</v>
      </c>
      <c r="T8" s="59">
        <v>28.515431411822199</v>
      </c>
      <c r="U8" s="62">
        <v>-6.47594902125857</v>
      </c>
    </row>
    <row r="9" spans="1:23" ht="12" customHeight="1" thickBot="1" x14ac:dyDescent="0.25">
      <c r="A9" s="79"/>
      <c r="B9" s="76" t="s">
        <v>7</v>
      </c>
      <c r="C9" s="77"/>
      <c r="D9" s="59">
        <v>141722.25140000001</v>
      </c>
      <c r="E9" s="60"/>
      <c r="F9" s="60"/>
      <c r="G9" s="59">
        <v>186677.6986</v>
      </c>
      <c r="H9" s="61">
        <v>-24.081852056858398</v>
      </c>
      <c r="I9" s="59">
        <v>28755.565500000001</v>
      </c>
      <c r="J9" s="61">
        <v>20.290085160191001</v>
      </c>
      <c r="K9" s="59">
        <v>32398.9653</v>
      </c>
      <c r="L9" s="61">
        <v>17.355562846005601</v>
      </c>
      <c r="M9" s="61">
        <v>-0.11245420235688799</v>
      </c>
      <c r="N9" s="59">
        <v>3333500.1683</v>
      </c>
      <c r="O9" s="59">
        <v>9824146.4372000005</v>
      </c>
      <c r="P9" s="59">
        <v>8524</v>
      </c>
      <c r="Q9" s="59">
        <v>9979</v>
      </c>
      <c r="R9" s="61">
        <v>-14.580619300531099</v>
      </c>
      <c r="S9" s="59">
        <v>16.626261309244502</v>
      </c>
      <c r="T9" s="59">
        <v>18.043370437919599</v>
      </c>
      <c r="U9" s="62">
        <v>-8.5233180347479003</v>
      </c>
    </row>
    <row r="10" spans="1:23" ht="12" customHeight="1" thickBot="1" x14ac:dyDescent="0.25">
      <c r="A10" s="79"/>
      <c r="B10" s="76" t="s">
        <v>8</v>
      </c>
      <c r="C10" s="77"/>
      <c r="D10" s="59">
        <v>171138.35190000001</v>
      </c>
      <c r="E10" s="60"/>
      <c r="F10" s="60"/>
      <c r="G10" s="59">
        <v>402074.00380000001</v>
      </c>
      <c r="H10" s="61">
        <v>-57.436106218613503</v>
      </c>
      <c r="I10" s="59">
        <v>43500.220999999998</v>
      </c>
      <c r="J10" s="61">
        <v>25.4181605216218</v>
      </c>
      <c r="K10" s="59">
        <v>88806.435100000002</v>
      </c>
      <c r="L10" s="61">
        <v>22.0870870189793</v>
      </c>
      <c r="M10" s="61">
        <v>-0.51016814320925297</v>
      </c>
      <c r="N10" s="59">
        <v>4195409.0460999999</v>
      </c>
      <c r="O10" s="59">
        <v>15450911.219699999</v>
      </c>
      <c r="P10" s="59">
        <v>119680</v>
      </c>
      <c r="Q10" s="59">
        <v>105822</v>
      </c>
      <c r="R10" s="61">
        <v>13.095575589197001</v>
      </c>
      <c r="S10" s="59">
        <v>1.4299661756350299</v>
      </c>
      <c r="T10" s="59">
        <v>1.59326260796432</v>
      </c>
      <c r="U10" s="62">
        <v>-11.4196010445333</v>
      </c>
    </row>
    <row r="11" spans="1:23" ht="12" thickBot="1" x14ac:dyDescent="0.25">
      <c r="A11" s="79"/>
      <c r="B11" s="76" t="s">
        <v>9</v>
      </c>
      <c r="C11" s="77"/>
      <c r="D11" s="59">
        <v>63761.814299999998</v>
      </c>
      <c r="E11" s="60"/>
      <c r="F11" s="60"/>
      <c r="G11" s="59">
        <v>81208.751600000003</v>
      </c>
      <c r="H11" s="61">
        <v>-21.484060469167499</v>
      </c>
      <c r="I11" s="59">
        <v>14408.015299999999</v>
      </c>
      <c r="J11" s="61">
        <v>22.596620654817201</v>
      </c>
      <c r="K11" s="59">
        <v>17859.178500000002</v>
      </c>
      <c r="L11" s="61">
        <v>21.991691964391698</v>
      </c>
      <c r="M11" s="61">
        <v>-0.19324311025840299</v>
      </c>
      <c r="N11" s="59">
        <v>1230479.2563</v>
      </c>
      <c r="O11" s="59">
        <v>4679822.0575999999</v>
      </c>
      <c r="P11" s="59">
        <v>2790</v>
      </c>
      <c r="Q11" s="59">
        <v>2995</v>
      </c>
      <c r="R11" s="61">
        <v>-6.8447412353923198</v>
      </c>
      <c r="S11" s="59">
        <v>22.853696881720399</v>
      </c>
      <c r="T11" s="59">
        <v>22.136030984975001</v>
      </c>
      <c r="U11" s="62">
        <v>3.1402617285936798</v>
      </c>
    </row>
    <row r="12" spans="1:23" ht="12" customHeight="1" thickBot="1" x14ac:dyDescent="0.25">
      <c r="A12" s="79"/>
      <c r="B12" s="76" t="s">
        <v>10</v>
      </c>
      <c r="C12" s="77"/>
      <c r="D12" s="59">
        <v>194191.53769999999</v>
      </c>
      <c r="E12" s="60"/>
      <c r="F12" s="60"/>
      <c r="G12" s="59">
        <v>224983.9786</v>
      </c>
      <c r="H12" s="61">
        <v>-13.6865038531237</v>
      </c>
      <c r="I12" s="59">
        <v>32333.441900000002</v>
      </c>
      <c r="J12" s="61">
        <v>16.6502836750543</v>
      </c>
      <c r="K12" s="59">
        <v>69500.613899999997</v>
      </c>
      <c r="L12" s="61">
        <v>30.8913613904773</v>
      </c>
      <c r="M12" s="61">
        <v>-0.53477472952220895</v>
      </c>
      <c r="N12" s="59">
        <v>3296281.7308</v>
      </c>
      <c r="O12" s="59">
        <v>17373805.164000001</v>
      </c>
      <c r="P12" s="59">
        <v>1656</v>
      </c>
      <c r="Q12" s="59">
        <v>1736</v>
      </c>
      <c r="R12" s="61">
        <v>-4.6082949308755801</v>
      </c>
      <c r="S12" s="59">
        <v>117.26542131642501</v>
      </c>
      <c r="T12" s="59">
        <v>115.16394671659</v>
      </c>
      <c r="U12" s="62">
        <v>1.7920667288311001</v>
      </c>
    </row>
    <row r="13" spans="1:23" ht="12" thickBot="1" x14ac:dyDescent="0.25">
      <c r="A13" s="79"/>
      <c r="B13" s="76" t="s">
        <v>11</v>
      </c>
      <c r="C13" s="77"/>
      <c r="D13" s="59">
        <v>302397.07299999997</v>
      </c>
      <c r="E13" s="60"/>
      <c r="F13" s="60"/>
      <c r="G13" s="59">
        <v>530136.28599999996</v>
      </c>
      <c r="H13" s="61">
        <v>-42.958616305694697</v>
      </c>
      <c r="I13" s="59">
        <v>83223.153200000001</v>
      </c>
      <c r="J13" s="61">
        <v>27.521150378330599</v>
      </c>
      <c r="K13" s="59">
        <v>152659.7788</v>
      </c>
      <c r="L13" s="61">
        <v>28.7963270637166</v>
      </c>
      <c r="M13" s="61">
        <v>-0.45484557979721102</v>
      </c>
      <c r="N13" s="59">
        <v>5526425.9187000003</v>
      </c>
      <c r="O13" s="59">
        <v>22283962.712699998</v>
      </c>
      <c r="P13" s="59">
        <v>11719</v>
      </c>
      <c r="Q13" s="59">
        <v>12548</v>
      </c>
      <c r="R13" s="61">
        <v>-6.6066305387312703</v>
      </c>
      <c r="S13" s="59">
        <v>25.803999744005498</v>
      </c>
      <c r="T13" s="59">
        <v>24.558940357029002</v>
      </c>
      <c r="U13" s="62">
        <v>4.82506355343493</v>
      </c>
    </row>
    <row r="14" spans="1:23" ht="12" thickBot="1" x14ac:dyDescent="0.25">
      <c r="A14" s="79"/>
      <c r="B14" s="76" t="s">
        <v>12</v>
      </c>
      <c r="C14" s="77"/>
      <c r="D14" s="59">
        <v>83910.25</v>
      </c>
      <c r="E14" s="60"/>
      <c r="F14" s="60"/>
      <c r="G14" s="59">
        <v>173233.24489999999</v>
      </c>
      <c r="H14" s="61">
        <v>-51.562270828305699</v>
      </c>
      <c r="I14" s="59">
        <v>16914.627499999999</v>
      </c>
      <c r="J14" s="61">
        <v>20.157999171734101</v>
      </c>
      <c r="K14" s="59">
        <v>41487.763200000001</v>
      </c>
      <c r="L14" s="61">
        <v>23.949076993823599</v>
      </c>
      <c r="M14" s="61">
        <v>-0.59229839848295296</v>
      </c>
      <c r="N14" s="59">
        <v>1407919.9731000001</v>
      </c>
      <c r="O14" s="59">
        <v>7268528.1786000002</v>
      </c>
      <c r="P14" s="59">
        <v>1369</v>
      </c>
      <c r="Q14" s="59">
        <v>1428</v>
      </c>
      <c r="R14" s="61">
        <v>-4.13165266106442</v>
      </c>
      <c r="S14" s="59">
        <v>61.293097151205302</v>
      </c>
      <c r="T14" s="59">
        <v>57.036571778711497</v>
      </c>
      <c r="U14" s="62">
        <v>6.9445428120449897</v>
      </c>
    </row>
    <row r="15" spans="1:23" ht="12" thickBot="1" x14ac:dyDescent="0.25">
      <c r="A15" s="79"/>
      <c r="B15" s="76" t="s">
        <v>13</v>
      </c>
      <c r="C15" s="77"/>
      <c r="D15" s="59">
        <v>129305.47440000001</v>
      </c>
      <c r="E15" s="60"/>
      <c r="F15" s="60"/>
      <c r="G15" s="59">
        <v>98306.429099999994</v>
      </c>
      <c r="H15" s="61">
        <v>31.5330803730719</v>
      </c>
      <c r="I15" s="59">
        <v>-36142.175600000002</v>
      </c>
      <c r="J15" s="61">
        <v>-27.951001895090702</v>
      </c>
      <c r="K15" s="59">
        <v>24917.361400000002</v>
      </c>
      <c r="L15" s="61">
        <v>25.346624455917699</v>
      </c>
      <c r="M15" s="61">
        <v>-2.4504816549315702</v>
      </c>
      <c r="N15" s="59">
        <v>2130276.6521000001</v>
      </c>
      <c r="O15" s="59">
        <v>8127351.5296</v>
      </c>
      <c r="P15" s="59">
        <v>5906</v>
      </c>
      <c r="Q15" s="59">
        <v>6540</v>
      </c>
      <c r="R15" s="61">
        <v>-9.69418960244648</v>
      </c>
      <c r="S15" s="59">
        <v>21.893917101252999</v>
      </c>
      <c r="T15" s="59">
        <v>22.303263868501499</v>
      </c>
      <c r="U15" s="62">
        <v>-1.86968263995638</v>
      </c>
    </row>
    <row r="16" spans="1:23" ht="12" thickBot="1" x14ac:dyDescent="0.25">
      <c r="A16" s="79"/>
      <c r="B16" s="76" t="s">
        <v>14</v>
      </c>
      <c r="C16" s="77"/>
      <c r="D16" s="59">
        <v>1093500.5843</v>
      </c>
      <c r="E16" s="60"/>
      <c r="F16" s="60"/>
      <c r="G16" s="59">
        <v>1421155.527</v>
      </c>
      <c r="H16" s="61">
        <v>-23.055530269207502</v>
      </c>
      <c r="I16" s="59">
        <v>-110689.7883</v>
      </c>
      <c r="J16" s="61">
        <v>-10.1225175266694</v>
      </c>
      <c r="K16" s="59">
        <v>83596.223299999998</v>
      </c>
      <c r="L16" s="61">
        <v>5.8822712723404802</v>
      </c>
      <c r="M16" s="61">
        <v>-2.3241003472461901</v>
      </c>
      <c r="N16" s="59">
        <v>23543699.651000001</v>
      </c>
      <c r="O16" s="59">
        <v>103521523.5952</v>
      </c>
      <c r="P16" s="59">
        <v>47937</v>
      </c>
      <c r="Q16" s="59">
        <v>42389</v>
      </c>
      <c r="R16" s="61">
        <v>13.088301210219599</v>
      </c>
      <c r="S16" s="59">
        <v>22.811201875378099</v>
      </c>
      <c r="T16" s="59">
        <v>22.4925780060865</v>
      </c>
      <c r="U16" s="62">
        <v>1.39678685512635</v>
      </c>
    </row>
    <row r="17" spans="1:21" ht="12" thickBot="1" x14ac:dyDescent="0.25">
      <c r="A17" s="79"/>
      <c r="B17" s="76" t="s">
        <v>15</v>
      </c>
      <c r="C17" s="77"/>
      <c r="D17" s="59">
        <v>999451.55310000002</v>
      </c>
      <c r="E17" s="60"/>
      <c r="F17" s="60"/>
      <c r="G17" s="59">
        <v>1761002.5814</v>
      </c>
      <c r="H17" s="61">
        <v>-43.245310162723598</v>
      </c>
      <c r="I17" s="59">
        <v>112329.6635</v>
      </c>
      <c r="J17" s="61">
        <v>11.239130416235501</v>
      </c>
      <c r="K17" s="59">
        <v>191109.08530000001</v>
      </c>
      <c r="L17" s="61">
        <v>10.8522887654184</v>
      </c>
      <c r="M17" s="61">
        <v>-0.41222227439545001</v>
      </c>
      <c r="N17" s="59">
        <v>22021464.230300002</v>
      </c>
      <c r="O17" s="59">
        <v>141106936.82609999</v>
      </c>
      <c r="P17" s="59">
        <v>12548</v>
      </c>
      <c r="Q17" s="59">
        <v>10062</v>
      </c>
      <c r="R17" s="61">
        <v>24.706817730073599</v>
      </c>
      <c r="S17" s="59">
        <v>79.650267221868006</v>
      </c>
      <c r="T17" s="59">
        <v>68.977716010733502</v>
      </c>
      <c r="U17" s="62">
        <v>13.399266045656701</v>
      </c>
    </row>
    <row r="18" spans="1:21" ht="12" customHeight="1" thickBot="1" x14ac:dyDescent="0.25">
      <c r="A18" s="79"/>
      <c r="B18" s="76" t="s">
        <v>16</v>
      </c>
      <c r="C18" s="77"/>
      <c r="D18" s="59">
        <v>4990349.6169999996</v>
      </c>
      <c r="E18" s="60"/>
      <c r="F18" s="60"/>
      <c r="G18" s="59">
        <v>4978391.4378000004</v>
      </c>
      <c r="H18" s="61">
        <v>0.240201666530337</v>
      </c>
      <c r="I18" s="59">
        <v>-376850.86599999998</v>
      </c>
      <c r="J18" s="61">
        <v>-7.5515924719227998</v>
      </c>
      <c r="K18" s="59">
        <v>460513.04599999997</v>
      </c>
      <c r="L18" s="61">
        <v>9.2502377877201507</v>
      </c>
      <c r="M18" s="61">
        <v>-1.81832831723946</v>
      </c>
      <c r="N18" s="59">
        <v>41391551.722999997</v>
      </c>
      <c r="O18" s="59">
        <v>241927754.5115</v>
      </c>
      <c r="P18" s="59">
        <v>119888</v>
      </c>
      <c r="Q18" s="59">
        <v>73854</v>
      </c>
      <c r="R18" s="61">
        <v>62.331085655482397</v>
      </c>
      <c r="S18" s="59">
        <v>41.625096898772199</v>
      </c>
      <c r="T18" s="59">
        <v>30.919647068540598</v>
      </c>
      <c r="U18" s="62">
        <v>25.718738520335599</v>
      </c>
    </row>
    <row r="19" spans="1:21" ht="12" customHeight="1" thickBot="1" x14ac:dyDescent="0.25">
      <c r="A19" s="79"/>
      <c r="B19" s="76" t="s">
        <v>17</v>
      </c>
      <c r="C19" s="77"/>
      <c r="D19" s="59">
        <v>580058.70799999998</v>
      </c>
      <c r="E19" s="60"/>
      <c r="F19" s="60"/>
      <c r="G19" s="59">
        <v>926155.20759999997</v>
      </c>
      <c r="H19" s="61">
        <v>-37.369168446059902</v>
      </c>
      <c r="I19" s="59">
        <v>63904.056400000001</v>
      </c>
      <c r="J19" s="61">
        <v>11.0168256279328</v>
      </c>
      <c r="K19" s="59">
        <v>118765.1289</v>
      </c>
      <c r="L19" s="61">
        <v>12.8234585224396</v>
      </c>
      <c r="M19" s="61">
        <v>-0.46192912859289598</v>
      </c>
      <c r="N19" s="59">
        <v>12133744.1263</v>
      </c>
      <c r="O19" s="59">
        <v>51858152.931000002</v>
      </c>
      <c r="P19" s="59">
        <v>12307</v>
      </c>
      <c r="Q19" s="59">
        <v>11735</v>
      </c>
      <c r="R19" s="61">
        <v>4.8743076267575596</v>
      </c>
      <c r="S19" s="59">
        <v>47.132421223693797</v>
      </c>
      <c r="T19" s="59">
        <v>48.471665845760597</v>
      </c>
      <c r="U19" s="62">
        <v>-2.8414509318555199</v>
      </c>
    </row>
    <row r="20" spans="1:21" ht="12" thickBot="1" x14ac:dyDescent="0.25">
      <c r="A20" s="79"/>
      <c r="B20" s="76" t="s">
        <v>18</v>
      </c>
      <c r="C20" s="77"/>
      <c r="D20" s="59">
        <v>994796.23270000005</v>
      </c>
      <c r="E20" s="60"/>
      <c r="F20" s="60"/>
      <c r="G20" s="59">
        <v>860658.26100000006</v>
      </c>
      <c r="H20" s="61">
        <v>15.585509113006699</v>
      </c>
      <c r="I20" s="59">
        <v>106835.14720000001</v>
      </c>
      <c r="J20" s="61">
        <v>10.739400058847901</v>
      </c>
      <c r="K20" s="59">
        <v>106386.4385</v>
      </c>
      <c r="L20" s="61">
        <v>12.3610547090304</v>
      </c>
      <c r="M20" s="61">
        <v>4.2177246115820003E-3</v>
      </c>
      <c r="N20" s="59">
        <v>15168076.429400001</v>
      </c>
      <c r="O20" s="59">
        <v>93545761.523699999</v>
      </c>
      <c r="P20" s="59">
        <v>38259</v>
      </c>
      <c r="Q20" s="59">
        <v>37147</v>
      </c>
      <c r="R20" s="61">
        <v>2.9935122620938301</v>
      </c>
      <c r="S20" s="59">
        <v>26.001626615959601</v>
      </c>
      <c r="T20" s="59">
        <v>26.4995494844806</v>
      </c>
      <c r="U20" s="62">
        <v>-1.91496815132064</v>
      </c>
    </row>
    <row r="21" spans="1:21" ht="12" customHeight="1" thickBot="1" x14ac:dyDescent="0.25">
      <c r="A21" s="79"/>
      <c r="B21" s="76" t="s">
        <v>19</v>
      </c>
      <c r="C21" s="77"/>
      <c r="D21" s="59">
        <v>469082.08199999999</v>
      </c>
      <c r="E21" s="60"/>
      <c r="F21" s="60"/>
      <c r="G21" s="59">
        <v>628637.8003</v>
      </c>
      <c r="H21" s="61">
        <v>-25.381184240568501</v>
      </c>
      <c r="I21" s="59">
        <v>48816.722999999998</v>
      </c>
      <c r="J21" s="61">
        <v>10.4068615863268</v>
      </c>
      <c r="K21" s="59">
        <v>96141.881899999993</v>
      </c>
      <c r="L21" s="61">
        <v>15.2936845118316</v>
      </c>
      <c r="M21" s="61">
        <v>-0.49224290147788302</v>
      </c>
      <c r="N21" s="59">
        <v>8142634.9051000001</v>
      </c>
      <c r="O21" s="59">
        <v>34946658.703100003</v>
      </c>
      <c r="P21" s="59">
        <v>31319</v>
      </c>
      <c r="Q21" s="59">
        <v>30986</v>
      </c>
      <c r="R21" s="61">
        <v>1.0746788872394</v>
      </c>
      <c r="S21" s="59">
        <v>14.9775561799547</v>
      </c>
      <c r="T21" s="59">
        <v>13.6771085328858</v>
      </c>
      <c r="U21" s="62">
        <v>8.6826424247321992</v>
      </c>
    </row>
    <row r="22" spans="1:21" ht="12" customHeight="1" thickBot="1" x14ac:dyDescent="0.25">
      <c r="A22" s="79"/>
      <c r="B22" s="76" t="s">
        <v>20</v>
      </c>
      <c r="C22" s="77"/>
      <c r="D22" s="59">
        <v>1313690.7892</v>
      </c>
      <c r="E22" s="60"/>
      <c r="F22" s="60"/>
      <c r="G22" s="59">
        <v>1859362.9938000001</v>
      </c>
      <c r="H22" s="61">
        <v>-29.347266048616099</v>
      </c>
      <c r="I22" s="59">
        <v>56444.748500000002</v>
      </c>
      <c r="J22" s="61">
        <v>4.2966540501036201</v>
      </c>
      <c r="K22" s="59">
        <v>119318.1413</v>
      </c>
      <c r="L22" s="61">
        <v>6.4171515566279096</v>
      </c>
      <c r="M22" s="61">
        <v>-0.52693909002419204</v>
      </c>
      <c r="N22" s="59">
        <v>31903834.9355</v>
      </c>
      <c r="O22" s="59">
        <v>98702369.664000005</v>
      </c>
      <c r="P22" s="59">
        <v>74967</v>
      </c>
      <c r="Q22" s="59">
        <v>69396</v>
      </c>
      <c r="R22" s="61">
        <v>8.0278402213383995</v>
      </c>
      <c r="S22" s="59">
        <v>17.523587567863199</v>
      </c>
      <c r="T22" s="59">
        <v>17.759131664649299</v>
      </c>
      <c r="U22" s="62">
        <v>-1.3441545338469001</v>
      </c>
    </row>
    <row r="23" spans="1:21" ht="12" thickBot="1" x14ac:dyDescent="0.25">
      <c r="A23" s="79"/>
      <c r="B23" s="76" t="s">
        <v>21</v>
      </c>
      <c r="C23" s="77"/>
      <c r="D23" s="59">
        <v>3064534.6998999999</v>
      </c>
      <c r="E23" s="60"/>
      <c r="F23" s="60"/>
      <c r="G23" s="59">
        <v>2478445.0115999999</v>
      </c>
      <c r="H23" s="61">
        <v>23.647475960002801</v>
      </c>
      <c r="I23" s="59">
        <v>386594.8921</v>
      </c>
      <c r="J23" s="61">
        <v>12.615125294962899</v>
      </c>
      <c r="K23" s="59">
        <v>418071.74459999998</v>
      </c>
      <c r="L23" s="61">
        <v>16.868308259544801</v>
      </c>
      <c r="M23" s="61">
        <v>-7.5290552175719005E-2</v>
      </c>
      <c r="N23" s="59">
        <v>46777657.5053</v>
      </c>
      <c r="O23" s="59">
        <v>179561492.0733</v>
      </c>
      <c r="P23" s="59">
        <v>89912</v>
      </c>
      <c r="Q23" s="59">
        <v>90150</v>
      </c>
      <c r="R23" s="61">
        <v>-0.264004437049359</v>
      </c>
      <c r="S23" s="59">
        <v>34.083711850476</v>
      </c>
      <c r="T23" s="59">
        <v>37.178716662229597</v>
      </c>
      <c r="U23" s="62">
        <v>-9.0805978683638298</v>
      </c>
    </row>
    <row r="24" spans="1:21" ht="12" thickBot="1" x14ac:dyDescent="0.25">
      <c r="A24" s="79"/>
      <c r="B24" s="76" t="s">
        <v>22</v>
      </c>
      <c r="C24" s="77"/>
      <c r="D24" s="59">
        <v>247697.59729999999</v>
      </c>
      <c r="E24" s="60"/>
      <c r="F24" s="60"/>
      <c r="G24" s="59">
        <v>365952.4498</v>
      </c>
      <c r="H24" s="61">
        <v>-32.314267212756299</v>
      </c>
      <c r="I24" s="59">
        <v>25469.561099999999</v>
      </c>
      <c r="J24" s="61">
        <v>10.2825224699909</v>
      </c>
      <c r="K24" s="59">
        <v>67182.890299999999</v>
      </c>
      <c r="L24" s="61">
        <v>18.358366049118299</v>
      </c>
      <c r="M24" s="61">
        <v>-0.62089214997646502</v>
      </c>
      <c r="N24" s="59">
        <v>5298922.5283000004</v>
      </c>
      <c r="O24" s="59">
        <v>24430161.835999999</v>
      </c>
      <c r="P24" s="59">
        <v>21616</v>
      </c>
      <c r="Q24" s="59">
        <v>21138</v>
      </c>
      <c r="R24" s="61">
        <v>2.2613303056107501</v>
      </c>
      <c r="S24" s="59">
        <v>11.4589932133605</v>
      </c>
      <c r="T24" s="59">
        <v>11.623230272495</v>
      </c>
      <c r="U24" s="62">
        <v>-1.4332590662770099</v>
      </c>
    </row>
    <row r="25" spans="1:21" ht="12" thickBot="1" x14ac:dyDescent="0.25">
      <c r="A25" s="79"/>
      <c r="B25" s="76" t="s">
        <v>23</v>
      </c>
      <c r="C25" s="77"/>
      <c r="D25" s="59">
        <v>330211.76689999999</v>
      </c>
      <c r="E25" s="60"/>
      <c r="F25" s="60"/>
      <c r="G25" s="59">
        <v>412230.07520000002</v>
      </c>
      <c r="H25" s="61">
        <v>-19.896245624535599</v>
      </c>
      <c r="I25" s="59">
        <v>27194.2284</v>
      </c>
      <c r="J25" s="61">
        <v>8.2353904754204006</v>
      </c>
      <c r="K25" s="59">
        <v>38837.659500000002</v>
      </c>
      <c r="L25" s="61">
        <v>9.4213551694784297</v>
      </c>
      <c r="M25" s="61">
        <v>-0.29979744531206898</v>
      </c>
      <c r="N25" s="59">
        <v>6764320.7869999995</v>
      </c>
      <c r="O25" s="59">
        <v>34823072.250100002</v>
      </c>
      <c r="P25" s="59">
        <v>15104</v>
      </c>
      <c r="Q25" s="59">
        <v>13486</v>
      </c>
      <c r="R25" s="61">
        <v>11.9976271689159</v>
      </c>
      <c r="S25" s="59">
        <v>21.862537533103801</v>
      </c>
      <c r="T25" s="59">
        <v>19.586856525285501</v>
      </c>
      <c r="U25" s="62">
        <v>10.4090433435394</v>
      </c>
    </row>
    <row r="26" spans="1:21" ht="12" thickBot="1" x14ac:dyDescent="0.25">
      <c r="A26" s="79"/>
      <c r="B26" s="76" t="s">
        <v>24</v>
      </c>
      <c r="C26" s="77"/>
      <c r="D26" s="59">
        <v>546700.94469999999</v>
      </c>
      <c r="E26" s="60"/>
      <c r="F26" s="60"/>
      <c r="G26" s="59">
        <v>503763.10580000002</v>
      </c>
      <c r="H26" s="61">
        <v>8.5234187271043993</v>
      </c>
      <c r="I26" s="59">
        <v>114453.96950000001</v>
      </c>
      <c r="J26" s="61">
        <v>20.935389011044499</v>
      </c>
      <c r="K26" s="59">
        <v>115913.9195</v>
      </c>
      <c r="L26" s="61">
        <v>23.009608715970401</v>
      </c>
      <c r="M26" s="61">
        <v>-1.2595122365783E-2</v>
      </c>
      <c r="N26" s="59">
        <v>8677549.5583999995</v>
      </c>
      <c r="O26" s="59">
        <v>57391524.213100001</v>
      </c>
      <c r="P26" s="59">
        <v>36384</v>
      </c>
      <c r="Q26" s="59">
        <v>34883</v>
      </c>
      <c r="R26" s="61">
        <v>4.3029555944156304</v>
      </c>
      <c r="S26" s="59">
        <v>15.0258614968118</v>
      </c>
      <c r="T26" s="59">
        <v>14.995572877906101</v>
      </c>
      <c r="U26" s="62">
        <v>0.20157658788528501</v>
      </c>
    </row>
    <row r="27" spans="1:21" ht="12" thickBot="1" x14ac:dyDescent="0.25">
      <c r="A27" s="79"/>
      <c r="B27" s="76" t="s">
        <v>25</v>
      </c>
      <c r="C27" s="77"/>
      <c r="D27" s="59">
        <v>241924.24739999999</v>
      </c>
      <c r="E27" s="60"/>
      <c r="F27" s="60"/>
      <c r="G27" s="59">
        <v>269863.3125</v>
      </c>
      <c r="H27" s="61">
        <v>-10.3530431169668</v>
      </c>
      <c r="I27" s="59">
        <v>59078.130899999996</v>
      </c>
      <c r="J27" s="61">
        <v>24.420094940843001</v>
      </c>
      <c r="K27" s="59">
        <v>74304.451799999995</v>
      </c>
      <c r="L27" s="61">
        <v>27.534106474736198</v>
      </c>
      <c r="M27" s="61">
        <v>-0.20491801676948801</v>
      </c>
      <c r="N27" s="59">
        <v>4005003.5122000002</v>
      </c>
      <c r="O27" s="59">
        <v>15574792.841600001</v>
      </c>
      <c r="P27" s="59">
        <v>27491</v>
      </c>
      <c r="Q27" s="59">
        <v>26101</v>
      </c>
      <c r="R27" s="61">
        <v>5.3254664572238699</v>
      </c>
      <c r="S27" s="59">
        <v>8.80012540104034</v>
      </c>
      <c r="T27" s="59">
        <v>8.5677662886479506</v>
      </c>
      <c r="U27" s="62">
        <v>2.6404068328949899</v>
      </c>
    </row>
    <row r="28" spans="1:21" ht="12" thickBot="1" x14ac:dyDescent="0.25">
      <c r="A28" s="79"/>
      <c r="B28" s="76" t="s">
        <v>26</v>
      </c>
      <c r="C28" s="77"/>
      <c r="D28" s="59">
        <v>670062.72019999998</v>
      </c>
      <c r="E28" s="60"/>
      <c r="F28" s="60"/>
      <c r="G28" s="59">
        <v>774779.86410000001</v>
      </c>
      <c r="H28" s="61">
        <v>-13.515728628497801</v>
      </c>
      <c r="I28" s="59">
        <v>18426.71</v>
      </c>
      <c r="J28" s="61">
        <v>2.74999779043072</v>
      </c>
      <c r="K28" s="59">
        <v>37776.447399999997</v>
      </c>
      <c r="L28" s="61">
        <v>4.8757652528672599</v>
      </c>
      <c r="M28" s="61">
        <v>-0.51221696934900196</v>
      </c>
      <c r="N28" s="59">
        <v>11571347.2391</v>
      </c>
      <c r="O28" s="59">
        <v>67230918.75</v>
      </c>
      <c r="P28" s="59">
        <v>29420</v>
      </c>
      <c r="Q28" s="59">
        <v>28258</v>
      </c>
      <c r="R28" s="61">
        <v>4.1121098449996598</v>
      </c>
      <c r="S28" s="59">
        <v>22.775755275322901</v>
      </c>
      <c r="T28" s="59">
        <v>22.612275854625199</v>
      </c>
      <c r="U28" s="62">
        <v>0.717778263427306</v>
      </c>
    </row>
    <row r="29" spans="1:21" ht="12" thickBot="1" x14ac:dyDescent="0.25">
      <c r="A29" s="79"/>
      <c r="B29" s="76" t="s">
        <v>27</v>
      </c>
      <c r="C29" s="77"/>
      <c r="D29" s="59">
        <v>675019.61080000002</v>
      </c>
      <c r="E29" s="60"/>
      <c r="F29" s="60"/>
      <c r="G29" s="59">
        <v>875003.27240000002</v>
      </c>
      <c r="H29" s="61">
        <v>-22.855190135629499</v>
      </c>
      <c r="I29" s="59">
        <v>99462.5092</v>
      </c>
      <c r="J29" s="61">
        <v>14.734758458664899</v>
      </c>
      <c r="K29" s="59">
        <v>154434.17569999999</v>
      </c>
      <c r="L29" s="61">
        <v>17.6495540726849</v>
      </c>
      <c r="M29" s="61">
        <v>-0.35595532045178002</v>
      </c>
      <c r="N29" s="59">
        <v>11553238.317500001</v>
      </c>
      <c r="O29" s="59">
        <v>42093107.737599999</v>
      </c>
      <c r="P29" s="59">
        <v>92102</v>
      </c>
      <c r="Q29" s="59">
        <v>91002</v>
      </c>
      <c r="R29" s="61">
        <v>1.20876464253532</v>
      </c>
      <c r="S29" s="59">
        <v>7.3290440033875504</v>
      </c>
      <c r="T29" s="59">
        <v>7.2925878255422996</v>
      </c>
      <c r="U29" s="62">
        <v>0.49742064351642901</v>
      </c>
    </row>
    <row r="30" spans="1:21" ht="12" thickBot="1" x14ac:dyDescent="0.25">
      <c r="A30" s="79"/>
      <c r="B30" s="76" t="s">
        <v>28</v>
      </c>
      <c r="C30" s="77"/>
      <c r="D30" s="59">
        <v>1065176.352</v>
      </c>
      <c r="E30" s="60"/>
      <c r="F30" s="60"/>
      <c r="G30" s="59">
        <v>895300.5993</v>
      </c>
      <c r="H30" s="61">
        <v>18.9741582696157</v>
      </c>
      <c r="I30" s="59">
        <v>109332.15210000001</v>
      </c>
      <c r="J30" s="61">
        <v>10.264230133790999</v>
      </c>
      <c r="K30" s="59">
        <v>122311.6633</v>
      </c>
      <c r="L30" s="61">
        <v>13.6615192032297</v>
      </c>
      <c r="M30" s="61">
        <v>-0.10611834431655499</v>
      </c>
      <c r="N30" s="59">
        <v>16848394.521600001</v>
      </c>
      <c r="O30" s="59">
        <v>78044725.5396</v>
      </c>
      <c r="P30" s="59">
        <v>69188</v>
      </c>
      <c r="Q30" s="59">
        <v>65780</v>
      </c>
      <c r="R30" s="61">
        <v>5.1809060504712798</v>
      </c>
      <c r="S30" s="59">
        <v>15.395391570792601</v>
      </c>
      <c r="T30" s="59">
        <v>15.1423307920341</v>
      </c>
      <c r="U30" s="62">
        <v>1.6437436982029301</v>
      </c>
    </row>
    <row r="31" spans="1:21" ht="12" thickBot="1" x14ac:dyDescent="0.25">
      <c r="A31" s="79"/>
      <c r="B31" s="76" t="s">
        <v>29</v>
      </c>
      <c r="C31" s="77"/>
      <c r="D31" s="59">
        <v>709297.61369999999</v>
      </c>
      <c r="E31" s="60"/>
      <c r="F31" s="60"/>
      <c r="G31" s="59">
        <v>354799.98450000002</v>
      </c>
      <c r="H31" s="61">
        <v>99.914781478802396</v>
      </c>
      <c r="I31" s="59">
        <v>16364.4874</v>
      </c>
      <c r="J31" s="61">
        <v>2.3071397793989199</v>
      </c>
      <c r="K31" s="59">
        <v>30534.144499999999</v>
      </c>
      <c r="L31" s="61">
        <v>8.6060163004319392</v>
      </c>
      <c r="M31" s="61">
        <v>-0.464059410605069</v>
      </c>
      <c r="N31" s="59">
        <v>9028813.2083999999</v>
      </c>
      <c r="O31" s="59">
        <v>77538619.5792</v>
      </c>
      <c r="P31" s="59">
        <v>22823</v>
      </c>
      <c r="Q31" s="59">
        <v>25900</v>
      </c>
      <c r="R31" s="61">
        <v>-11.880308880308901</v>
      </c>
      <c r="S31" s="59">
        <v>31.078193651141401</v>
      </c>
      <c r="T31" s="59">
        <v>28.343498154440201</v>
      </c>
      <c r="U31" s="62">
        <v>8.7994029749563705</v>
      </c>
    </row>
    <row r="32" spans="1:21" ht="12" thickBot="1" x14ac:dyDescent="0.25">
      <c r="A32" s="79"/>
      <c r="B32" s="76" t="s">
        <v>30</v>
      </c>
      <c r="C32" s="77"/>
      <c r="D32" s="59">
        <v>154185.25</v>
      </c>
      <c r="E32" s="60"/>
      <c r="F32" s="60"/>
      <c r="G32" s="59">
        <v>137698.12229999999</v>
      </c>
      <c r="H32" s="61">
        <v>11.9733860016477</v>
      </c>
      <c r="I32" s="59">
        <v>37291.804199999999</v>
      </c>
      <c r="J32" s="61">
        <v>24.186362962734801</v>
      </c>
      <c r="K32" s="59">
        <v>37428.815399999999</v>
      </c>
      <c r="L32" s="61">
        <v>27.1817906989716</v>
      </c>
      <c r="M32" s="61">
        <v>-3.6605807193139999E-3</v>
      </c>
      <c r="N32" s="59">
        <v>3509044.6031999998</v>
      </c>
      <c r="O32" s="59">
        <v>9508043.4788000006</v>
      </c>
      <c r="P32" s="59">
        <v>23840</v>
      </c>
      <c r="Q32" s="59">
        <v>23384</v>
      </c>
      <c r="R32" s="61">
        <v>1.9500513171399201</v>
      </c>
      <c r="S32" s="59">
        <v>6.4675020973154398</v>
      </c>
      <c r="T32" s="59">
        <v>6.2819156560041103</v>
      </c>
      <c r="U32" s="62">
        <v>2.869522707822</v>
      </c>
    </row>
    <row r="33" spans="1:21" ht="12" thickBot="1" x14ac:dyDescent="0.25">
      <c r="A33" s="79"/>
      <c r="B33" s="76" t="s">
        <v>75</v>
      </c>
      <c r="C33" s="77"/>
      <c r="D33" s="60"/>
      <c r="E33" s="60"/>
      <c r="F33" s="60"/>
      <c r="G33" s="59">
        <v>1.7948999999999999</v>
      </c>
      <c r="H33" s="60"/>
      <c r="I33" s="60"/>
      <c r="J33" s="60"/>
      <c r="K33" s="59">
        <v>0.95389999999999997</v>
      </c>
      <c r="L33" s="61">
        <v>53.145022006796999</v>
      </c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79"/>
      <c r="B34" s="76" t="s">
        <v>31</v>
      </c>
      <c r="C34" s="77"/>
      <c r="D34" s="59">
        <v>138667.7219</v>
      </c>
      <c r="E34" s="60"/>
      <c r="F34" s="60"/>
      <c r="G34" s="59">
        <v>159722.85339999999</v>
      </c>
      <c r="H34" s="61">
        <v>-13.1822911072537</v>
      </c>
      <c r="I34" s="59">
        <v>15632.3943</v>
      </c>
      <c r="J34" s="61">
        <v>11.273275486037999</v>
      </c>
      <c r="K34" s="59">
        <v>24300.306700000001</v>
      </c>
      <c r="L34" s="61">
        <v>15.214044942675701</v>
      </c>
      <c r="M34" s="61">
        <v>-0.35669971194231898</v>
      </c>
      <c r="N34" s="59">
        <v>3014596.2110000001</v>
      </c>
      <c r="O34" s="59">
        <v>18065706.829799999</v>
      </c>
      <c r="P34" s="59">
        <v>7408</v>
      </c>
      <c r="Q34" s="59">
        <v>6772</v>
      </c>
      <c r="R34" s="61">
        <v>9.3916125221500408</v>
      </c>
      <c r="S34" s="59">
        <v>18.718644964902801</v>
      </c>
      <c r="T34" s="59">
        <v>19.336903204370898</v>
      </c>
      <c r="U34" s="62">
        <v>-3.3029006139459098</v>
      </c>
    </row>
    <row r="35" spans="1:21" ht="12" customHeight="1" thickBot="1" x14ac:dyDescent="0.25">
      <c r="A35" s="79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79"/>
      <c r="B36" s="76" t="s">
        <v>61</v>
      </c>
      <c r="C36" s="77"/>
      <c r="D36" s="59">
        <v>311161.56</v>
      </c>
      <c r="E36" s="60"/>
      <c r="F36" s="60"/>
      <c r="G36" s="59">
        <v>180077.87</v>
      </c>
      <c r="H36" s="61">
        <v>72.792781256242094</v>
      </c>
      <c r="I36" s="59">
        <v>32477.13</v>
      </c>
      <c r="J36" s="61">
        <v>10.437385003468901</v>
      </c>
      <c r="K36" s="59">
        <v>5824.2</v>
      </c>
      <c r="L36" s="61">
        <v>3.23426748661565</v>
      </c>
      <c r="M36" s="61">
        <v>4.5762387967446196</v>
      </c>
      <c r="N36" s="59">
        <v>5329427.67</v>
      </c>
      <c r="O36" s="59">
        <v>28504654.690000001</v>
      </c>
      <c r="P36" s="59">
        <v>180</v>
      </c>
      <c r="Q36" s="59">
        <v>219</v>
      </c>
      <c r="R36" s="61">
        <v>-17.808219178082201</v>
      </c>
      <c r="S36" s="59">
        <v>1728.6753333333299</v>
      </c>
      <c r="T36" s="59">
        <v>1500.93716894977</v>
      </c>
      <c r="U36" s="62">
        <v>13.1741432293376</v>
      </c>
    </row>
    <row r="37" spans="1:21" ht="12" customHeight="1" thickBot="1" x14ac:dyDescent="0.25">
      <c r="A37" s="79"/>
      <c r="B37" s="76" t="s">
        <v>35</v>
      </c>
      <c r="C37" s="77"/>
      <c r="D37" s="59">
        <v>153749.98000000001</v>
      </c>
      <c r="E37" s="60"/>
      <c r="F37" s="60"/>
      <c r="G37" s="59">
        <v>175793.2</v>
      </c>
      <c r="H37" s="61">
        <v>-12.5392904845011</v>
      </c>
      <c r="I37" s="59">
        <v>-18463.330000000002</v>
      </c>
      <c r="J37" s="61">
        <v>-12.0086714808028</v>
      </c>
      <c r="K37" s="59">
        <v>-18147.07</v>
      </c>
      <c r="L37" s="61">
        <v>-10.3229647108079</v>
      </c>
      <c r="M37" s="61">
        <v>1.7427606770680001E-2</v>
      </c>
      <c r="N37" s="59">
        <v>2605018.71</v>
      </c>
      <c r="O37" s="59">
        <v>25489231.43</v>
      </c>
      <c r="P37" s="59">
        <v>71</v>
      </c>
      <c r="Q37" s="59">
        <v>77</v>
      </c>
      <c r="R37" s="61">
        <v>-7.7922077922078001</v>
      </c>
      <c r="S37" s="59">
        <v>2165.4926760563399</v>
      </c>
      <c r="T37" s="59">
        <v>2034.3990909090901</v>
      </c>
      <c r="U37" s="62">
        <v>6.0537533373692396</v>
      </c>
    </row>
    <row r="38" spans="1:21" ht="12" customHeight="1" thickBot="1" x14ac:dyDescent="0.25">
      <c r="A38" s="79"/>
      <c r="B38" s="76" t="s">
        <v>36</v>
      </c>
      <c r="C38" s="77"/>
      <c r="D38" s="59">
        <v>48691.45</v>
      </c>
      <c r="E38" s="60"/>
      <c r="F38" s="60"/>
      <c r="G38" s="59">
        <v>16447.86</v>
      </c>
      <c r="H38" s="61">
        <v>196.03516810089599</v>
      </c>
      <c r="I38" s="59">
        <v>1822.95</v>
      </c>
      <c r="J38" s="61">
        <v>3.7438811125978</v>
      </c>
      <c r="K38" s="59">
        <v>77.78</v>
      </c>
      <c r="L38" s="61">
        <v>0.47288826631549602</v>
      </c>
      <c r="M38" s="61">
        <v>22.437258935458999</v>
      </c>
      <c r="N38" s="59">
        <v>606605.89</v>
      </c>
      <c r="O38" s="59">
        <v>6708032.6699999999</v>
      </c>
      <c r="P38" s="59">
        <v>20</v>
      </c>
      <c r="Q38" s="59">
        <v>16</v>
      </c>
      <c r="R38" s="61">
        <v>25</v>
      </c>
      <c r="S38" s="59">
        <v>2434.5725000000002</v>
      </c>
      <c r="T38" s="59">
        <v>1767.735625</v>
      </c>
      <c r="U38" s="62">
        <v>27.390306717093001</v>
      </c>
    </row>
    <row r="39" spans="1:21" ht="12" customHeight="1" thickBot="1" x14ac:dyDescent="0.25">
      <c r="A39" s="79"/>
      <c r="B39" s="76" t="s">
        <v>37</v>
      </c>
      <c r="C39" s="77"/>
      <c r="D39" s="59">
        <v>125626.28</v>
      </c>
      <c r="E39" s="60"/>
      <c r="F39" s="60"/>
      <c r="G39" s="59">
        <v>174418.86</v>
      </c>
      <c r="H39" s="61">
        <v>-27.974371578853301</v>
      </c>
      <c r="I39" s="59">
        <v>-15697.28</v>
      </c>
      <c r="J39" s="61">
        <v>-12.495219949201701</v>
      </c>
      <c r="K39" s="59">
        <v>-35623.17</v>
      </c>
      <c r="L39" s="61">
        <v>-20.423920899379802</v>
      </c>
      <c r="M39" s="61">
        <v>-0.55935196109722995</v>
      </c>
      <c r="N39" s="59">
        <v>2354092.09</v>
      </c>
      <c r="O39" s="59">
        <v>15989925.73</v>
      </c>
      <c r="P39" s="59">
        <v>94</v>
      </c>
      <c r="Q39" s="59">
        <v>142</v>
      </c>
      <c r="R39" s="61">
        <v>-33.802816901408498</v>
      </c>
      <c r="S39" s="59">
        <v>1336.4497872340401</v>
      </c>
      <c r="T39" s="59">
        <v>1209.92478873239</v>
      </c>
      <c r="U39" s="62">
        <v>9.4672467091717696</v>
      </c>
    </row>
    <row r="40" spans="1:21" ht="12" customHeight="1" thickBot="1" x14ac:dyDescent="0.25">
      <c r="A40" s="79"/>
      <c r="B40" s="76" t="s">
        <v>74</v>
      </c>
      <c r="C40" s="77"/>
      <c r="D40" s="59">
        <v>0.15</v>
      </c>
      <c r="E40" s="60"/>
      <c r="F40" s="60"/>
      <c r="G40" s="60"/>
      <c r="H40" s="60"/>
      <c r="I40" s="59">
        <v>-1200.71</v>
      </c>
      <c r="J40" s="61">
        <v>-800473.33333333302</v>
      </c>
      <c r="K40" s="60"/>
      <c r="L40" s="60"/>
      <c r="M40" s="60"/>
      <c r="N40" s="59">
        <v>3.34</v>
      </c>
      <c r="O40" s="59">
        <v>9.5</v>
      </c>
      <c r="P40" s="59">
        <v>2</v>
      </c>
      <c r="Q40" s="59">
        <v>5</v>
      </c>
      <c r="R40" s="61">
        <v>-60</v>
      </c>
      <c r="S40" s="59">
        <v>7.4999999999999997E-2</v>
      </c>
      <c r="T40" s="59">
        <v>9.1999999999999998E-2</v>
      </c>
      <c r="U40" s="62">
        <v>-22.6666666666666</v>
      </c>
    </row>
    <row r="41" spans="1:21" ht="12" customHeight="1" thickBot="1" x14ac:dyDescent="0.25">
      <c r="A41" s="79"/>
      <c r="B41" s="76" t="s">
        <v>32</v>
      </c>
      <c r="C41" s="77"/>
      <c r="D41" s="59">
        <v>28745.299200000001</v>
      </c>
      <c r="E41" s="60"/>
      <c r="F41" s="60"/>
      <c r="G41" s="59">
        <v>193423.0765</v>
      </c>
      <c r="H41" s="61">
        <v>-85.138640269740506</v>
      </c>
      <c r="I41" s="59">
        <v>2976.3932</v>
      </c>
      <c r="J41" s="61">
        <v>10.3543650017043</v>
      </c>
      <c r="K41" s="59">
        <v>13631.542299999999</v>
      </c>
      <c r="L41" s="61">
        <v>7.0475263586245402</v>
      </c>
      <c r="M41" s="61">
        <v>-0.78165396589056602</v>
      </c>
      <c r="N41" s="59">
        <v>474034.26880000002</v>
      </c>
      <c r="O41" s="59">
        <v>1530696.1392000001</v>
      </c>
      <c r="P41" s="59">
        <v>57</v>
      </c>
      <c r="Q41" s="59">
        <v>62</v>
      </c>
      <c r="R41" s="61">
        <v>-8.0645161290322598</v>
      </c>
      <c r="S41" s="59">
        <v>504.30349473684203</v>
      </c>
      <c r="T41" s="59">
        <v>433.07140806451599</v>
      </c>
      <c r="U41" s="62">
        <v>14.1248449427257</v>
      </c>
    </row>
    <row r="42" spans="1:21" ht="12" customHeight="1" thickBot="1" x14ac:dyDescent="0.25">
      <c r="A42" s="79"/>
      <c r="B42" s="76" t="s">
        <v>33</v>
      </c>
      <c r="C42" s="77"/>
      <c r="D42" s="59">
        <v>502925.60849999997</v>
      </c>
      <c r="E42" s="60"/>
      <c r="F42" s="60"/>
      <c r="G42" s="59">
        <v>521915.57559999998</v>
      </c>
      <c r="H42" s="61">
        <v>-3.6385131978805099</v>
      </c>
      <c r="I42" s="59">
        <v>29616.451700000001</v>
      </c>
      <c r="J42" s="61">
        <v>5.8888334973302499</v>
      </c>
      <c r="K42" s="59">
        <v>31554.184799999999</v>
      </c>
      <c r="L42" s="61">
        <v>6.0458407978579602</v>
      </c>
      <c r="M42" s="61">
        <v>-6.1409702462032999E-2</v>
      </c>
      <c r="N42" s="59">
        <v>7462876.8443999998</v>
      </c>
      <c r="O42" s="59">
        <v>34925959.141099997</v>
      </c>
      <c r="P42" s="59">
        <v>2431</v>
      </c>
      <c r="Q42" s="59">
        <v>2377</v>
      </c>
      <c r="R42" s="61">
        <v>2.27177114009256</v>
      </c>
      <c r="S42" s="59">
        <v>206.88013512957599</v>
      </c>
      <c r="T42" s="59">
        <v>195.69472641985701</v>
      </c>
      <c r="U42" s="62">
        <v>5.4067098818905803</v>
      </c>
    </row>
    <row r="43" spans="1:21" ht="12" thickBot="1" x14ac:dyDescent="0.25">
      <c r="A43" s="79"/>
      <c r="B43" s="76" t="s">
        <v>38</v>
      </c>
      <c r="C43" s="77"/>
      <c r="D43" s="59">
        <v>166322.51999999999</v>
      </c>
      <c r="E43" s="60"/>
      <c r="F43" s="60"/>
      <c r="G43" s="59">
        <v>156007.76</v>
      </c>
      <c r="H43" s="61">
        <v>6.6116967514949101</v>
      </c>
      <c r="I43" s="59">
        <v>-15689.62</v>
      </c>
      <c r="J43" s="61">
        <v>-9.4332505303551208</v>
      </c>
      <c r="K43" s="59">
        <v>-12351.28</v>
      </c>
      <c r="L43" s="61">
        <v>-7.9170933548433702</v>
      </c>
      <c r="M43" s="61">
        <v>0.27028291804574101</v>
      </c>
      <c r="N43" s="59">
        <v>2263311.3199999998</v>
      </c>
      <c r="O43" s="59">
        <v>11611906.470000001</v>
      </c>
      <c r="P43" s="59">
        <v>128</v>
      </c>
      <c r="Q43" s="59">
        <v>129</v>
      </c>
      <c r="R43" s="61">
        <v>-0.775193798449614</v>
      </c>
      <c r="S43" s="59">
        <v>1299.3946874999999</v>
      </c>
      <c r="T43" s="59">
        <v>1143.3287596899199</v>
      </c>
      <c r="U43" s="62">
        <v>12.0106638353543</v>
      </c>
    </row>
    <row r="44" spans="1:21" ht="12" thickBot="1" x14ac:dyDescent="0.25">
      <c r="A44" s="79"/>
      <c r="B44" s="76" t="s">
        <v>39</v>
      </c>
      <c r="C44" s="77"/>
      <c r="D44" s="59">
        <v>97574.81</v>
      </c>
      <c r="E44" s="60"/>
      <c r="F44" s="60"/>
      <c r="G44" s="59">
        <v>34429.93</v>
      </c>
      <c r="H44" s="61">
        <v>183.40112803017601</v>
      </c>
      <c r="I44" s="59">
        <v>13126.88</v>
      </c>
      <c r="J44" s="61">
        <v>13.4531443105039</v>
      </c>
      <c r="K44" s="59">
        <v>4976.8599999999997</v>
      </c>
      <c r="L44" s="61">
        <v>14.4550395542483</v>
      </c>
      <c r="M44" s="61">
        <v>1.6375827328878101</v>
      </c>
      <c r="N44" s="59">
        <v>956642.65</v>
      </c>
      <c r="O44" s="59">
        <v>5097581.79</v>
      </c>
      <c r="P44" s="59">
        <v>88</v>
      </c>
      <c r="Q44" s="59">
        <v>58</v>
      </c>
      <c r="R44" s="61">
        <v>51.724137931034498</v>
      </c>
      <c r="S44" s="59">
        <v>1108.80465909091</v>
      </c>
      <c r="T44" s="59">
        <v>848.58241379310402</v>
      </c>
      <c r="U44" s="62">
        <v>23.468718602892402</v>
      </c>
    </row>
    <row r="45" spans="1:21" ht="12" thickBot="1" x14ac:dyDescent="0.25">
      <c r="A45" s="80"/>
      <c r="B45" s="76" t="s">
        <v>34</v>
      </c>
      <c r="C45" s="77"/>
      <c r="D45" s="64">
        <v>1921.9953</v>
      </c>
      <c r="E45" s="65"/>
      <c r="F45" s="65"/>
      <c r="G45" s="64">
        <v>37506.666799999999</v>
      </c>
      <c r="H45" s="66">
        <v>-94.875590224402401</v>
      </c>
      <c r="I45" s="64">
        <v>338.14710000000002</v>
      </c>
      <c r="J45" s="66">
        <v>17.5935445835898</v>
      </c>
      <c r="K45" s="64">
        <v>4604.2749999999996</v>
      </c>
      <c r="L45" s="66">
        <v>12.275884243598</v>
      </c>
      <c r="M45" s="66">
        <v>-0.92655801401958005</v>
      </c>
      <c r="N45" s="64">
        <v>140639.976</v>
      </c>
      <c r="O45" s="64">
        <v>1126675.51</v>
      </c>
      <c r="P45" s="64">
        <v>5</v>
      </c>
      <c r="Q45" s="64">
        <v>5</v>
      </c>
      <c r="R45" s="66">
        <v>0</v>
      </c>
      <c r="S45" s="64">
        <v>384.39906000000002</v>
      </c>
      <c r="T45" s="64">
        <v>1107.80016</v>
      </c>
      <c r="U45" s="67">
        <v>-188.190132410834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42780</v>
      </c>
      <c r="C2" s="43">
        <v>12</v>
      </c>
      <c r="D2" s="43">
        <v>65657</v>
      </c>
      <c r="E2" s="43">
        <v>837312.083852991</v>
      </c>
      <c r="F2" s="43">
        <v>615101.39903162397</v>
      </c>
      <c r="G2" s="37"/>
      <c r="H2" s="37"/>
    </row>
    <row r="3" spans="1:8" x14ac:dyDescent="0.2">
      <c r="A3" s="43">
        <v>2</v>
      </c>
      <c r="B3" s="44">
        <v>42780</v>
      </c>
      <c r="C3" s="43">
        <v>13</v>
      </c>
      <c r="D3" s="43">
        <v>18924</v>
      </c>
      <c r="E3" s="43">
        <v>141722.39522307701</v>
      </c>
      <c r="F3" s="43">
        <v>112966.68534871801</v>
      </c>
      <c r="G3" s="37"/>
      <c r="H3" s="37"/>
    </row>
    <row r="4" spans="1:8" x14ac:dyDescent="0.2">
      <c r="A4" s="43">
        <v>3</v>
      </c>
      <c r="B4" s="44">
        <v>42780</v>
      </c>
      <c r="C4" s="43">
        <v>14</v>
      </c>
      <c r="D4" s="43">
        <v>133265</v>
      </c>
      <c r="E4" s="43">
        <v>171140.861211535</v>
      </c>
      <c r="F4" s="43">
        <v>127638.13289316199</v>
      </c>
      <c r="G4" s="37"/>
      <c r="H4" s="37"/>
    </row>
    <row r="5" spans="1:8" x14ac:dyDescent="0.2">
      <c r="A5" s="43">
        <v>4</v>
      </c>
      <c r="B5" s="44">
        <v>42780</v>
      </c>
      <c r="C5" s="43">
        <v>15</v>
      </c>
      <c r="D5" s="43">
        <v>3571</v>
      </c>
      <c r="E5" s="43">
        <v>63761.8561588382</v>
      </c>
      <c r="F5" s="43">
        <v>49353.799605703003</v>
      </c>
      <c r="G5" s="37"/>
      <c r="H5" s="37"/>
    </row>
    <row r="6" spans="1:8" x14ac:dyDescent="0.2">
      <c r="A6" s="43">
        <v>5</v>
      </c>
      <c r="B6" s="44">
        <v>42780</v>
      </c>
      <c r="C6" s="43">
        <v>16</v>
      </c>
      <c r="D6" s="43">
        <v>7373</v>
      </c>
      <c r="E6" s="43">
        <v>194191.54011282101</v>
      </c>
      <c r="F6" s="43">
        <v>161858.094564103</v>
      </c>
      <c r="G6" s="37"/>
      <c r="H6" s="37"/>
    </row>
    <row r="7" spans="1:8" x14ac:dyDescent="0.2">
      <c r="A7" s="43">
        <v>6</v>
      </c>
      <c r="B7" s="44">
        <v>42780</v>
      </c>
      <c r="C7" s="43">
        <v>17</v>
      </c>
      <c r="D7" s="43">
        <v>19363</v>
      </c>
      <c r="E7" s="43">
        <v>302397.398570085</v>
      </c>
      <c r="F7" s="43">
        <v>219173.924526496</v>
      </c>
      <c r="G7" s="37"/>
      <c r="H7" s="37"/>
    </row>
    <row r="8" spans="1:8" x14ac:dyDescent="0.2">
      <c r="A8" s="43">
        <v>7</v>
      </c>
      <c r="B8" s="44">
        <v>42780</v>
      </c>
      <c r="C8" s="43">
        <v>18</v>
      </c>
      <c r="D8" s="43">
        <v>47316</v>
      </c>
      <c r="E8" s="43">
        <v>83910.255074358996</v>
      </c>
      <c r="F8" s="43">
        <v>66995.616214529902</v>
      </c>
      <c r="G8" s="37"/>
      <c r="H8" s="37"/>
    </row>
    <row r="9" spans="1:8" x14ac:dyDescent="0.2">
      <c r="A9" s="43">
        <v>8</v>
      </c>
      <c r="B9" s="44">
        <v>42780</v>
      </c>
      <c r="C9" s="43">
        <v>19</v>
      </c>
      <c r="D9" s="43">
        <v>17430</v>
      </c>
      <c r="E9" s="43">
        <v>129305.54126837599</v>
      </c>
      <c r="F9" s="43">
        <v>165447.649316239</v>
      </c>
      <c r="G9" s="37"/>
      <c r="H9" s="37"/>
    </row>
    <row r="10" spans="1:8" x14ac:dyDescent="0.2">
      <c r="A10" s="43">
        <v>9</v>
      </c>
      <c r="B10" s="44">
        <v>42780</v>
      </c>
      <c r="C10" s="43">
        <v>21</v>
      </c>
      <c r="D10" s="43">
        <v>267932</v>
      </c>
      <c r="E10" s="43">
        <v>1093500.3634566399</v>
      </c>
      <c r="F10" s="43">
        <v>1204190.3725606799</v>
      </c>
      <c r="G10" s="37"/>
      <c r="H10" s="37"/>
    </row>
    <row r="11" spans="1:8" x14ac:dyDescent="0.2">
      <c r="A11" s="43">
        <v>10</v>
      </c>
      <c r="B11" s="44">
        <v>42780</v>
      </c>
      <c r="C11" s="43">
        <v>22</v>
      </c>
      <c r="D11" s="43">
        <v>37923.839999999997</v>
      </c>
      <c r="E11" s="43">
        <v>999451.58645641</v>
      </c>
      <c r="F11" s="43">
        <v>887121.88781880296</v>
      </c>
      <c r="G11" s="37"/>
      <c r="H11" s="37"/>
    </row>
    <row r="12" spans="1:8" x14ac:dyDescent="0.2">
      <c r="A12" s="43">
        <v>11</v>
      </c>
      <c r="B12" s="44">
        <v>42780</v>
      </c>
      <c r="C12" s="43">
        <v>23</v>
      </c>
      <c r="D12" s="43">
        <v>438108.08399999997</v>
      </c>
      <c r="E12" s="43">
        <v>4990349.79335385</v>
      </c>
      <c r="F12" s="43">
        <v>5367200.4490461498</v>
      </c>
      <c r="G12" s="37"/>
      <c r="H12" s="37"/>
    </row>
    <row r="13" spans="1:8" x14ac:dyDescent="0.2">
      <c r="A13" s="43">
        <v>12</v>
      </c>
      <c r="B13" s="44">
        <v>42780</v>
      </c>
      <c r="C13" s="43">
        <v>24</v>
      </c>
      <c r="D13" s="43">
        <v>20766.400000000001</v>
      </c>
      <c r="E13" s="43">
        <v>580058.66517863201</v>
      </c>
      <c r="F13" s="43">
        <v>516154.65187948698</v>
      </c>
      <c r="G13" s="37"/>
      <c r="H13" s="37"/>
    </row>
    <row r="14" spans="1:8" x14ac:dyDescent="0.2">
      <c r="A14" s="43">
        <v>13</v>
      </c>
      <c r="B14" s="44">
        <v>42780</v>
      </c>
      <c r="C14" s="43">
        <v>25</v>
      </c>
      <c r="D14" s="43">
        <v>78833</v>
      </c>
      <c r="E14" s="43">
        <v>994796.48144024704</v>
      </c>
      <c r="F14" s="43">
        <v>887961.08550000004</v>
      </c>
      <c r="G14" s="37"/>
      <c r="H14" s="37"/>
    </row>
    <row r="15" spans="1:8" x14ac:dyDescent="0.2">
      <c r="A15" s="43">
        <v>14</v>
      </c>
      <c r="B15" s="44">
        <v>42780</v>
      </c>
      <c r="C15" s="43">
        <v>26</v>
      </c>
      <c r="D15" s="43">
        <v>77753</v>
      </c>
      <c r="E15" s="43">
        <v>469081.87214092002</v>
      </c>
      <c r="F15" s="43">
        <v>420265.359099433</v>
      </c>
      <c r="G15" s="37"/>
      <c r="H15" s="37"/>
    </row>
    <row r="16" spans="1:8" x14ac:dyDescent="0.2">
      <c r="A16" s="43">
        <v>15</v>
      </c>
      <c r="B16" s="44">
        <v>42780</v>
      </c>
      <c r="C16" s="43">
        <v>27</v>
      </c>
      <c r="D16" s="43">
        <v>153820.71</v>
      </c>
      <c r="E16" s="43">
        <v>1313692.4970181801</v>
      </c>
      <c r="F16" s="43">
        <v>1257246.04105269</v>
      </c>
      <c r="G16" s="37"/>
      <c r="H16" s="37"/>
    </row>
    <row r="17" spans="1:9" x14ac:dyDescent="0.2">
      <c r="A17" s="43">
        <v>16</v>
      </c>
      <c r="B17" s="44">
        <v>42780</v>
      </c>
      <c r="C17" s="43">
        <v>29</v>
      </c>
      <c r="D17" s="43">
        <v>209652</v>
      </c>
      <c r="E17" s="43">
        <v>3064537.0490170899</v>
      </c>
      <c r="F17" s="43">
        <v>2677939.8464213698</v>
      </c>
      <c r="G17" s="37"/>
      <c r="H17" s="37"/>
    </row>
    <row r="18" spans="1:9" x14ac:dyDescent="0.2">
      <c r="A18" s="43">
        <v>17</v>
      </c>
      <c r="B18" s="44">
        <v>42780</v>
      </c>
      <c r="C18" s="43">
        <v>31</v>
      </c>
      <c r="D18" s="43">
        <v>24706.874</v>
      </c>
      <c r="E18" s="43">
        <v>247697.60329528799</v>
      </c>
      <c r="F18" s="43">
        <v>222228.039905082</v>
      </c>
      <c r="G18" s="37"/>
      <c r="H18" s="37"/>
    </row>
    <row r="19" spans="1:9" x14ac:dyDescent="0.2">
      <c r="A19" s="43">
        <v>18</v>
      </c>
      <c r="B19" s="44">
        <v>42780</v>
      </c>
      <c r="C19" s="43">
        <v>32</v>
      </c>
      <c r="D19" s="43">
        <v>17049.493999999999</v>
      </c>
      <c r="E19" s="43">
        <v>330211.75665871002</v>
      </c>
      <c r="F19" s="43">
        <v>303017.54097588302</v>
      </c>
      <c r="G19" s="37"/>
      <c r="H19" s="37"/>
    </row>
    <row r="20" spans="1:9" x14ac:dyDescent="0.2">
      <c r="A20" s="43">
        <v>19</v>
      </c>
      <c r="B20" s="44">
        <v>42780</v>
      </c>
      <c r="C20" s="43">
        <v>33</v>
      </c>
      <c r="D20" s="43">
        <v>32970.027999999998</v>
      </c>
      <c r="E20" s="43">
        <v>546700.98377439706</v>
      </c>
      <c r="F20" s="43">
        <v>432246.95504329802</v>
      </c>
      <c r="G20" s="37"/>
      <c r="H20" s="37"/>
    </row>
    <row r="21" spans="1:9" x14ac:dyDescent="0.2">
      <c r="A21" s="43">
        <v>20</v>
      </c>
      <c r="B21" s="44">
        <v>42780</v>
      </c>
      <c r="C21" s="43">
        <v>34</v>
      </c>
      <c r="D21" s="43">
        <v>36064.519999999997</v>
      </c>
      <c r="E21" s="43">
        <v>241924.230124575</v>
      </c>
      <c r="F21" s="43">
        <v>182846.122441132</v>
      </c>
      <c r="G21" s="37"/>
      <c r="H21" s="37"/>
    </row>
    <row r="22" spans="1:9" x14ac:dyDescent="0.2">
      <c r="A22" s="43">
        <v>21</v>
      </c>
      <c r="B22" s="44">
        <v>42780</v>
      </c>
      <c r="C22" s="43">
        <v>35</v>
      </c>
      <c r="D22" s="43">
        <v>22629.224999999999</v>
      </c>
      <c r="E22" s="43">
        <v>670062.72030884901</v>
      </c>
      <c r="F22" s="43">
        <v>651636.00345840701</v>
      </c>
      <c r="G22" s="37"/>
      <c r="H22" s="37"/>
    </row>
    <row r="23" spans="1:9" x14ac:dyDescent="0.2">
      <c r="A23" s="43">
        <v>22</v>
      </c>
      <c r="B23" s="44">
        <v>42780</v>
      </c>
      <c r="C23" s="43">
        <v>36</v>
      </c>
      <c r="D23" s="43">
        <v>139172.42600000001</v>
      </c>
      <c r="E23" s="43">
        <v>675020.00207610603</v>
      </c>
      <c r="F23" s="43">
        <v>575557.09678924701</v>
      </c>
      <c r="G23" s="37"/>
      <c r="H23" s="37"/>
    </row>
    <row r="24" spans="1:9" x14ac:dyDescent="0.2">
      <c r="A24" s="43">
        <v>23</v>
      </c>
      <c r="B24" s="44">
        <v>42780</v>
      </c>
      <c r="C24" s="43">
        <v>37</v>
      </c>
      <c r="D24" s="43">
        <v>109425.266</v>
      </c>
      <c r="E24" s="43">
        <v>1065176.2788831899</v>
      </c>
      <c r="F24" s="43">
        <v>955844.217952593</v>
      </c>
      <c r="G24" s="37"/>
      <c r="H24" s="37"/>
    </row>
    <row r="25" spans="1:9" x14ac:dyDescent="0.2">
      <c r="A25" s="43">
        <v>24</v>
      </c>
      <c r="B25" s="44">
        <v>42780</v>
      </c>
      <c r="C25" s="43">
        <v>38</v>
      </c>
      <c r="D25" s="43">
        <v>149462.11300000001</v>
      </c>
      <c r="E25" s="43">
        <v>709297.59399292001</v>
      </c>
      <c r="F25" s="43">
        <v>692933.11815398198</v>
      </c>
      <c r="G25" s="37"/>
      <c r="H25" s="37"/>
    </row>
    <row r="26" spans="1:9" x14ac:dyDescent="0.2">
      <c r="A26" s="43">
        <v>25</v>
      </c>
      <c r="B26" s="44">
        <v>42780</v>
      </c>
      <c r="C26" s="43">
        <v>39</v>
      </c>
      <c r="D26" s="43">
        <v>76530.739000000001</v>
      </c>
      <c r="E26" s="43">
        <v>154185.14519516699</v>
      </c>
      <c r="F26" s="43">
        <v>116893.46647842</v>
      </c>
      <c r="G26" s="37"/>
      <c r="H26" s="37"/>
    </row>
    <row r="27" spans="1:9" x14ac:dyDescent="0.2">
      <c r="A27" s="43">
        <v>26</v>
      </c>
      <c r="B27" s="44">
        <v>42780</v>
      </c>
      <c r="C27" s="43">
        <v>42</v>
      </c>
      <c r="D27" s="43">
        <v>6526.95</v>
      </c>
      <c r="E27" s="43">
        <v>138667.72159999999</v>
      </c>
      <c r="F27" s="43">
        <v>123035.33900000001</v>
      </c>
      <c r="G27" s="37"/>
      <c r="H27" s="37"/>
    </row>
    <row r="28" spans="1:9" x14ac:dyDescent="0.2">
      <c r="A28" s="43">
        <v>27</v>
      </c>
      <c r="B28" s="44">
        <v>42780</v>
      </c>
      <c r="C28" s="43">
        <v>70</v>
      </c>
      <c r="D28" s="43">
        <v>177</v>
      </c>
      <c r="E28" s="43">
        <v>311161.56</v>
      </c>
      <c r="F28" s="43">
        <v>278684.43</v>
      </c>
      <c r="G28" s="37"/>
      <c r="H28" s="37"/>
    </row>
    <row r="29" spans="1:9" x14ac:dyDescent="0.2">
      <c r="A29" s="43">
        <v>28</v>
      </c>
      <c r="B29" s="44">
        <v>42780</v>
      </c>
      <c r="C29" s="43">
        <v>71</v>
      </c>
      <c r="D29" s="43">
        <v>69</v>
      </c>
      <c r="E29" s="43">
        <v>153749.98000000001</v>
      </c>
      <c r="F29" s="43">
        <v>172213.31</v>
      </c>
      <c r="G29" s="37"/>
      <c r="H29" s="37"/>
    </row>
    <row r="30" spans="1:9" x14ac:dyDescent="0.2">
      <c r="A30" s="43">
        <v>29</v>
      </c>
      <c r="B30" s="44">
        <v>42780</v>
      </c>
      <c r="C30" s="43">
        <v>72</v>
      </c>
      <c r="D30" s="43">
        <v>20</v>
      </c>
      <c r="E30" s="43">
        <v>48691.45</v>
      </c>
      <c r="F30" s="43">
        <v>46868.5</v>
      </c>
      <c r="G30" s="37"/>
      <c r="H30" s="37"/>
    </row>
    <row r="31" spans="1:9" x14ac:dyDescent="0.2">
      <c r="A31" s="39">
        <v>30</v>
      </c>
      <c r="B31" s="44">
        <v>42780</v>
      </c>
      <c r="C31" s="39">
        <v>73</v>
      </c>
      <c r="D31" s="39">
        <v>86</v>
      </c>
      <c r="E31" s="39">
        <v>125626.28</v>
      </c>
      <c r="F31" s="39">
        <v>141323.56</v>
      </c>
      <c r="G31" s="39"/>
      <c r="H31" s="39"/>
      <c r="I31" s="39"/>
    </row>
    <row r="32" spans="1:9" x14ac:dyDescent="0.2">
      <c r="A32" s="39">
        <v>31</v>
      </c>
      <c r="B32" s="44">
        <v>42780</v>
      </c>
      <c r="C32" s="39">
        <v>74</v>
      </c>
      <c r="D32" s="39">
        <v>17</v>
      </c>
      <c r="E32" s="39">
        <v>0.15</v>
      </c>
      <c r="F32" s="39">
        <v>1200.8599999999999</v>
      </c>
      <c r="G32" s="39"/>
      <c r="H32" s="39"/>
    </row>
    <row r="33" spans="1:8" x14ac:dyDescent="0.2">
      <c r="A33" s="39">
        <v>32</v>
      </c>
      <c r="B33" s="44">
        <v>42780</v>
      </c>
      <c r="C33" s="39">
        <v>75</v>
      </c>
      <c r="D33" s="39">
        <v>60</v>
      </c>
      <c r="E33" s="39">
        <v>28745.299145299101</v>
      </c>
      <c r="F33" s="39">
        <v>25768.905982905999</v>
      </c>
      <c r="G33" s="39"/>
      <c r="H33" s="39"/>
    </row>
    <row r="34" spans="1:8" x14ac:dyDescent="0.2">
      <c r="A34" s="39">
        <v>33</v>
      </c>
      <c r="B34" s="44">
        <v>42780</v>
      </c>
      <c r="C34" s="39">
        <v>76</v>
      </c>
      <c r="D34" s="39">
        <v>2603</v>
      </c>
      <c r="E34" s="39">
        <v>502925.60205470101</v>
      </c>
      <c r="F34" s="39">
        <v>473309.15915470099</v>
      </c>
      <c r="G34" s="30"/>
      <c r="H34" s="30"/>
    </row>
    <row r="35" spans="1:8" x14ac:dyDescent="0.2">
      <c r="A35" s="39">
        <v>34</v>
      </c>
      <c r="B35" s="44">
        <v>42780</v>
      </c>
      <c r="C35" s="39">
        <v>77</v>
      </c>
      <c r="D35" s="39">
        <v>120</v>
      </c>
      <c r="E35" s="39">
        <v>166322.51999999999</v>
      </c>
      <c r="F35" s="39">
        <v>182012.14</v>
      </c>
      <c r="G35" s="30"/>
      <c r="H35" s="30"/>
    </row>
    <row r="36" spans="1:8" x14ac:dyDescent="0.2">
      <c r="A36" s="39">
        <v>35</v>
      </c>
      <c r="B36" s="44">
        <v>42780</v>
      </c>
      <c r="C36" s="39">
        <v>78</v>
      </c>
      <c r="D36" s="39">
        <v>89</v>
      </c>
      <c r="E36" s="39">
        <v>97574.81</v>
      </c>
      <c r="F36" s="39">
        <v>84447.93</v>
      </c>
      <c r="G36" s="30"/>
      <c r="H36" s="30"/>
    </row>
    <row r="37" spans="1:8" x14ac:dyDescent="0.2">
      <c r="A37" s="39">
        <v>36</v>
      </c>
      <c r="B37" s="44">
        <v>42780</v>
      </c>
      <c r="C37" s="39">
        <v>99</v>
      </c>
      <c r="D37" s="39">
        <v>5</v>
      </c>
      <c r="E37" s="39">
        <v>1921.99531049089</v>
      </c>
      <c r="F37" s="39">
        <v>1583.84812041449</v>
      </c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2017-02-15T00:34:27Z</dcterms:modified>
</cp:coreProperties>
</file>