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150" windowWidth="19200" windowHeight="11580" activeTab="2"/>
  </bookViews>
  <sheets>
    <sheet name="供应商明细" sheetId="12" r:id="rId1"/>
    <sheet name="小类表" sheetId="13" r:id="rId2"/>
    <sheet name="表一" sheetId="14" r:id="rId3"/>
    <sheet name="表二" sheetId="2" r:id="rId4"/>
    <sheet name="表三" sheetId="3" r:id="rId5"/>
    <sheet name="表四" sheetId="4" r:id="rId6"/>
    <sheet name="表五" sheetId="5" r:id="rId7"/>
    <sheet name="表六" sheetId="6" r:id="rId8"/>
    <sheet name="表七" sheetId="7" r:id="rId9"/>
    <sheet name="表九" sheetId="9" r:id="rId10"/>
    <sheet name="表十一" sheetId="10" r:id="rId11"/>
    <sheet name="表十二" sheetId="11" r:id="rId12"/>
    <sheet name="Sheet2" sheetId="15" r:id="rId13"/>
  </sheets>
  <calcPr calcId="145621"/>
</workbook>
</file>

<file path=xl/calcChain.xml><?xml version="1.0" encoding="utf-8"?>
<calcChain xmlns="http://schemas.openxmlformats.org/spreadsheetml/2006/main">
  <c r="M13" i="2" l="1"/>
  <c r="L14" i="2"/>
  <c r="M15" i="2"/>
  <c r="L16" i="2"/>
  <c r="M17" i="2"/>
  <c r="M12" i="2"/>
  <c r="K13" i="2"/>
  <c r="K14" i="2"/>
  <c r="K15" i="2"/>
  <c r="K16" i="2"/>
  <c r="K12" i="2"/>
  <c r="E17" i="2"/>
  <c r="D17" i="2"/>
  <c r="C17" i="2"/>
  <c r="L12" i="2" s="1"/>
  <c r="E13" i="2"/>
  <c r="E14" i="2"/>
  <c r="E15" i="2"/>
  <c r="E16" i="2"/>
  <c r="E12" i="2"/>
  <c r="I17" i="2"/>
  <c r="H17" i="2"/>
  <c r="G17" i="2"/>
  <c r="M14" i="2" s="1"/>
  <c r="I13" i="2"/>
  <c r="I14" i="2"/>
  <c r="I15" i="2"/>
  <c r="I16" i="2"/>
  <c r="I12" i="2"/>
  <c r="C5" i="3"/>
  <c r="D5" i="3"/>
  <c r="E5" i="3"/>
  <c r="F5" i="3"/>
  <c r="G5" i="3"/>
  <c r="H5" i="3"/>
  <c r="I5" i="3"/>
  <c r="J5" i="3"/>
  <c r="K5" i="3"/>
  <c r="L5" i="3"/>
  <c r="M5" i="3"/>
  <c r="N5" i="3"/>
  <c r="B5" i="3"/>
  <c r="N4" i="3"/>
  <c r="N3" i="3"/>
  <c r="K17" i="2" l="1"/>
  <c r="L17" i="2"/>
  <c r="L15" i="2"/>
  <c r="L13" i="2"/>
  <c r="M16" i="2"/>
  <c r="I8" i="14"/>
  <c r="C14" i="14"/>
  <c r="I13" i="14" l="1"/>
  <c r="J13" i="14"/>
  <c r="I10" i="15"/>
  <c r="I7" i="15"/>
  <c r="I4" i="15"/>
  <c r="H2" i="15"/>
  <c r="H4" i="15"/>
  <c r="H5" i="15"/>
  <c r="H6" i="15"/>
  <c r="H7" i="15"/>
  <c r="H8" i="15"/>
  <c r="H9" i="15"/>
  <c r="H10" i="15"/>
  <c r="H3" i="15"/>
  <c r="G3" i="15"/>
  <c r="G4" i="15"/>
  <c r="G5" i="15"/>
  <c r="G6" i="15"/>
  <c r="G7" i="15"/>
  <c r="G8" i="15"/>
  <c r="G9" i="15"/>
  <c r="M15" i="14" l="1"/>
  <c r="L18" i="14"/>
  <c r="L15" i="14"/>
  <c r="K15" i="14"/>
  <c r="J15" i="14"/>
  <c r="I15" i="14"/>
  <c r="H15" i="14"/>
  <c r="G15" i="14"/>
  <c r="G18" i="14"/>
  <c r="D15" i="14"/>
  <c r="E15" i="14"/>
  <c r="F15" i="14"/>
  <c r="C15" i="14"/>
  <c r="H13" i="14"/>
  <c r="E13" i="14"/>
  <c r="F13" i="14"/>
  <c r="G13" i="14"/>
  <c r="D13" i="14"/>
  <c r="C13" i="14"/>
  <c r="G12" i="14"/>
  <c r="H16" i="14"/>
  <c r="K16" i="14"/>
  <c r="J16" i="14"/>
  <c r="I16" i="14"/>
  <c r="L16" i="14"/>
  <c r="G16" i="14"/>
  <c r="F16" i="14"/>
  <c r="E16" i="14"/>
  <c r="D16" i="14"/>
  <c r="C16" i="14"/>
  <c r="D10" i="14"/>
  <c r="D14" i="14" s="1"/>
  <c r="E10" i="14"/>
  <c r="E14" i="14" s="1"/>
  <c r="F10" i="14"/>
  <c r="F14" i="14" s="1"/>
  <c r="H10" i="14"/>
  <c r="H14" i="14" s="1"/>
  <c r="I10" i="14"/>
  <c r="J10" i="14"/>
  <c r="K10" i="14"/>
  <c r="C10" i="14"/>
  <c r="L11" i="14"/>
  <c r="G11" i="14"/>
  <c r="M11" i="14" s="1"/>
  <c r="L9" i="14"/>
  <c r="L10" i="14" s="1"/>
  <c r="G9" i="14"/>
  <c r="G10" i="14" s="1"/>
  <c r="G14" i="14" s="1"/>
  <c r="H8" i="14"/>
  <c r="J8" i="14"/>
  <c r="K8" i="14"/>
  <c r="D8" i="14"/>
  <c r="E8" i="14"/>
  <c r="F8" i="14"/>
  <c r="C8" i="14"/>
  <c r="L7" i="14"/>
  <c r="L8" i="14" s="1"/>
  <c r="G7" i="14"/>
  <c r="M7" i="14" s="1"/>
  <c r="D6" i="14"/>
  <c r="E6" i="14"/>
  <c r="F6" i="14"/>
  <c r="G6" i="14"/>
  <c r="H6" i="14"/>
  <c r="I6" i="14"/>
  <c r="J6" i="14"/>
  <c r="K6" i="14"/>
  <c r="C6" i="14"/>
  <c r="M4" i="14"/>
  <c r="L5" i="14"/>
  <c r="M5" i="14" s="1"/>
  <c r="L4" i="14"/>
  <c r="G5" i="14"/>
  <c r="G4" i="14"/>
  <c r="J14" i="14" l="1"/>
  <c r="K12" i="14"/>
  <c r="I14" i="14"/>
  <c r="M10" i="14"/>
  <c r="M9" i="14"/>
  <c r="G8" i="14"/>
  <c r="L6" i="14"/>
  <c r="M6" i="14" s="1"/>
  <c r="E3" i="12"/>
  <c r="E2" i="12"/>
  <c r="D2" i="12"/>
  <c r="D3" i="12"/>
  <c r="D1" i="12"/>
  <c r="L12" i="14" l="1"/>
  <c r="K13" i="14"/>
  <c r="K14" i="14" s="1"/>
  <c r="M12" i="14" l="1"/>
  <c r="L13" i="14"/>
  <c r="M13" i="14" l="1"/>
  <c r="L14" i="14"/>
</calcChain>
</file>

<file path=xl/sharedStrings.xml><?xml version="1.0" encoding="utf-8"?>
<sst xmlns="http://schemas.openxmlformats.org/spreadsheetml/2006/main" count="364" uniqueCount="263">
  <si>
    <r>
      <t>分类</t>
    </r>
    <r>
      <rPr>
        <b/>
        <sz val="10"/>
        <color rgb="FF000000"/>
        <rFont val="宋体"/>
        <family val="3"/>
        <charset val="134"/>
      </rPr>
      <t xml:space="preserve">Classification </t>
    </r>
  </si>
  <si>
    <r>
      <t>2012</t>
    </r>
    <r>
      <rPr>
        <b/>
        <sz val="10"/>
        <color rgb="FF000000"/>
        <rFont val="Arial"/>
        <family val="2"/>
      </rPr>
      <t>年销售占比</t>
    </r>
    <r>
      <rPr>
        <b/>
        <sz val="10"/>
        <color rgb="FF000000"/>
        <rFont val="宋体"/>
        <family val="3"/>
        <charset val="134"/>
      </rPr>
      <t xml:space="preserve">2012CTS   </t>
    </r>
  </si>
  <si>
    <r>
      <t>2013</t>
    </r>
    <r>
      <rPr>
        <b/>
        <sz val="10"/>
        <color rgb="FF000000"/>
        <rFont val="Arial"/>
        <family val="2"/>
      </rPr>
      <t>年销售占比</t>
    </r>
    <r>
      <rPr>
        <b/>
        <sz val="10"/>
        <color rgb="FF000000"/>
        <rFont val="宋体"/>
        <family val="3"/>
        <charset val="134"/>
      </rPr>
      <t xml:space="preserve">2013CTS </t>
    </r>
  </si>
  <si>
    <r>
      <t>销量成长</t>
    </r>
    <r>
      <rPr>
        <b/>
        <sz val="10"/>
        <color rgb="FF000000"/>
        <rFont val="宋体"/>
        <family val="3"/>
        <charset val="134"/>
      </rPr>
      <t xml:space="preserve">Sales Qty Growth </t>
    </r>
  </si>
  <si>
    <r>
      <t>销售额成长</t>
    </r>
    <r>
      <rPr>
        <b/>
        <sz val="10"/>
        <color rgb="FF000000"/>
        <rFont val="宋体"/>
        <family val="3"/>
        <charset val="134"/>
      </rPr>
      <t xml:space="preserve">Sales Value Growth </t>
    </r>
  </si>
  <si>
    <r>
      <t>销售量</t>
    </r>
    <r>
      <rPr>
        <b/>
        <sz val="10"/>
        <color rgb="FF000000"/>
        <rFont val="宋体"/>
        <family val="3"/>
        <charset val="134"/>
      </rPr>
      <t xml:space="preserve">Sales Qty </t>
    </r>
  </si>
  <si>
    <r>
      <t>未税销售</t>
    </r>
    <r>
      <rPr>
        <b/>
        <sz val="10"/>
        <color rgb="FF000000"/>
        <rFont val="宋体"/>
        <family val="3"/>
        <charset val="134"/>
      </rPr>
      <t xml:space="preserve">Sales  exc VAT </t>
    </r>
  </si>
  <si>
    <r>
      <t>未税毛利</t>
    </r>
    <r>
      <rPr>
        <b/>
        <sz val="10"/>
        <color rgb="FF000000"/>
        <rFont val="宋体"/>
        <family val="3"/>
        <charset val="134"/>
      </rPr>
      <t xml:space="preserve">Margin  exc VAT </t>
    </r>
  </si>
  <si>
    <r>
      <t>毛利率</t>
    </r>
    <r>
      <rPr>
        <b/>
        <sz val="10"/>
        <color rgb="FF000000"/>
        <rFont val="宋体"/>
        <family val="3"/>
        <charset val="134"/>
      </rPr>
      <t xml:space="preserve">GP% </t>
    </r>
  </si>
  <si>
    <r>
      <t>2012</t>
    </r>
    <r>
      <rPr>
        <b/>
        <sz val="10"/>
        <color rgb="FF000000"/>
        <rFont val="Arial"/>
        <family val="2"/>
      </rPr>
      <t>年新品</t>
    </r>
    <r>
      <rPr>
        <b/>
        <sz val="10"/>
        <color rgb="FF000000"/>
        <rFont val="宋体"/>
        <family val="3"/>
        <charset val="134"/>
      </rPr>
      <t xml:space="preserve">2012NI </t>
    </r>
  </si>
  <si>
    <r>
      <t>2013</t>
    </r>
    <r>
      <rPr>
        <b/>
        <sz val="10"/>
        <color rgb="FF000000"/>
        <rFont val="Arial"/>
        <family val="2"/>
      </rPr>
      <t>年新品</t>
    </r>
    <r>
      <rPr>
        <b/>
        <sz val="10"/>
        <color rgb="FF000000"/>
        <rFont val="宋体"/>
        <family val="3"/>
        <charset val="134"/>
      </rPr>
      <t xml:space="preserve">2013NI </t>
    </r>
  </si>
  <si>
    <r>
      <t>老品</t>
    </r>
    <r>
      <rPr>
        <b/>
        <sz val="10"/>
        <color rgb="FF000000"/>
        <rFont val="宋体"/>
        <family val="3"/>
        <charset val="134"/>
      </rPr>
      <t xml:space="preserve">Old </t>
    </r>
  </si>
  <si>
    <r>
      <t>淘汰</t>
    </r>
    <r>
      <rPr>
        <b/>
        <sz val="10"/>
        <color rgb="FF000000"/>
        <rFont val="宋体"/>
        <family val="3"/>
        <charset val="134"/>
      </rPr>
      <t xml:space="preserve">Delete </t>
    </r>
  </si>
  <si>
    <r>
      <t>总计</t>
    </r>
    <r>
      <rPr>
        <b/>
        <sz val="10"/>
        <color rgb="FF000000"/>
        <rFont val="宋体"/>
        <family val="3"/>
        <charset val="134"/>
      </rPr>
      <t xml:space="preserve">Total </t>
    </r>
  </si>
  <si>
    <r>
      <t>分类</t>
    </r>
    <r>
      <rPr>
        <b/>
        <sz val="10"/>
        <color rgb="FF000000"/>
        <rFont val="宋体"/>
        <family val="3"/>
        <charset val="134"/>
      </rPr>
      <t xml:space="preserve">Classification </t>
    </r>
    <r>
      <rPr>
        <b/>
        <sz val="10"/>
        <color rgb="FF000000"/>
        <rFont val="Arial"/>
        <family val="2"/>
      </rPr>
      <t xml:space="preserve"> </t>
    </r>
  </si>
  <si>
    <r>
      <t xml:space="preserve">销量成长 </t>
    </r>
    <r>
      <rPr>
        <b/>
        <sz val="10"/>
        <color rgb="FF000000"/>
        <rFont val="宋体"/>
        <family val="3"/>
        <charset val="134"/>
      </rPr>
      <t xml:space="preserve">Sales Qty Growth </t>
    </r>
    <r>
      <rPr>
        <b/>
        <sz val="10"/>
        <color rgb="FF000000"/>
        <rFont val="Arial"/>
        <family val="2"/>
      </rPr>
      <t xml:space="preserve"> </t>
    </r>
  </si>
  <si>
    <r>
      <t xml:space="preserve">销售成长 </t>
    </r>
    <r>
      <rPr>
        <b/>
        <sz val="10"/>
        <color rgb="FF000000"/>
        <rFont val="宋体"/>
        <family val="3"/>
        <charset val="134"/>
      </rPr>
      <t xml:space="preserve">Sales  Growth </t>
    </r>
    <r>
      <rPr>
        <b/>
        <sz val="10"/>
        <color rgb="FF000000"/>
        <rFont val="Arial"/>
        <family val="2"/>
      </rPr>
      <t xml:space="preserve"> </t>
    </r>
  </si>
  <si>
    <r>
      <t>2012</t>
    </r>
    <r>
      <rPr>
        <b/>
        <sz val="10"/>
        <color rgb="FF000000"/>
        <rFont val="Arial"/>
        <family val="2"/>
      </rPr>
      <t>年分类</t>
    </r>
    <r>
      <rPr>
        <b/>
        <sz val="10"/>
        <color rgb="FF000000"/>
        <rFont val="宋体"/>
        <family val="3"/>
        <charset val="134"/>
      </rPr>
      <t xml:space="preserve">2012 Classified CTS </t>
    </r>
  </si>
  <si>
    <r>
      <t>2013</t>
    </r>
    <r>
      <rPr>
        <b/>
        <sz val="10"/>
        <color rgb="FF000000"/>
        <rFont val="Arial"/>
        <family val="2"/>
      </rPr>
      <t>年分类</t>
    </r>
    <r>
      <rPr>
        <b/>
        <sz val="10"/>
        <color rgb="FF000000"/>
        <rFont val="宋体"/>
        <family val="3"/>
        <charset val="134"/>
      </rPr>
      <t xml:space="preserve">2013 Classified CTS </t>
    </r>
  </si>
  <si>
    <r>
      <t>销售量</t>
    </r>
    <r>
      <rPr>
        <b/>
        <sz val="10"/>
        <color rgb="FF000000"/>
        <rFont val="宋体"/>
        <family val="3"/>
        <charset val="134"/>
      </rPr>
      <t xml:space="preserve">Sales Qty </t>
    </r>
    <r>
      <rPr>
        <b/>
        <sz val="10"/>
        <color rgb="FF000000"/>
        <rFont val="Arial"/>
        <family val="2"/>
      </rPr>
      <t xml:space="preserve"> </t>
    </r>
  </si>
  <si>
    <r>
      <t>未税销售</t>
    </r>
    <r>
      <rPr>
        <b/>
        <sz val="10"/>
        <color rgb="FF000000"/>
        <rFont val="宋体"/>
        <family val="3"/>
        <charset val="134"/>
      </rPr>
      <t xml:space="preserve">Sales  exc VAT </t>
    </r>
    <r>
      <rPr>
        <b/>
        <sz val="10"/>
        <color rgb="FF000000"/>
        <rFont val="Arial"/>
        <family val="2"/>
      </rPr>
      <t xml:space="preserve"> </t>
    </r>
  </si>
  <si>
    <r>
      <t>未税毛利</t>
    </r>
    <r>
      <rPr>
        <b/>
        <sz val="10"/>
        <color rgb="FF000000"/>
        <rFont val="宋体"/>
        <family val="3"/>
        <charset val="134"/>
      </rPr>
      <t xml:space="preserve">Margin  exc VAT </t>
    </r>
    <r>
      <rPr>
        <b/>
        <sz val="10"/>
        <color rgb="FF000000"/>
        <rFont val="Arial"/>
        <family val="2"/>
      </rPr>
      <t xml:space="preserve"> </t>
    </r>
  </si>
  <si>
    <r>
      <t>毛利率</t>
    </r>
    <r>
      <rPr>
        <b/>
        <sz val="10"/>
        <color rgb="FF000000"/>
        <rFont val="宋体"/>
        <family val="3"/>
        <charset val="134"/>
      </rPr>
      <t xml:space="preserve">GP% </t>
    </r>
    <r>
      <rPr>
        <b/>
        <sz val="10"/>
        <color rgb="FF000000"/>
        <rFont val="Arial"/>
        <family val="2"/>
      </rPr>
      <t xml:space="preserve"> </t>
    </r>
  </si>
  <si>
    <r>
      <t>总计</t>
    </r>
    <r>
      <rPr>
        <b/>
        <sz val="10"/>
        <color rgb="FF000000"/>
        <rFont val="宋体"/>
        <family val="3"/>
        <charset val="134"/>
      </rPr>
      <t xml:space="preserve">total </t>
    </r>
    <r>
      <rPr>
        <b/>
        <sz val="10"/>
        <color rgb="FF000000"/>
        <rFont val="Arial"/>
        <family val="2"/>
      </rPr>
      <t xml:space="preserve"> </t>
    </r>
  </si>
  <si>
    <r>
      <t>分类</t>
    </r>
    <r>
      <rPr>
        <b/>
        <sz val="11"/>
        <color rgb="FF000000"/>
        <rFont val="宋体"/>
        <family val="3"/>
        <charset val="134"/>
      </rPr>
      <t xml:space="preserve">Classification </t>
    </r>
  </si>
  <si>
    <r>
      <t>1</t>
    </r>
    <r>
      <rPr>
        <b/>
        <sz val="10"/>
        <color rgb="FF000000"/>
        <rFont val="Arial"/>
        <family val="2"/>
      </rPr>
      <t>月</t>
    </r>
    <r>
      <rPr>
        <b/>
        <sz val="10"/>
        <color rgb="FF000000"/>
        <rFont val="宋体"/>
        <family val="3"/>
        <charset val="134"/>
      </rPr>
      <t xml:space="preserve">Jan </t>
    </r>
  </si>
  <si>
    <r>
      <t>2</t>
    </r>
    <r>
      <rPr>
        <b/>
        <sz val="10"/>
        <color rgb="FF000000"/>
        <rFont val="Arial"/>
        <family val="2"/>
      </rPr>
      <t>月</t>
    </r>
    <r>
      <rPr>
        <b/>
        <sz val="10"/>
        <color rgb="FF000000"/>
        <rFont val="宋体"/>
        <family val="3"/>
        <charset val="134"/>
      </rPr>
      <t xml:space="preserve">Feb </t>
    </r>
  </si>
  <si>
    <r>
      <t>3</t>
    </r>
    <r>
      <rPr>
        <b/>
        <sz val="10"/>
        <color rgb="FF000000"/>
        <rFont val="Arial"/>
        <family val="2"/>
      </rPr>
      <t>月</t>
    </r>
    <r>
      <rPr>
        <b/>
        <sz val="10"/>
        <color rgb="FF000000"/>
        <rFont val="宋体"/>
        <family val="3"/>
        <charset val="134"/>
      </rPr>
      <t xml:space="preserve">Mar </t>
    </r>
  </si>
  <si>
    <r>
      <t>4</t>
    </r>
    <r>
      <rPr>
        <b/>
        <sz val="10"/>
        <color rgb="FF000000"/>
        <rFont val="Arial"/>
        <family val="2"/>
      </rPr>
      <t>月</t>
    </r>
    <r>
      <rPr>
        <b/>
        <sz val="10"/>
        <color rgb="FF000000"/>
        <rFont val="宋体"/>
        <family val="3"/>
        <charset val="134"/>
      </rPr>
      <t xml:space="preserve">Apr </t>
    </r>
  </si>
  <si>
    <r>
      <t>5</t>
    </r>
    <r>
      <rPr>
        <b/>
        <sz val="10"/>
        <color rgb="FF000000"/>
        <rFont val="Arial"/>
        <family val="2"/>
      </rPr>
      <t>月</t>
    </r>
    <r>
      <rPr>
        <b/>
        <sz val="10"/>
        <color rgb="FF000000"/>
        <rFont val="宋体"/>
        <family val="3"/>
        <charset val="134"/>
      </rPr>
      <t xml:space="preserve">May </t>
    </r>
  </si>
  <si>
    <r>
      <t>6</t>
    </r>
    <r>
      <rPr>
        <b/>
        <sz val="10"/>
        <color rgb="FF000000"/>
        <rFont val="Arial"/>
        <family val="2"/>
      </rPr>
      <t>月</t>
    </r>
    <r>
      <rPr>
        <b/>
        <sz val="10"/>
        <color rgb="FF000000"/>
        <rFont val="宋体"/>
        <family val="3"/>
        <charset val="134"/>
      </rPr>
      <t xml:space="preserve">Jun </t>
    </r>
  </si>
  <si>
    <r>
      <t>7</t>
    </r>
    <r>
      <rPr>
        <b/>
        <sz val="10"/>
        <color rgb="FF000000"/>
        <rFont val="Arial"/>
        <family val="2"/>
      </rPr>
      <t>月</t>
    </r>
    <r>
      <rPr>
        <b/>
        <sz val="10"/>
        <color rgb="FF000000"/>
        <rFont val="宋体"/>
        <family val="3"/>
        <charset val="134"/>
      </rPr>
      <t xml:space="preserve">Jul </t>
    </r>
  </si>
  <si>
    <r>
      <t>8</t>
    </r>
    <r>
      <rPr>
        <b/>
        <sz val="10"/>
        <color rgb="FF000000"/>
        <rFont val="Arial"/>
        <family val="2"/>
      </rPr>
      <t>月</t>
    </r>
    <r>
      <rPr>
        <b/>
        <sz val="10"/>
        <color rgb="FF000000"/>
        <rFont val="宋体"/>
        <family val="3"/>
        <charset val="134"/>
      </rPr>
      <t xml:space="preserve">Aug </t>
    </r>
  </si>
  <si>
    <r>
      <t>9</t>
    </r>
    <r>
      <rPr>
        <b/>
        <sz val="10"/>
        <color rgb="FF000000"/>
        <rFont val="Arial"/>
        <family val="2"/>
      </rPr>
      <t>月</t>
    </r>
    <r>
      <rPr>
        <b/>
        <sz val="10"/>
        <color rgb="FF000000"/>
        <rFont val="宋体"/>
        <family val="3"/>
        <charset val="134"/>
      </rPr>
      <t xml:space="preserve">Sep </t>
    </r>
  </si>
  <si>
    <r>
      <t>10</t>
    </r>
    <r>
      <rPr>
        <b/>
        <sz val="10"/>
        <color rgb="FF000000"/>
        <rFont val="Arial"/>
        <family val="2"/>
      </rPr>
      <t>月</t>
    </r>
    <r>
      <rPr>
        <b/>
        <sz val="10"/>
        <color rgb="FF000000"/>
        <rFont val="宋体"/>
        <family val="3"/>
        <charset val="134"/>
      </rPr>
      <t xml:space="preserve">Oct </t>
    </r>
  </si>
  <si>
    <r>
      <t>11</t>
    </r>
    <r>
      <rPr>
        <b/>
        <sz val="10"/>
        <color rgb="FF000000"/>
        <rFont val="Arial"/>
        <family val="2"/>
      </rPr>
      <t>月</t>
    </r>
    <r>
      <rPr>
        <b/>
        <sz val="10"/>
        <color rgb="FF000000"/>
        <rFont val="宋体"/>
        <family val="3"/>
        <charset val="134"/>
      </rPr>
      <t xml:space="preserve">Nov </t>
    </r>
  </si>
  <si>
    <r>
      <t>12</t>
    </r>
    <r>
      <rPr>
        <b/>
        <sz val="10"/>
        <color rgb="FF000000"/>
        <rFont val="Arial"/>
        <family val="2"/>
      </rPr>
      <t>月</t>
    </r>
    <r>
      <rPr>
        <b/>
        <sz val="10"/>
        <color rgb="FF000000"/>
        <rFont val="宋体"/>
        <family val="3"/>
        <charset val="134"/>
      </rPr>
      <t xml:space="preserve">Dec </t>
    </r>
  </si>
  <si>
    <t>Total</t>
  </si>
  <si>
    <r>
      <t>全年</t>
    </r>
    <r>
      <rPr>
        <b/>
        <sz val="11"/>
        <color rgb="FF000000"/>
        <rFont val="宋体"/>
        <family val="3"/>
        <charset val="134"/>
      </rPr>
      <t xml:space="preserve"> </t>
    </r>
  </si>
  <si>
    <r>
      <t>销售成长</t>
    </r>
    <r>
      <rPr>
        <b/>
        <sz val="11"/>
        <color rgb="FF000000"/>
        <rFont val="宋体"/>
        <family val="3"/>
        <charset val="134"/>
      </rPr>
      <t xml:space="preserve">Sales Growth </t>
    </r>
  </si>
  <si>
    <r>
      <t>销量成长</t>
    </r>
    <r>
      <rPr>
        <b/>
        <sz val="11"/>
        <color rgb="FF000000"/>
        <rFont val="宋体"/>
        <family val="3"/>
        <charset val="134"/>
      </rPr>
      <t xml:space="preserve">Sales Qty Growth </t>
    </r>
  </si>
  <si>
    <r>
      <t xml:space="preserve">销量成长 </t>
    </r>
    <r>
      <rPr>
        <b/>
        <sz val="10"/>
        <color rgb="FF000000"/>
        <rFont val="宋体"/>
        <family val="3"/>
        <charset val="134"/>
      </rPr>
      <t xml:space="preserve">Sales Qty Growth </t>
    </r>
  </si>
  <si>
    <r>
      <t xml:space="preserve">销售成长 </t>
    </r>
    <r>
      <rPr>
        <b/>
        <sz val="10"/>
        <color rgb="FF000000"/>
        <rFont val="宋体"/>
        <family val="3"/>
        <charset val="134"/>
      </rPr>
      <t xml:space="preserve">Sales  Growth </t>
    </r>
  </si>
  <si>
    <r>
      <t>GP</t>
    </r>
    <r>
      <rPr>
        <b/>
        <sz val="10"/>
        <color rgb="FF000000"/>
        <rFont val="Arial"/>
        <family val="2"/>
      </rPr>
      <t xml:space="preserve">成长 </t>
    </r>
    <r>
      <rPr>
        <b/>
        <sz val="10"/>
        <color rgb="FF000000"/>
        <rFont val="宋体"/>
        <family val="3"/>
        <charset val="134"/>
      </rPr>
      <t>GP Growth</t>
    </r>
  </si>
  <si>
    <r>
      <t xml:space="preserve">步步高成长 </t>
    </r>
    <r>
      <rPr>
        <b/>
        <sz val="10"/>
        <color rgb="FF000000"/>
        <rFont val="宋体"/>
        <family val="3"/>
        <charset val="134"/>
      </rPr>
      <t xml:space="preserve">Growth in BBG </t>
    </r>
  </si>
  <si>
    <r>
      <t>未税销售</t>
    </r>
    <r>
      <rPr>
        <b/>
        <sz val="10"/>
        <color rgb="FF000000"/>
        <rFont val="宋体"/>
        <family val="3"/>
        <charset val="134"/>
      </rPr>
      <t xml:space="preserve">Sales    exc VAT </t>
    </r>
  </si>
  <si>
    <r>
      <t>未税毛利</t>
    </r>
    <r>
      <rPr>
        <b/>
        <sz val="10"/>
        <color rgb="FF000000"/>
        <rFont val="宋体"/>
        <family val="3"/>
        <charset val="134"/>
      </rPr>
      <t xml:space="preserve">Margin   exc VAT </t>
    </r>
  </si>
  <si>
    <t>小类</t>
    <phoneticPr fontId="1" type="noConversion"/>
  </si>
  <si>
    <t>分中类的以上表</t>
    <phoneticPr fontId="1" type="noConversion"/>
  </si>
  <si>
    <r>
      <t>区域</t>
    </r>
    <r>
      <rPr>
        <b/>
        <sz val="11"/>
        <color rgb="FF000000"/>
        <rFont val="宋体"/>
        <family val="3"/>
        <charset val="134"/>
      </rPr>
      <t xml:space="preserve">District </t>
    </r>
  </si>
  <si>
    <r>
      <t>区域</t>
    </r>
    <r>
      <rPr>
        <b/>
        <sz val="11"/>
        <color rgb="FF000000"/>
        <rFont val="宋体"/>
        <family val="3"/>
        <charset val="134"/>
      </rPr>
      <t>2012</t>
    </r>
    <r>
      <rPr>
        <b/>
        <sz val="11"/>
        <color rgb="FF000000"/>
        <rFont val="Arial"/>
        <family val="2"/>
      </rPr>
      <t>年</t>
    </r>
    <r>
      <rPr>
        <b/>
        <sz val="11"/>
        <color rgb="FF000000"/>
        <rFont val="宋体"/>
        <family val="3"/>
        <charset val="134"/>
      </rPr>
      <t xml:space="preserve">2012District CTS </t>
    </r>
  </si>
  <si>
    <r>
      <t xml:space="preserve"> 区域2013</t>
    </r>
    <r>
      <rPr>
        <b/>
        <sz val="11"/>
        <color rgb="FF000000"/>
        <rFont val="Arial"/>
        <family val="2"/>
      </rPr>
      <t xml:space="preserve">年   </t>
    </r>
    <r>
      <rPr>
        <b/>
        <sz val="11"/>
        <color rgb="FF000000"/>
        <rFont val="宋体"/>
        <family val="3"/>
        <charset val="134"/>
      </rPr>
      <t xml:space="preserve">2013District CTS  </t>
    </r>
  </si>
  <si>
    <r>
      <t xml:space="preserve"> 销售</t>
    </r>
    <r>
      <rPr>
        <b/>
        <sz val="11"/>
        <color rgb="FF000000"/>
        <rFont val="Arial"/>
        <family val="2"/>
      </rPr>
      <t>增长</t>
    </r>
    <r>
      <rPr>
        <b/>
        <sz val="11"/>
        <color rgb="FF000000"/>
        <rFont val="宋体"/>
        <family val="3"/>
        <charset val="134"/>
      </rPr>
      <t xml:space="preserve">Growth  </t>
    </r>
  </si>
  <si>
    <r>
      <t>江西</t>
    </r>
    <r>
      <rPr>
        <b/>
        <sz val="11"/>
        <color rgb="FF000000"/>
        <rFont val="宋体"/>
        <family val="3"/>
        <charset val="134"/>
      </rPr>
      <t xml:space="preserve">Jiangxi </t>
    </r>
  </si>
  <si>
    <r>
      <t>湘北</t>
    </r>
    <r>
      <rPr>
        <b/>
        <sz val="11"/>
        <color rgb="FF000000"/>
        <rFont val="宋体"/>
        <family val="3"/>
        <charset val="134"/>
      </rPr>
      <t xml:space="preserve">HN North </t>
    </r>
  </si>
  <si>
    <r>
      <t>湘南</t>
    </r>
    <r>
      <rPr>
        <b/>
        <sz val="11"/>
        <color rgb="FF000000"/>
        <rFont val="宋体"/>
        <family val="3"/>
        <charset val="134"/>
      </rPr>
      <t xml:space="preserve">HN South </t>
    </r>
  </si>
  <si>
    <r>
      <t>总计</t>
    </r>
    <r>
      <rPr>
        <b/>
        <sz val="11"/>
        <color rgb="FF000000"/>
        <rFont val="宋体"/>
        <family val="3"/>
        <charset val="134"/>
      </rPr>
      <t xml:space="preserve">Total </t>
    </r>
  </si>
  <si>
    <t>区域</t>
  </si>
  <si>
    <r>
      <t>1</t>
    </r>
    <r>
      <rPr>
        <b/>
        <sz val="10"/>
        <color rgb="FF000000"/>
        <rFont val="Arial"/>
        <family val="2"/>
      </rPr>
      <t>月</t>
    </r>
    <r>
      <rPr>
        <b/>
        <sz val="10"/>
        <color rgb="FF000000"/>
        <rFont val="宋体"/>
        <family val="3"/>
        <charset val="134"/>
      </rPr>
      <t xml:space="preserve">Jan </t>
    </r>
  </si>
  <si>
    <r>
      <t>2</t>
    </r>
    <r>
      <rPr>
        <b/>
        <sz val="10"/>
        <color rgb="FF000000"/>
        <rFont val="Arial"/>
        <family val="2"/>
      </rPr>
      <t>月</t>
    </r>
    <r>
      <rPr>
        <b/>
        <sz val="10"/>
        <color rgb="FF000000"/>
        <rFont val="宋体"/>
        <family val="3"/>
        <charset val="134"/>
      </rPr>
      <t xml:space="preserve">Feb </t>
    </r>
  </si>
  <si>
    <r>
      <t>3</t>
    </r>
    <r>
      <rPr>
        <b/>
        <sz val="10"/>
        <color rgb="FF000000"/>
        <rFont val="Arial"/>
        <family val="2"/>
      </rPr>
      <t>月</t>
    </r>
    <r>
      <rPr>
        <b/>
        <sz val="10"/>
        <color rgb="FF000000"/>
        <rFont val="宋体"/>
        <family val="3"/>
        <charset val="134"/>
      </rPr>
      <t xml:space="preserve">Mar </t>
    </r>
  </si>
  <si>
    <r>
      <t>4</t>
    </r>
    <r>
      <rPr>
        <b/>
        <sz val="10"/>
        <color rgb="FF000000"/>
        <rFont val="Arial"/>
        <family val="2"/>
      </rPr>
      <t>月</t>
    </r>
    <r>
      <rPr>
        <b/>
        <sz val="10"/>
        <color rgb="FF000000"/>
        <rFont val="宋体"/>
        <family val="3"/>
        <charset val="134"/>
      </rPr>
      <t xml:space="preserve">Apr </t>
    </r>
  </si>
  <si>
    <r>
      <t>5</t>
    </r>
    <r>
      <rPr>
        <b/>
        <sz val="10"/>
        <color rgb="FF000000"/>
        <rFont val="Arial"/>
        <family val="2"/>
      </rPr>
      <t>月</t>
    </r>
    <r>
      <rPr>
        <b/>
        <sz val="10"/>
        <color rgb="FF000000"/>
        <rFont val="宋体"/>
        <family val="3"/>
        <charset val="134"/>
      </rPr>
      <t xml:space="preserve">May </t>
    </r>
  </si>
  <si>
    <r>
      <t>6</t>
    </r>
    <r>
      <rPr>
        <b/>
        <sz val="10"/>
        <color rgb="FF000000"/>
        <rFont val="Arial"/>
        <family val="2"/>
      </rPr>
      <t>月</t>
    </r>
    <r>
      <rPr>
        <b/>
        <sz val="10"/>
        <color rgb="FF000000"/>
        <rFont val="宋体"/>
        <family val="3"/>
        <charset val="134"/>
      </rPr>
      <t xml:space="preserve">Jun </t>
    </r>
  </si>
  <si>
    <r>
      <t>7</t>
    </r>
    <r>
      <rPr>
        <b/>
        <sz val="10"/>
        <color rgb="FF000000"/>
        <rFont val="Arial"/>
        <family val="2"/>
      </rPr>
      <t>月</t>
    </r>
    <r>
      <rPr>
        <b/>
        <sz val="10"/>
        <color rgb="FF000000"/>
        <rFont val="宋体"/>
        <family val="3"/>
        <charset val="134"/>
      </rPr>
      <t xml:space="preserve">Jul </t>
    </r>
  </si>
  <si>
    <r>
      <t>8</t>
    </r>
    <r>
      <rPr>
        <b/>
        <sz val="10"/>
        <color rgb="FF000000"/>
        <rFont val="Arial"/>
        <family val="2"/>
      </rPr>
      <t>月</t>
    </r>
    <r>
      <rPr>
        <b/>
        <sz val="10"/>
        <color rgb="FF000000"/>
        <rFont val="宋体"/>
        <family val="3"/>
        <charset val="134"/>
      </rPr>
      <t xml:space="preserve">Aug </t>
    </r>
  </si>
  <si>
    <r>
      <t>9</t>
    </r>
    <r>
      <rPr>
        <b/>
        <sz val="10"/>
        <color rgb="FF000000"/>
        <rFont val="Arial"/>
        <family val="2"/>
      </rPr>
      <t>月</t>
    </r>
    <r>
      <rPr>
        <b/>
        <sz val="10"/>
        <color rgb="FF000000"/>
        <rFont val="宋体"/>
        <family val="3"/>
        <charset val="134"/>
      </rPr>
      <t xml:space="preserve">Sep </t>
    </r>
  </si>
  <si>
    <r>
      <t>10</t>
    </r>
    <r>
      <rPr>
        <b/>
        <sz val="10"/>
        <color rgb="FF000000"/>
        <rFont val="Arial"/>
        <family val="2"/>
      </rPr>
      <t>月</t>
    </r>
    <r>
      <rPr>
        <b/>
        <sz val="10"/>
        <color rgb="FF000000"/>
        <rFont val="宋体"/>
        <family val="3"/>
        <charset val="134"/>
      </rPr>
      <t xml:space="preserve">Oct </t>
    </r>
  </si>
  <si>
    <r>
      <t>11</t>
    </r>
    <r>
      <rPr>
        <b/>
        <sz val="10"/>
        <color rgb="FF000000"/>
        <rFont val="Arial"/>
        <family val="2"/>
      </rPr>
      <t>月</t>
    </r>
    <r>
      <rPr>
        <b/>
        <sz val="10"/>
        <color rgb="FF000000"/>
        <rFont val="宋体"/>
        <family val="3"/>
        <charset val="134"/>
      </rPr>
      <t xml:space="preserve">Nov </t>
    </r>
  </si>
  <si>
    <r>
      <t>12</t>
    </r>
    <r>
      <rPr>
        <b/>
        <sz val="10"/>
        <color rgb="FF000000"/>
        <rFont val="Arial"/>
        <family val="2"/>
      </rPr>
      <t>月</t>
    </r>
    <r>
      <rPr>
        <b/>
        <sz val="10"/>
        <color rgb="FF000000"/>
        <rFont val="宋体"/>
        <family val="3"/>
        <charset val="134"/>
      </rPr>
      <t xml:space="preserve">Dec </t>
    </r>
  </si>
  <si>
    <r>
      <t>全年</t>
    </r>
    <r>
      <rPr>
        <b/>
        <sz val="11"/>
        <color rgb="FF000000"/>
        <rFont val="宋体"/>
        <family val="3"/>
        <charset val="134"/>
      </rPr>
      <t xml:space="preserve">Total </t>
    </r>
  </si>
  <si>
    <t>分销售和销量二个表</t>
    <phoneticPr fontId="1" type="noConversion"/>
  </si>
  <si>
    <r>
      <t xml:space="preserve">门店类型 </t>
    </r>
    <r>
      <rPr>
        <b/>
        <sz val="11"/>
        <color rgb="FF000000"/>
        <rFont val="宋体"/>
        <family val="3"/>
        <charset val="134"/>
      </rPr>
      <t xml:space="preserve">store status </t>
    </r>
  </si>
  <si>
    <r>
      <t>销售成长</t>
    </r>
    <r>
      <rPr>
        <b/>
        <sz val="11"/>
        <color rgb="FF000000"/>
        <rFont val="宋体"/>
        <family val="3"/>
        <charset val="134"/>
      </rPr>
      <t xml:space="preserve">sales growth </t>
    </r>
  </si>
  <si>
    <r>
      <t>增长贡献</t>
    </r>
    <r>
      <rPr>
        <b/>
        <sz val="11"/>
        <color rgb="FF000000"/>
        <rFont val="宋体"/>
        <family val="3"/>
        <charset val="134"/>
      </rPr>
      <t xml:space="preserve">growth contribution </t>
    </r>
  </si>
  <si>
    <r>
      <t>2012</t>
    </r>
    <r>
      <rPr>
        <b/>
        <sz val="11"/>
        <color rgb="FF000000"/>
        <rFont val="Arial"/>
        <family val="2"/>
      </rPr>
      <t>年</t>
    </r>
    <r>
      <rPr>
        <b/>
        <sz val="11"/>
        <color rgb="FF000000"/>
        <rFont val="宋体"/>
        <family val="3"/>
        <charset val="134"/>
      </rPr>
      <t>CTS</t>
    </r>
  </si>
  <si>
    <r>
      <t>2013</t>
    </r>
    <r>
      <rPr>
        <b/>
        <sz val="11"/>
        <color rgb="FF000000"/>
        <rFont val="Arial"/>
        <family val="2"/>
      </rPr>
      <t>年</t>
    </r>
    <r>
      <rPr>
        <b/>
        <sz val="11"/>
        <color rgb="FF000000"/>
        <rFont val="宋体"/>
        <family val="3"/>
        <charset val="134"/>
      </rPr>
      <t>CTS</t>
    </r>
  </si>
  <si>
    <r>
      <t xml:space="preserve">CTS growth </t>
    </r>
    <r>
      <rPr>
        <b/>
        <sz val="11"/>
        <color rgb="FF000000"/>
        <rFont val="Arial"/>
        <family val="2"/>
      </rPr>
      <t>增长</t>
    </r>
    <r>
      <rPr>
        <b/>
        <sz val="11"/>
        <color rgb="FF000000"/>
        <rFont val="宋体"/>
        <family val="3"/>
        <charset val="134"/>
      </rPr>
      <t xml:space="preserve"> </t>
    </r>
  </si>
  <si>
    <r>
      <t>销售量</t>
    </r>
    <r>
      <rPr>
        <b/>
        <sz val="11"/>
        <color rgb="FF000000"/>
        <rFont val="宋体"/>
        <family val="3"/>
        <charset val="134"/>
      </rPr>
      <t xml:space="preserve">sales value </t>
    </r>
  </si>
  <si>
    <r>
      <t>未税销售</t>
    </r>
    <r>
      <rPr>
        <b/>
        <sz val="11"/>
        <color rgb="FF000000"/>
        <rFont val="宋体"/>
        <family val="3"/>
        <charset val="134"/>
      </rPr>
      <t xml:space="preserve">sales exc VAT </t>
    </r>
  </si>
  <si>
    <r>
      <t>毛利率</t>
    </r>
    <r>
      <rPr>
        <b/>
        <sz val="11"/>
        <color rgb="FF000000"/>
        <rFont val="宋体"/>
        <family val="3"/>
        <charset val="134"/>
      </rPr>
      <t xml:space="preserve">GP% </t>
    </r>
  </si>
  <si>
    <r>
      <t>闭店</t>
    </r>
    <r>
      <rPr>
        <b/>
        <sz val="11"/>
        <color rgb="FF000000"/>
        <rFont val="宋体"/>
        <family val="3"/>
        <charset val="134"/>
      </rPr>
      <t xml:space="preserve">closing </t>
    </r>
  </si>
  <si>
    <r>
      <t>可比</t>
    </r>
    <r>
      <rPr>
        <b/>
        <sz val="11"/>
        <color rgb="FF000000"/>
        <rFont val="宋体"/>
        <family val="3"/>
        <charset val="134"/>
      </rPr>
      <t xml:space="preserve">comp </t>
    </r>
  </si>
  <si>
    <r>
      <t>新店</t>
    </r>
    <r>
      <rPr>
        <b/>
        <sz val="11"/>
        <color rgb="FF000000"/>
        <rFont val="宋体"/>
        <family val="3"/>
        <charset val="134"/>
      </rPr>
      <t xml:space="preserve"> </t>
    </r>
  </si>
  <si>
    <t xml:space="preserve">Newstore </t>
  </si>
  <si>
    <t>年度</t>
  </si>
  <si>
    <t>长沙市</t>
  </si>
  <si>
    <t>常德市</t>
  </si>
  <si>
    <t>郴州市</t>
  </si>
  <si>
    <t>抚州市</t>
  </si>
  <si>
    <t>衡阳市</t>
  </si>
  <si>
    <t>怀化市</t>
  </si>
  <si>
    <t>吉安市</t>
  </si>
  <si>
    <t>永州市</t>
  </si>
  <si>
    <t>张家界市</t>
  </si>
  <si>
    <t>株洲市</t>
  </si>
  <si>
    <t>吉首市</t>
  </si>
  <si>
    <t>娄底市</t>
  </si>
  <si>
    <t>南昌市</t>
  </si>
  <si>
    <t>萍乡市</t>
  </si>
  <si>
    <t>上饶市</t>
  </si>
  <si>
    <t>邵阳市</t>
  </si>
  <si>
    <t>湘潭市</t>
  </si>
  <si>
    <t>新余市</t>
  </si>
  <si>
    <t>宜春市</t>
  </si>
  <si>
    <t>益阳市</t>
  </si>
  <si>
    <t>鹰潭市</t>
  </si>
  <si>
    <t xml:space="preserve">城市City </t>
  </si>
  <si>
    <t xml:space="preserve">门店数Stores </t>
  </si>
  <si>
    <t xml:space="preserve">可比Comp/新店New/闭店Closing </t>
  </si>
  <si>
    <t>2012年1-12月</t>
  </si>
  <si>
    <t>2013年1-12月</t>
  </si>
  <si>
    <t xml:space="preserve">成长Growth </t>
  </si>
  <si>
    <t xml:space="preserve">2013年单店产出Productivity </t>
  </si>
  <si>
    <t>2012年CTS</t>
  </si>
  <si>
    <t>2013年CTS</t>
  </si>
  <si>
    <t>CTS Growth成长</t>
  </si>
  <si>
    <t>品类Cate CTS</t>
  </si>
  <si>
    <t xml:space="preserve">生意机会Opportunity </t>
  </si>
  <si>
    <t xml:space="preserve">销量Sales QTY </t>
  </si>
  <si>
    <t xml:space="preserve">销售Sales Value </t>
  </si>
  <si>
    <t xml:space="preserve">毛利GP% </t>
  </si>
  <si>
    <t>新店3家</t>
  </si>
  <si>
    <t>新店2家</t>
  </si>
  <si>
    <t>新店1家</t>
  </si>
  <si>
    <t>新店3家闭店1家</t>
  </si>
  <si>
    <t>新店4家</t>
  </si>
  <si>
    <t>岳阳市</t>
  </si>
  <si>
    <t>新店2家闭店1家</t>
  </si>
  <si>
    <t>柳州市</t>
  </si>
  <si>
    <t>重庆</t>
  </si>
  <si>
    <t>总计</t>
  </si>
  <si>
    <r>
      <t>1-12</t>
    </r>
    <r>
      <rPr>
        <b/>
        <sz val="10"/>
        <color rgb="FF000000"/>
        <rFont val="Arial"/>
        <family val="2"/>
      </rPr>
      <t>月合计</t>
    </r>
  </si>
  <si>
    <r>
      <t>2012</t>
    </r>
    <r>
      <rPr>
        <b/>
        <sz val="10"/>
        <color rgb="FF000000"/>
        <rFont val="Arial"/>
        <family val="2"/>
      </rPr>
      <t>年</t>
    </r>
  </si>
  <si>
    <r>
      <t>2013</t>
    </r>
    <r>
      <rPr>
        <b/>
        <sz val="10"/>
        <color rgb="FF000000"/>
        <rFont val="Arial"/>
        <family val="2"/>
      </rPr>
      <t>年</t>
    </r>
  </si>
  <si>
    <r>
      <t>2013</t>
    </r>
    <r>
      <rPr>
        <b/>
        <sz val="10"/>
        <color rgb="FF000000"/>
        <rFont val="Arial"/>
        <family val="2"/>
      </rPr>
      <t>年销售成长</t>
    </r>
  </si>
  <si>
    <t>到货率分析</t>
  </si>
  <si>
    <r>
      <t>2012</t>
    </r>
    <r>
      <rPr>
        <b/>
        <sz val="11"/>
        <color rgb="FF000000"/>
        <rFont val="Arial"/>
        <family val="2"/>
      </rPr>
      <t>年</t>
    </r>
  </si>
  <si>
    <r>
      <t>2013</t>
    </r>
    <r>
      <rPr>
        <b/>
        <sz val="11"/>
        <color rgb="FF000000"/>
        <rFont val="Arial"/>
        <family val="2"/>
      </rPr>
      <t>年</t>
    </r>
  </si>
  <si>
    <t>到货率差异</t>
  </si>
  <si>
    <t>成人粉</t>
  </si>
  <si>
    <t>一段</t>
  </si>
  <si>
    <t>二段</t>
  </si>
  <si>
    <t>三段</t>
  </si>
  <si>
    <t>四段</t>
  </si>
  <si>
    <t>婴儿粉汇总</t>
  </si>
  <si>
    <t>伊利合计</t>
  </si>
  <si>
    <t>到货率分月分中类分区域的</t>
    <phoneticPr fontId="1" type="noConversion"/>
  </si>
  <si>
    <r>
      <t>川渝</t>
    </r>
    <r>
      <rPr>
        <b/>
        <sz val="11"/>
        <color rgb="FF000000"/>
        <rFont val="宋体"/>
        <family val="3"/>
        <charset val="134"/>
      </rPr>
      <t xml:space="preserve">Sichuang&amp;Chongqing </t>
    </r>
  </si>
  <si>
    <r>
      <t>广西</t>
    </r>
    <r>
      <rPr>
        <b/>
        <sz val="11"/>
        <color rgb="FF000000"/>
        <rFont val="宋体"/>
        <family val="3"/>
        <charset val="134"/>
      </rPr>
      <t xml:space="preserve">Guangxi </t>
    </r>
  </si>
  <si>
    <r>
      <t>合计</t>
    </r>
    <r>
      <rPr>
        <b/>
        <sz val="11"/>
        <color rgb="FF000000"/>
        <rFont val="宋体"/>
        <family val="3"/>
        <charset val="134"/>
      </rPr>
      <t xml:space="preserve">Total </t>
    </r>
  </si>
  <si>
    <r>
      <t>2012</t>
    </r>
    <r>
      <rPr>
        <b/>
        <sz val="11"/>
        <color rgb="FF000000"/>
        <rFont val="Arial"/>
        <family val="2"/>
      </rPr>
      <t>年到货率</t>
    </r>
    <r>
      <rPr>
        <b/>
        <sz val="9"/>
        <color rgb="FF000000"/>
        <rFont val="宋体"/>
        <family val="3"/>
        <charset val="134"/>
      </rPr>
      <t xml:space="preserve">2012Service Level </t>
    </r>
    <r>
      <rPr>
        <b/>
        <sz val="11"/>
        <color rgb="FF000000"/>
        <rFont val="宋体"/>
        <family val="3"/>
        <charset val="134"/>
      </rPr>
      <t xml:space="preserve"> </t>
    </r>
  </si>
  <si>
    <r>
      <t>2013</t>
    </r>
    <r>
      <rPr>
        <b/>
        <sz val="11"/>
        <color rgb="FF000000"/>
        <rFont val="Arial"/>
        <family val="2"/>
      </rPr>
      <t>年到货率</t>
    </r>
    <r>
      <rPr>
        <b/>
        <sz val="9"/>
        <color rgb="FF000000"/>
        <rFont val="宋体"/>
        <family val="3"/>
        <charset val="134"/>
      </rPr>
      <t xml:space="preserve">2013Service Level </t>
    </r>
    <r>
      <rPr>
        <b/>
        <sz val="11"/>
        <color rgb="FF000000"/>
        <rFont val="宋体"/>
        <family val="3"/>
        <charset val="134"/>
      </rPr>
      <t xml:space="preserve"> </t>
    </r>
  </si>
  <si>
    <r>
      <t>到货率差异</t>
    </r>
    <r>
      <rPr>
        <b/>
        <sz val="11"/>
        <color rgb="FF000000"/>
        <rFont val="宋体"/>
        <family val="3"/>
        <charset val="134"/>
      </rPr>
      <t xml:space="preserve">gap </t>
    </r>
  </si>
  <si>
    <t>商品象限</t>
  </si>
  <si>
    <t>SKU</t>
  </si>
  <si>
    <t>SKU%占比</t>
  </si>
  <si>
    <t xml:space="preserve">销售占比CTS </t>
  </si>
  <si>
    <t xml:space="preserve">高销售高毛利 </t>
  </si>
  <si>
    <t xml:space="preserve">high sales high margin </t>
  </si>
  <si>
    <t xml:space="preserve">高销售低毛利 </t>
  </si>
  <si>
    <t xml:space="preserve">high sales low margin </t>
  </si>
  <si>
    <t xml:space="preserve">低销售高毛利 </t>
  </si>
  <si>
    <t xml:space="preserve">low sales high margin </t>
  </si>
  <si>
    <t xml:space="preserve">低销售低毛利 </t>
  </si>
  <si>
    <t xml:space="preserve">Low sales low margin </t>
  </si>
  <si>
    <t xml:space="preserve">合计Total </t>
  </si>
  <si>
    <t>四象限分析相关数据</t>
    <phoneticPr fontId="1" type="noConversion"/>
  </si>
  <si>
    <t>分小类的销毛数据</t>
    <phoneticPr fontId="1" type="noConversion"/>
  </si>
  <si>
    <t>远梦家居用品股份有限公司</t>
  </si>
  <si>
    <t>长沙名品实业有限公司</t>
  </si>
  <si>
    <t>湖南源谦贸易有限公司</t>
  </si>
  <si>
    <t>中类编号</t>
  </si>
  <si>
    <t>小类编号</t>
  </si>
  <si>
    <t>中类</t>
  </si>
  <si>
    <t>小类</t>
  </si>
  <si>
    <t>161-套件</t>
  </si>
  <si>
    <t>1611-两件套</t>
  </si>
  <si>
    <t>1612-三件套</t>
  </si>
  <si>
    <t>1613-四件套</t>
  </si>
  <si>
    <t>1614-五件套</t>
  </si>
  <si>
    <t>1615-六件套</t>
  </si>
  <si>
    <t>1616-七件套</t>
  </si>
  <si>
    <t>1617-八件套</t>
  </si>
  <si>
    <t>1618-其它套件</t>
  </si>
  <si>
    <t>162-被类</t>
  </si>
  <si>
    <t>1621-春秋被</t>
  </si>
  <si>
    <t>1622-夏被</t>
  </si>
  <si>
    <t>1623-冬被</t>
  </si>
  <si>
    <t>1624-毛巾被</t>
  </si>
  <si>
    <t>1625-其它被类</t>
  </si>
  <si>
    <t>163-枕头</t>
  </si>
  <si>
    <t>1631-枕心</t>
  </si>
  <si>
    <t>1632-枕心+套</t>
  </si>
  <si>
    <t>1633-靠枕</t>
  </si>
  <si>
    <t>1634-抱枕</t>
  </si>
  <si>
    <t>1635-枕套</t>
  </si>
  <si>
    <t>1636-其它类型枕头</t>
  </si>
  <si>
    <t>164-配件类</t>
  </si>
  <si>
    <t>1641-床单</t>
  </si>
  <si>
    <t>1642-毛毯</t>
  </si>
  <si>
    <t>1643-被套</t>
  </si>
  <si>
    <t>1644-座垫</t>
  </si>
  <si>
    <t>1645-床垫</t>
  </si>
  <si>
    <t>1646-其它配件</t>
  </si>
  <si>
    <t>1647-微波炉/烤</t>
  </si>
  <si>
    <t>165-凉席及凉席配件</t>
  </si>
  <si>
    <t>1651-套件席</t>
  </si>
  <si>
    <t>1652-草藤席</t>
  </si>
  <si>
    <t>1653-竹席</t>
  </si>
  <si>
    <t>1655-其它席</t>
  </si>
  <si>
    <t>1656-蚊帐</t>
  </si>
  <si>
    <t>1657-凉枕及配件</t>
  </si>
  <si>
    <t>1658-凉座垫及配件</t>
  </si>
  <si>
    <t>166-电热毯</t>
  </si>
  <si>
    <t>1661-单人电热毯</t>
  </si>
  <si>
    <t>1662-双人电热毯</t>
  </si>
  <si>
    <t>1663-暖手饼</t>
  </si>
  <si>
    <t>1664-暖垫</t>
  </si>
  <si>
    <t>1665-其它电热毯配件</t>
  </si>
  <si>
    <t>167-床品专柜</t>
  </si>
  <si>
    <t>1671-床品专柜1</t>
  </si>
  <si>
    <t>1672-收录音机</t>
  </si>
  <si>
    <t>1673-音响</t>
  </si>
  <si>
    <t>1674-电视</t>
  </si>
  <si>
    <t>1678-影音配件</t>
  </si>
  <si>
    <t>时段：201309-201401</t>
    <phoneticPr fontId="1" type="noConversion"/>
  </si>
  <si>
    <r>
      <t xml:space="preserve">Key Performance Measure </t>
    </r>
    <r>
      <rPr>
        <b/>
        <sz val="10"/>
        <color rgb="FFFFFFFF"/>
        <rFont val="Arial"/>
        <family val="2"/>
      </rPr>
      <t>关键业绩指标</t>
    </r>
    <r>
      <rPr>
        <b/>
        <sz val="10"/>
        <color rgb="FFFFFFFF"/>
        <rFont val="宋体"/>
        <family val="3"/>
        <charset val="134"/>
      </rPr>
      <t xml:space="preserve"> </t>
    </r>
  </si>
  <si>
    <r>
      <t>2012</t>
    </r>
    <r>
      <rPr>
        <b/>
        <sz val="10"/>
        <color rgb="FFFFFFFF"/>
        <rFont val="Arial"/>
        <family val="2"/>
      </rPr>
      <t>全年</t>
    </r>
  </si>
  <si>
    <r>
      <t>2013</t>
    </r>
    <r>
      <rPr>
        <b/>
        <sz val="10"/>
        <color rgb="FFFFFFFF"/>
        <rFont val="Arial"/>
        <family val="2"/>
      </rPr>
      <t>全年</t>
    </r>
  </si>
  <si>
    <t>Growth%</t>
  </si>
  <si>
    <t>Q1</t>
  </si>
  <si>
    <t>Q2</t>
  </si>
  <si>
    <t>Q3</t>
  </si>
  <si>
    <t>Q4</t>
  </si>
  <si>
    <t xml:space="preserve">Selling Out ( at retail ) . VAT  </t>
  </si>
  <si>
    <t>未税销售</t>
  </si>
  <si>
    <t>Selling Out ( at cost )</t>
  </si>
  <si>
    <t>未税成本</t>
  </si>
  <si>
    <t>Gross Profit ( RMB )</t>
  </si>
  <si>
    <t>扫描毛利额</t>
  </si>
  <si>
    <t>补差毛利额</t>
  </si>
  <si>
    <t>Gross Profit ( % )</t>
  </si>
  <si>
    <t>毛利率</t>
  </si>
  <si>
    <t>Other Income （ RMB )</t>
  </si>
  <si>
    <t>其他收入额</t>
  </si>
  <si>
    <t>Other Income (%)</t>
  </si>
  <si>
    <t>其他收入率</t>
  </si>
  <si>
    <t xml:space="preserve"> Selling In ( Cost ) </t>
  </si>
  <si>
    <t>入库额</t>
  </si>
  <si>
    <t>Inventory ( days )</t>
  </si>
  <si>
    <t>周转天数</t>
  </si>
  <si>
    <t>GM ROII</t>
  </si>
  <si>
    <t>库存投资回报率</t>
  </si>
  <si>
    <t xml:space="preserve">Service Level </t>
  </si>
  <si>
    <t>到货率</t>
  </si>
  <si>
    <t>mark down amt</t>
    <phoneticPr fontId="1" type="noConversion"/>
  </si>
  <si>
    <t>期末库存</t>
    <phoneticPr fontId="1" type="noConversion"/>
  </si>
  <si>
    <t>END OF Hand Stock</t>
    <phoneticPr fontId="1" type="noConversion"/>
  </si>
  <si>
    <t>日期</t>
  </si>
  <si>
    <t>供应商编号</t>
  </si>
  <si>
    <t>供应商名称</t>
  </si>
  <si>
    <t>供应商期末库存成本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</si>
</sst>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_ * #,##0_ ;_ * \-#,##0_ ;_ * &quot;-&quot;??_ ;_ @_ "/>
    <numFmt numFmtId="177" formatCode="0.00_ "/>
  </numFmts>
  <fonts count="2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rgb="FF000000"/>
      <name val="Arial"/>
      <family val="2"/>
    </font>
    <font>
      <b/>
      <sz val="10"/>
      <color rgb="FF000000"/>
      <name val="宋体"/>
      <family val="3"/>
      <charset val="134"/>
    </font>
    <font>
      <b/>
      <sz val="10"/>
      <color rgb="FFFF0000"/>
      <name val="宋体"/>
      <family val="3"/>
      <charset val="134"/>
    </font>
    <font>
      <b/>
      <sz val="11"/>
      <color rgb="FF000000"/>
      <name val="Arial"/>
      <family val="2"/>
    </font>
    <font>
      <b/>
      <sz val="11"/>
      <color rgb="FF000000"/>
      <name val="宋体"/>
      <family val="3"/>
      <charset val="134"/>
    </font>
    <font>
      <b/>
      <sz val="11"/>
      <color rgb="FFFF0000"/>
      <name val="宋体"/>
      <family val="3"/>
      <charset val="134"/>
    </font>
    <font>
      <b/>
      <sz val="10"/>
      <color rgb="FFFF0000"/>
      <name val="Arial"/>
      <family val="2"/>
    </font>
    <font>
      <b/>
      <sz val="10"/>
      <color rgb="FF000000"/>
      <name val="宋体"/>
      <family val="3"/>
      <charset val="134"/>
    </font>
    <font>
      <b/>
      <sz val="11"/>
      <color rgb="FF000000"/>
      <name val="宋体"/>
      <family val="3"/>
      <charset val="134"/>
    </font>
    <font>
      <b/>
      <sz val="11"/>
      <color rgb="FFFF0000"/>
      <name val="宋体"/>
      <family val="3"/>
      <charset val="134"/>
    </font>
    <font>
      <b/>
      <sz val="10"/>
      <color rgb="FFFF0000"/>
      <name val="宋体"/>
      <family val="3"/>
      <charset val="134"/>
    </font>
    <font>
      <b/>
      <sz val="11"/>
      <color rgb="FF000000"/>
      <name val="宋体"/>
      <family val="2"/>
      <charset val="134"/>
    </font>
    <font>
      <b/>
      <sz val="9"/>
      <color rgb="FF000000"/>
      <name val="宋体"/>
      <family val="3"/>
      <charset val="134"/>
    </font>
    <font>
      <sz val="10"/>
      <color indexed="8"/>
      <name val="Arial"/>
      <family val="2"/>
    </font>
    <font>
      <sz val="8"/>
      <color rgb="FF000000"/>
      <name val="Tahoma"/>
      <family val="2"/>
    </font>
    <font>
      <sz val="8"/>
      <color theme="1"/>
      <name val="Arial"/>
      <family val="2"/>
    </font>
    <font>
      <sz val="11"/>
      <color theme="1"/>
      <name val="宋体"/>
      <family val="2"/>
      <charset val="134"/>
      <scheme val="minor"/>
    </font>
    <font>
      <b/>
      <sz val="10"/>
      <color rgb="FFFFFFFF"/>
      <name val="宋体"/>
      <family val="3"/>
      <charset val="134"/>
    </font>
    <font>
      <b/>
      <sz val="10"/>
      <color rgb="FFFFFFFF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79FFFF"/>
        <bgColor indexed="64"/>
      </patternFill>
    </fill>
    <fill>
      <patternFill patternType="solid">
        <fgColor rgb="FF19B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rgb="FFE7F2E6"/>
        <bgColor indexed="64"/>
      </patternFill>
    </fill>
    <fill>
      <patternFill patternType="solid">
        <fgColor rgb="FF9CACC9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979991"/>
      </right>
      <top style="medium">
        <color rgb="FF979991"/>
      </top>
      <bottom/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>
      <alignment vertical="center"/>
    </xf>
    <xf numFmtId="43" fontId="18" fillId="0" borderId="0" applyFont="0" applyFill="0" applyBorder="0" applyAlignment="0" applyProtection="0">
      <alignment vertical="center"/>
    </xf>
  </cellStyleXfs>
  <cellXfs count="157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 wrapText="1" readingOrder="1"/>
    </xf>
    <xf numFmtId="10" fontId="3" fillId="0" borderId="1" xfId="0" applyNumberFormat="1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wrapText="1" readingOrder="1"/>
    </xf>
    <xf numFmtId="10" fontId="3" fillId="0" borderId="1" xfId="0" applyNumberFormat="1" applyFont="1" applyBorder="1" applyAlignment="1">
      <alignment horizontal="right" vertical="center" wrapText="1" readingOrder="1"/>
    </xf>
    <xf numFmtId="0" fontId="6" fillId="2" borderId="2" xfId="0" applyFont="1" applyFill="1" applyBorder="1" applyAlignment="1">
      <alignment horizontal="center" vertical="center" wrapText="1" readingOrder="1"/>
    </xf>
    <xf numFmtId="0" fontId="5" fillId="2" borderId="3" xfId="0" applyFont="1" applyFill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 readingOrder="1"/>
    </xf>
    <xf numFmtId="0" fontId="5" fillId="0" borderId="1" xfId="0" applyFont="1" applyBorder="1" applyAlignment="1">
      <alignment horizontal="center" vertical="center" wrapText="1" readingOrder="1"/>
    </xf>
    <xf numFmtId="10" fontId="7" fillId="0" borderId="1" xfId="0" applyNumberFormat="1" applyFont="1" applyBorder="1" applyAlignment="1">
      <alignment horizontal="center" vertical="center" wrapText="1" readingOrder="1"/>
    </xf>
    <xf numFmtId="10" fontId="6" fillId="0" borderId="1" xfId="0" applyNumberFormat="1" applyFont="1" applyBorder="1" applyAlignment="1">
      <alignment horizontal="center" vertical="center" wrapText="1" readingOrder="1"/>
    </xf>
    <xf numFmtId="0" fontId="4" fillId="0" borderId="15" xfId="0" applyFont="1" applyBorder="1" applyAlignment="1">
      <alignment horizontal="left" vertical="center" wrapText="1" readingOrder="1"/>
    </xf>
    <xf numFmtId="0" fontId="3" fillId="0" borderId="15" xfId="0" applyFont="1" applyBorder="1" applyAlignment="1">
      <alignment horizontal="left" vertical="center" wrapText="1" readingOrder="1"/>
    </xf>
    <xf numFmtId="10" fontId="3" fillId="0" borderId="16" xfId="0" applyNumberFormat="1" applyFont="1" applyBorder="1" applyAlignment="1">
      <alignment horizontal="right" vertical="center" wrapText="1" readingOrder="1"/>
    </xf>
    <xf numFmtId="0" fontId="2" fillId="0" borderId="15" xfId="0" applyFont="1" applyBorder="1" applyAlignment="1">
      <alignment horizontal="left" vertical="center" wrapText="1" readingOrder="1"/>
    </xf>
    <xf numFmtId="0" fontId="8" fillId="0" borderId="15" xfId="0" applyFont="1" applyBorder="1" applyAlignment="1">
      <alignment horizontal="left" vertical="center" wrapText="1" readingOrder="1"/>
    </xf>
    <xf numFmtId="0" fontId="2" fillId="0" borderId="17" xfId="0" applyFont="1" applyBorder="1" applyAlignment="1">
      <alignment horizontal="left" vertical="center" wrapText="1" readingOrder="1"/>
    </xf>
    <xf numFmtId="10" fontId="3" fillId="0" borderId="18" xfId="0" applyNumberFormat="1" applyFont="1" applyBorder="1" applyAlignment="1">
      <alignment horizontal="right" vertical="center" wrapText="1" readingOrder="1"/>
    </xf>
    <xf numFmtId="10" fontId="3" fillId="0" borderId="19" xfId="0" applyNumberFormat="1" applyFont="1" applyBorder="1" applyAlignment="1">
      <alignment horizontal="right" vertical="center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10" fillId="2" borderId="1" xfId="0" applyFont="1" applyFill="1" applyBorder="1" applyAlignment="1">
      <alignment horizontal="center" vertical="center" wrapText="1" readingOrder="1"/>
    </xf>
    <xf numFmtId="10" fontId="10" fillId="0" borderId="1" xfId="0" applyNumberFormat="1" applyFont="1" applyBorder="1" applyAlignment="1">
      <alignment horizontal="center" vertical="center" wrapText="1" readingOrder="1"/>
    </xf>
    <xf numFmtId="0" fontId="5" fillId="2" borderId="1" xfId="0" applyFont="1" applyFill="1" applyBorder="1" applyAlignment="1">
      <alignment horizontal="left" vertical="center" wrapText="1" readingOrder="1"/>
    </xf>
    <xf numFmtId="0" fontId="9" fillId="2" borderId="1" xfId="0" applyFont="1" applyFill="1" applyBorder="1" applyAlignment="1">
      <alignment horizontal="center" vertical="center" wrapText="1" readingOrder="1"/>
    </xf>
    <xf numFmtId="10" fontId="11" fillId="0" borderId="1" xfId="0" applyNumberFormat="1" applyFont="1" applyBorder="1" applyAlignment="1">
      <alignment horizontal="right" vertical="center" wrapText="1" readingOrder="1"/>
    </xf>
    <xf numFmtId="10" fontId="10" fillId="0" borderId="1" xfId="0" applyNumberFormat="1" applyFont="1" applyBorder="1" applyAlignment="1">
      <alignment horizontal="right" vertical="center" wrapText="1" readingOrder="1"/>
    </xf>
    <xf numFmtId="0" fontId="5" fillId="0" borderId="1" xfId="0" applyFont="1" applyBorder="1" applyAlignment="1">
      <alignment horizontal="left" vertical="center" wrapText="1" readingOrder="1"/>
    </xf>
    <xf numFmtId="0" fontId="10" fillId="0" borderId="1" xfId="0" applyFont="1" applyBorder="1" applyAlignment="1">
      <alignment horizontal="right" vertical="center" wrapText="1" readingOrder="1"/>
    </xf>
    <xf numFmtId="0" fontId="5" fillId="3" borderId="2" xfId="0" applyFont="1" applyFill="1" applyBorder="1" applyAlignment="1">
      <alignment horizontal="center" vertical="center" wrapText="1" readingOrder="1"/>
    </xf>
    <xf numFmtId="0" fontId="10" fillId="3" borderId="3" xfId="0" applyFont="1" applyFill="1" applyBorder="1" applyAlignment="1">
      <alignment horizontal="center" vertical="center" wrapText="1" readingOrder="1"/>
    </xf>
    <xf numFmtId="0" fontId="9" fillId="0" borderId="1" xfId="0" applyFont="1" applyBorder="1" applyAlignment="1">
      <alignment horizontal="center" vertical="center" wrapText="1" readingOrder="1"/>
    </xf>
    <xf numFmtId="10" fontId="9" fillId="0" borderId="1" xfId="0" applyNumberFormat="1" applyFont="1" applyBorder="1" applyAlignment="1">
      <alignment horizontal="center" vertical="center" wrapText="1" readingOrder="1"/>
    </xf>
    <xf numFmtId="0" fontId="9" fillId="0" borderId="1" xfId="0" applyFont="1" applyBorder="1" applyAlignment="1">
      <alignment horizontal="left" vertical="center" wrapText="1" readingOrder="1"/>
    </xf>
    <xf numFmtId="0" fontId="9" fillId="0" borderId="1" xfId="0" applyFont="1" applyBorder="1" applyAlignment="1">
      <alignment horizontal="right" vertical="center" wrapText="1" readingOrder="1"/>
    </xf>
    <xf numFmtId="10" fontId="9" fillId="0" borderId="1" xfId="0" applyNumberFormat="1" applyFont="1" applyBorder="1" applyAlignment="1">
      <alignment horizontal="right" vertical="center" wrapText="1" readingOrder="1"/>
    </xf>
    <xf numFmtId="10" fontId="12" fillId="0" borderId="1" xfId="0" applyNumberFormat="1" applyFont="1" applyBorder="1" applyAlignment="1">
      <alignment horizontal="right" vertical="center" wrapText="1" readingOrder="1"/>
    </xf>
    <xf numFmtId="0" fontId="9" fillId="5" borderId="1" xfId="0" applyFont="1" applyFill="1" applyBorder="1" applyAlignment="1">
      <alignment horizontal="left" vertical="center" wrapText="1" readingOrder="1"/>
    </xf>
    <xf numFmtId="0" fontId="9" fillId="5" borderId="1" xfId="0" applyFont="1" applyFill="1" applyBorder="1" applyAlignment="1">
      <alignment horizontal="right" vertical="center" wrapText="1" readingOrder="1"/>
    </xf>
    <xf numFmtId="10" fontId="9" fillId="5" borderId="1" xfId="0" applyNumberFormat="1" applyFont="1" applyFill="1" applyBorder="1" applyAlignment="1">
      <alignment horizontal="right" vertical="center" wrapText="1" readingOrder="1"/>
    </xf>
    <xf numFmtId="10" fontId="12" fillId="5" borderId="1" xfId="0" applyNumberFormat="1" applyFont="1" applyFill="1" applyBorder="1" applyAlignment="1">
      <alignment horizontal="right" vertical="center" wrapText="1" readingOrder="1"/>
    </xf>
    <xf numFmtId="0" fontId="12" fillId="5" borderId="1" xfId="0" applyFont="1" applyFill="1" applyBorder="1" applyAlignment="1">
      <alignment horizontal="right" vertical="center" wrapText="1" readingOrder="1"/>
    </xf>
    <xf numFmtId="0" fontId="12" fillId="0" borderId="1" xfId="0" applyFont="1" applyBorder="1" applyAlignment="1">
      <alignment horizontal="right" vertical="center" wrapText="1" readingOrder="1"/>
    </xf>
    <xf numFmtId="0" fontId="9" fillId="5" borderId="1" xfId="0" applyFont="1" applyFill="1" applyBorder="1" applyAlignment="1">
      <alignment horizontal="center" vertical="center" wrapText="1" readingOrder="1"/>
    </xf>
    <xf numFmtId="0" fontId="12" fillId="2" borderId="1" xfId="0" applyFont="1" applyFill="1" applyBorder="1" applyAlignment="1">
      <alignment horizontal="right" vertical="center" wrapText="1" readingOrder="1"/>
    </xf>
    <xf numFmtId="10" fontId="9" fillId="0" borderId="1" xfId="0" applyNumberFormat="1" applyFont="1" applyBorder="1" applyAlignment="1">
      <alignment horizontal="center" wrapText="1" readingOrder="1"/>
    </xf>
    <xf numFmtId="0" fontId="9" fillId="0" borderId="0" xfId="0" applyFont="1" applyFill="1" applyBorder="1" applyAlignment="1">
      <alignment horizontal="center" vertical="center" wrapText="1" readingOrder="1"/>
    </xf>
    <xf numFmtId="0" fontId="10" fillId="2" borderId="1" xfId="0" applyFont="1" applyFill="1" applyBorder="1" applyAlignment="1">
      <alignment horizontal="left" vertical="center" wrapText="1" readingOrder="1"/>
    </xf>
    <xf numFmtId="9" fontId="10" fillId="0" borderId="1" xfId="0" applyNumberFormat="1" applyFont="1" applyBorder="1" applyAlignment="1">
      <alignment horizontal="right" vertical="center" wrapText="1" readingOrder="1"/>
    </xf>
    <xf numFmtId="0" fontId="5" fillId="4" borderId="1" xfId="0" applyFont="1" applyFill="1" applyBorder="1" applyAlignment="1">
      <alignment horizontal="center" vertical="center" wrapText="1" readingOrder="1"/>
    </xf>
    <xf numFmtId="0" fontId="10" fillId="0" borderId="1" xfId="0" applyFont="1" applyBorder="1" applyAlignment="1">
      <alignment horizontal="center" vertical="center" wrapText="1" readingOrder="1"/>
    </xf>
    <xf numFmtId="0" fontId="10" fillId="0" borderId="2" xfId="0" applyFont="1" applyBorder="1" applyAlignment="1">
      <alignment horizontal="center" vertical="center" wrapText="1" readingOrder="1"/>
    </xf>
    <xf numFmtId="0" fontId="10" fillId="0" borderId="3" xfId="0" applyFont="1" applyBorder="1" applyAlignment="1">
      <alignment horizontal="center" vertical="center" wrapText="1" readingOrder="1"/>
    </xf>
    <xf numFmtId="0" fontId="13" fillId="6" borderId="0" xfId="0" applyFont="1" applyFill="1" applyBorder="1" applyAlignment="1">
      <alignment horizontal="left" vertical="center" wrapText="1" readingOrder="1"/>
    </xf>
    <xf numFmtId="0" fontId="0" fillId="6" borderId="0" xfId="0" applyFill="1">
      <alignment vertical="center"/>
    </xf>
    <xf numFmtId="0" fontId="15" fillId="7" borderId="20" xfId="0" applyFont="1" applyFill="1" applyBorder="1" applyAlignment="1">
      <alignment horizontal="center" vertical="center"/>
    </xf>
    <xf numFmtId="0" fontId="15" fillId="6" borderId="20" xfId="0" applyFont="1" applyFill="1" applyBorder="1" applyAlignment="1">
      <alignment horizontal="center" vertical="center"/>
    </xf>
    <xf numFmtId="0" fontId="16" fillId="8" borderId="21" xfId="0" applyFont="1" applyFill="1" applyBorder="1" applyAlignment="1">
      <alignment vertical="center" wrapText="1"/>
    </xf>
    <xf numFmtId="0" fontId="16" fillId="8" borderId="22" xfId="0" applyFont="1" applyFill="1" applyBorder="1" applyAlignment="1">
      <alignment vertical="center" wrapText="1"/>
    </xf>
    <xf numFmtId="3" fontId="16" fillId="9" borderId="21" xfId="0" applyNumberFormat="1" applyFont="1" applyFill="1" applyBorder="1" applyAlignment="1">
      <alignment horizontal="right" vertical="top" wrapText="1"/>
    </xf>
    <xf numFmtId="49" fontId="16" fillId="9" borderId="21" xfId="0" applyNumberFormat="1" applyFont="1" applyFill="1" applyBorder="1" applyAlignment="1">
      <alignment horizontal="left" vertical="top" wrapText="1"/>
    </xf>
    <xf numFmtId="49" fontId="16" fillId="9" borderId="22" xfId="0" applyNumberFormat="1" applyFont="1" applyFill="1" applyBorder="1" applyAlignment="1">
      <alignment horizontal="left" vertical="top" wrapText="1"/>
    </xf>
    <xf numFmtId="3" fontId="16" fillId="9" borderId="25" xfId="0" applyNumberFormat="1" applyFont="1" applyFill="1" applyBorder="1" applyAlignment="1">
      <alignment horizontal="right" vertical="top" wrapText="1"/>
    </xf>
    <xf numFmtId="49" fontId="16" fillId="9" borderId="25" xfId="0" applyNumberFormat="1" applyFont="1" applyFill="1" applyBorder="1" applyAlignment="1">
      <alignment horizontal="left" vertical="top" wrapText="1"/>
    </xf>
    <xf numFmtId="49" fontId="16" fillId="9" borderId="26" xfId="0" applyNumberFormat="1" applyFont="1" applyFill="1" applyBorder="1" applyAlignment="1">
      <alignment horizontal="left" vertical="top" wrapText="1"/>
    </xf>
    <xf numFmtId="0" fontId="17" fillId="0" borderId="0" xfId="0" applyFont="1">
      <alignment vertical="center"/>
    </xf>
    <xf numFmtId="0" fontId="10" fillId="6" borderId="20" xfId="0" applyFont="1" applyFill="1" applyBorder="1" applyAlignment="1">
      <alignment horizontal="center" vertical="center" wrapText="1" readingOrder="1"/>
    </xf>
    <xf numFmtId="0" fontId="6" fillId="6" borderId="20" xfId="0" applyFont="1" applyFill="1" applyBorder="1" applyAlignment="1">
      <alignment horizontal="center" vertical="center" wrapText="1" readingOrder="1"/>
    </xf>
    <xf numFmtId="0" fontId="19" fillId="10" borderId="1" xfId="0" applyFont="1" applyFill="1" applyBorder="1" applyAlignment="1">
      <alignment horizontal="center" vertical="center" wrapText="1" readingOrder="1"/>
    </xf>
    <xf numFmtId="0" fontId="3" fillId="0" borderId="15" xfId="0" applyFont="1" applyBorder="1" applyAlignment="1">
      <alignment horizontal="center" vertical="center" wrapText="1" readingOrder="1"/>
    </xf>
    <xf numFmtId="43" fontId="3" fillId="0" borderId="1" xfId="1" applyFont="1" applyBorder="1" applyAlignment="1">
      <alignment horizontal="right" vertical="center" wrapText="1" readingOrder="1"/>
    </xf>
    <xf numFmtId="176" fontId="3" fillId="0" borderId="1" xfId="1" applyNumberFormat="1" applyFont="1" applyBorder="1" applyAlignment="1">
      <alignment horizontal="right" vertical="center" wrapText="1" readingOrder="1"/>
    </xf>
    <xf numFmtId="0" fontId="2" fillId="0" borderId="15" xfId="0" applyFont="1" applyBorder="1" applyAlignment="1">
      <alignment horizontal="center" vertical="center" wrapText="1" readingOrder="1"/>
    </xf>
    <xf numFmtId="0" fontId="3" fillId="0" borderId="17" xfId="0" applyFont="1" applyBorder="1" applyAlignment="1">
      <alignment horizontal="center" vertical="center" wrapText="1" readingOrder="1"/>
    </xf>
    <xf numFmtId="0" fontId="2" fillId="0" borderId="18" xfId="0" applyFont="1" applyBorder="1" applyAlignment="1">
      <alignment horizontal="center" vertical="center" wrapText="1" readingOrder="1"/>
    </xf>
    <xf numFmtId="2" fontId="3" fillId="0" borderId="1" xfId="0" applyNumberFormat="1" applyFont="1" applyBorder="1" applyAlignment="1">
      <alignment horizontal="right" vertical="center" wrapText="1" readingOrder="1"/>
    </xf>
    <xf numFmtId="1" fontId="0" fillId="0" borderId="0" xfId="0" applyNumberFormat="1">
      <alignment vertical="center"/>
    </xf>
    <xf numFmtId="14" fontId="16" fillId="9" borderId="25" xfId="0" applyNumberFormat="1" applyFont="1" applyFill="1" applyBorder="1" applyAlignment="1">
      <alignment horizontal="left" vertical="top" wrapText="1"/>
    </xf>
    <xf numFmtId="0" fontId="16" fillId="9" borderId="25" xfId="0" applyFont="1" applyFill="1" applyBorder="1" applyAlignment="1">
      <alignment horizontal="left" vertical="top" wrapText="1"/>
    </xf>
    <xf numFmtId="0" fontId="0" fillId="8" borderId="21" xfId="0" applyFill="1" applyBorder="1" applyAlignment="1">
      <alignment vertical="center" wrapText="1"/>
    </xf>
    <xf numFmtId="0" fontId="0" fillId="8" borderId="31" xfId="0" applyFill="1" applyBorder="1" applyAlignment="1">
      <alignment vertical="center" wrapText="1"/>
    </xf>
    <xf numFmtId="14" fontId="16" fillId="11" borderId="25" xfId="0" applyNumberFormat="1" applyFont="1" applyFill="1" applyBorder="1" applyAlignment="1">
      <alignment horizontal="left" vertical="top" wrapText="1"/>
    </xf>
    <xf numFmtId="0" fontId="16" fillId="11" borderId="25" xfId="0" applyFont="1" applyFill="1" applyBorder="1" applyAlignment="1">
      <alignment horizontal="left" vertical="top" wrapText="1"/>
    </xf>
    <xf numFmtId="4" fontId="0" fillId="0" borderId="0" xfId="0" applyNumberFormat="1">
      <alignment vertical="center"/>
    </xf>
    <xf numFmtId="177" fontId="3" fillId="0" borderId="16" xfId="0" applyNumberFormat="1" applyFont="1" applyBorder="1" applyAlignment="1">
      <alignment horizontal="right" vertical="center" wrapText="1" readingOrder="1"/>
    </xf>
    <xf numFmtId="176" fontId="3" fillId="0" borderId="33" xfId="1" applyNumberFormat="1" applyFont="1" applyFill="1" applyBorder="1" applyAlignment="1">
      <alignment horizontal="right" vertical="center" wrapText="1" readingOrder="1"/>
    </xf>
    <xf numFmtId="0" fontId="4" fillId="13" borderId="1" xfId="0" applyFont="1" applyFill="1" applyBorder="1" applyAlignment="1">
      <alignment horizontal="right" vertical="center" wrapText="1" readingOrder="1"/>
    </xf>
    <xf numFmtId="3" fontId="4" fillId="13" borderId="1" xfId="0" applyNumberFormat="1" applyFont="1" applyFill="1" applyBorder="1" applyAlignment="1">
      <alignment horizontal="left" vertical="center" wrapText="1" readingOrder="1"/>
    </xf>
    <xf numFmtId="10" fontId="4" fillId="13" borderId="1" xfId="0" applyNumberFormat="1" applyFont="1" applyFill="1" applyBorder="1" applyAlignment="1">
      <alignment horizontal="right" vertical="center" wrapText="1" readingOrder="1"/>
    </xf>
    <xf numFmtId="10" fontId="4" fillId="13" borderId="16" xfId="0" applyNumberFormat="1" applyFont="1" applyFill="1" applyBorder="1" applyAlignment="1">
      <alignment horizontal="right" vertical="center" wrapText="1" readingOrder="1"/>
    </xf>
    <xf numFmtId="0" fontId="3" fillId="13" borderId="1" xfId="0" applyFont="1" applyFill="1" applyBorder="1" applyAlignment="1">
      <alignment horizontal="right" vertical="center" wrapText="1" readingOrder="1"/>
    </xf>
    <xf numFmtId="3" fontId="3" fillId="13" borderId="1" xfId="0" applyNumberFormat="1" applyFont="1" applyFill="1" applyBorder="1" applyAlignment="1">
      <alignment horizontal="left" vertical="center" wrapText="1" readingOrder="1"/>
    </xf>
    <xf numFmtId="10" fontId="3" fillId="13" borderId="1" xfId="0" applyNumberFormat="1" applyFont="1" applyFill="1" applyBorder="1" applyAlignment="1">
      <alignment horizontal="right" vertical="center" wrapText="1" readingOrder="1"/>
    </xf>
    <xf numFmtId="10" fontId="3" fillId="13" borderId="16" xfId="0" applyNumberFormat="1" applyFont="1" applyFill="1" applyBorder="1" applyAlignment="1">
      <alignment horizontal="right" vertical="center" wrapText="1" readingOrder="1"/>
    </xf>
    <xf numFmtId="0" fontId="3" fillId="13" borderId="18" xfId="0" applyFont="1" applyFill="1" applyBorder="1" applyAlignment="1">
      <alignment horizontal="right" vertical="center" wrapText="1" readingOrder="1"/>
    </xf>
    <xf numFmtId="3" fontId="3" fillId="13" borderId="18" xfId="0" applyNumberFormat="1" applyFont="1" applyFill="1" applyBorder="1" applyAlignment="1">
      <alignment horizontal="left" vertical="center" wrapText="1" readingOrder="1"/>
    </xf>
    <xf numFmtId="10" fontId="3" fillId="13" borderId="18" xfId="0" applyNumberFormat="1" applyFont="1" applyFill="1" applyBorder="1" applyAlignment="1">
      <alignment horizontal="right" vertical="center" wrapText="1" readingOrder="1"/>
    </xf>
    <xf numFmtId="10" fontId="3" fillId="13" borderId="19" xfId="0" applyNumberFormat="1" applyFont="1" applyFill="1" applyBorder="1" applyAlignment="1">
      <alignment horizontal="right" vertical="center" wrapText="1" readingOrder="1"/>
    </xf>
    <xf numFmtId="1" fontId="6" fillId="0" borderId="1" xfId="0" applyNumberFormat="1" applyFont="1" applyBorder="1" applyAlignment="1">
      <alignment horizontal="center" vertical="center" wrapText="1" readingOrder="1"/>
    </xf>
    <xf numFmtId="3" fontId="3" fillId="0" borderId="1" xfId="0" applyNumberFormat="1" applyFont="1" applyBorder="1" applyAlignment="1">
      <alignment horizontal="center" vertical="center" wrapText="1" readingOrder="1"/>
    </xf>
    <xf numFmtId="176" fontId="6" fillId="0" borderId="1" xfId="1" applyNumberFormat="1" applyFont="1" applyBorder="1" applyAlignment="1">
      <alignment horizontal="center" vertical="center" wrapText="1" readingOrder="1"/>
    </xf>
    <xf numFmtId="3" fontId="16" fillId="9" borderId="22" xfId="0" applyNumberFormat="1" applyFont="1" applyFill="1" applyBorder="1" applyAlignment="1">
      <alignment horizontal="right" vertical="top" wrapText="1"/>
    </xf>
    <xf numFmtId="3" fontId="16" fillId="9" borderId="23" xfId="0" applyNumberFormat="1" applyFont="1" applyFill="1" applyBorder="1" applyAlignment="1">
      <alignment horizontal="right" vertical="top" wrapText="1"/>
    </xf>
    <xf numFmtId="3" fontId="16" fillId="9" borderId="24" xfId="0" applyNumberFormat="1" applyFont="1" applyFill="1" applyBorder="1" applyAlignment="1">
      <alignment horizontal="right" vertical="top" wrapText="1"/>
    </xf>
    <xf numFmtId="0" fontId="19" fillId="10" borderId="13" xfId="0" applyFont="1" applyFill="1" applyBorder="1" applyAlignment="1">
      <alignment horizontal="center" vertical="center" wrapText="1" readingOrder="1"/>
    </xf>
    <xf numFmtId="0" fontId="19" fillId="10" borderId="14" xfId="0" applyFont="1" applyFill="1" applyBorder="1" applyAlignment="1">
      <alignment horizontal="center" vertical="center" wrapText="1" readingOrder="1"/>
    </xf>
    <xf numFmtId="0" fontId="19" fillId="10" borderId="27" xfId="0" applyFont="1" applyFill="1" applyBorder="1" applyAlignment="1">
      <alignment horizontal="center" vertical="center" wrapText="1" readingOrder="1"/>
    </xf>
    <xf numFmtId="0" fontId="19" fillId="10" borderId="28" xfId="0" applyFont="1" applyFill="1" applyBorder="1" applyAlignment="1">
      <alignment horizontal="center" vertical="center" wrapText="1" readingOrder="1"/>
    </xf>
    <xf numFmtId="0" fontId="19" fillId="10" borderId="29" xfId="0" applyFont="1" applyFill="1" applyBorder="1" applyAlignment="1">
      <alignment horizontal="center" vertical="center" wrapText="1" readingOrder="1"/>
    </xf>
    <xf numFmtId="0" fontId="19" fillId="10" borderId="30" xfId="0" applyFont="1" applyFill="1" applyBorder="1" applyAlignment="1">
      <alignment horizontal="center" vertical="center" wrapText="1" readingOrder="1"/>
    </xf>
    <xf numFmtId="0" fontId="19" fillId="10" borderId="9" xfId="0" applyFont="1" applyFill="1" applyBorder="1" applyAlignment="1">
      <alignment horizontal="center" vertical="center" wrapText="1" readingOrder="1"/>
    </xf>
    <xf numFmtId="0" fontId="19" fillId="10" borderId="10" xfId="0" applyFont="1" applyFill="1" applyBorder="1" applyAlignment="1">
      <alignment horizontal="center" vertical="center" wrapText="1" readingOrder="1"/>
    </xf>
    <xf numFmtId="0" fontId="19" fillId="10" borderId="11" xfId="0" applyFont="1" applyFill="1" applyBorder="1" applyAlignment="1">
      <alignment horizontal="center" vertical="center" wrapText="1" readingOrder="1"/>
    </xf>
    <xf numFmtId="0" fontId="19" fillId="10" borderId="12" xfId="0" applyFont="1" applyFill="1" applyBorder="1" applyAlignment="1">
      <alignment horizontal="center" vertical="center" wrapText="1" readingOrder="1"/>
    </xf>
    <xf numFmtId="0" fontId="19" fillId="10" borderId="3" xfId="0" applyFont="1" applyFill="1" applyBorder="1" applyAlignment="1">
      <alignment horizontal="center" vertical="center" wrapText="1" readingOrder="1"/>
    </xf>
    <xf numFmtId="0" fontId="2" fillId="2" borderId="2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3" fillId="2" borderId="2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3" fillId="2" borderId="4" xfId="0" applyFont="1" applyFill="1" applyBorder="1" applyAlignment="1">
      <alignment horizontal="center" vertical="center" wrapText="1" readingOrder="1"/>
    </xf>
    <xf numFmtId="0" fontId="3" fillId="2" borderId="5" xfId="0" applyFont="1" applyFill="1" applyBorder="1" applyAlignment="1">
      <alignment horizontal="center" vertical="center" wrapText="1" readingOrder="1"/>
    </xf>
    <xf numFmtId="0" fontId="3" fillId="2" borderId="6" xfId="0" applyFont="1" applyFill="1" applyBorder="1" applyAlignment="1">
      <alignment horizontal="center" vertical="center" wrapText="1" readingOrder="1"/>
    </xf>
    <xf numFmtId="0" fontId="5" fillId="2" borderId="2" xfId="0" applyFont="1" applyFill="1" applyBorder="1" applyAlignment="1">
      <alignment horizontal="center" vertical="center" wrapText="1" readingOrder="1"/>
    </xf>
    <xf numFmtId="0" fontId="5" fillId="2" borderId="3" xfId="0" applyFont="1" applyFill="1" applyBorder="1" applyAlignment="1">
      <alignment horizontal="center" vertical="center" wrapText="1" readingOrder="1"/>
    </xf>
    <xf numFmtId="0" fontId="2" fillId="2" borderId="13" xfId="0" applyFont="1" applyFill="1" applyBorder="1" applyAlignment="1">
      <alignment horizontal="center" vertical="center" wrapText="1" readingOrder="1"/>
    </xf>
    <xf numFmtId="0" fontId="2" fillId="2" borderId="14" xfId="0" applyFont="1" applyFill="1" applyBorder="1" applyAlignment="1">
      <alignment horizontal="center" vertical="center" wrapText="1" readingOrder="1"/>
    </xf>
    <xf numFmtId="0" fontId="9" fillId="2" borderId="7" xfId="0" applyFont="1" applyFill="1" applyBorder="1" applyAlignment="1">
      <alignment horizontal="center" vertical="center" wrapText="1" readingOrder="1"/>
    </xf>
    <xf numFmtId="0" fontId="2" fillId="2" borderId="8" xfId="0" applyFont="1" applyFill="1" applyBorder="1" applyAlignment="1">
      <alignment horizontal="center" vertical="center" wrapText="1" readingOrder="1"/>
    </xf>
    <xf numFmtId="0" fontId="3" fillId="2" borderId="9" xfId="0" applyFont="1" applyFill="1" applyBorder="1" applyAlignment="1">
      <alignment horizontal="center" vertical="center" wrapText="1" readingOrder="1"/>
    </xf>
    <xf numFmtId="0" fontId="3" fillId="2" borderId="10" xfId="0" applyFont="1" applyFill="1" applyBorder="1" applyAlignment="1">
      <alignment horizontal="center" vertical="center" wrapText="1" readingOrder="1"/>
    </xf>
    <xf numFmtId="0" fontId="3" fillId="2" borderId="11" xfId="0" applyFont="1" applyFill="1" applyBorder="1" applyAlignment="1">
      <alignment horizontal="center" vertical="center" wrapText="1" readingOrder="1"/>
    </xf>
    <xf numFmtId="0" fontId="2" fillId="2" borderId="12" xfId="0" applyFont="1" applyFill="1" applyBorder="1" applyAlignment="1">
      <alignment horizontal="center" vertical="center" wrapText="1" readingOrder="1"/>
    </xf>
    <xf numFmtId="0" fontId="3" fillId="2" borderId="12" xfId="0" applyFont="1" applyFill="1" applyBorder="1" applyAlignment="1">
      <alignment horizontal="center" vertical="center" wrapText="1" readingOrder="1"/>
    </xf>
    <xf numFmtId="10" fontId="10" fillId="3" borderId="2" xfId="0" applyNumberFormat="1" applyFont="1" applyFill="1" applyBorder="1" applyAlignment="1">
      <alignment horizontal="right" vertical="center" wrapText="1" readingOrder="1"/>
    </xf>
    <xf numFmtId="10" fontId="10" fillId="3" borderId="3" xfId="0" applyNumberFormat="1" applyFont="1" applyFill="1" applyBorder="1" applyAlignment="1">
      <alignment horizontal="right" vertical="center" wrapText="1" readingOrder="1"/>
    </xf>
    <xf numFmtId="0" fontId="10" fillId="2" borderId="4" xfId="0" applyFont="1" applyFill="1" applyBorder="1" applyAlignment="1">
      <alignment horizontal="center" vertical="center" wrapText="1" readingOrder="1"/>
    </xf>
    <xf numFmtId="0" fontId="10" fillId="2" borderId="5" xfId="0" applyFont="1" applyFill="1" applyBorder="1" applyAlignment="1">
      <alignment horizontal="center" vertical="center" wrapText="1" readingOrder="1"/>
    </xf>
    <xf numFmtId="0" fontId="10" fillId="2" borderId="6" xfId="0" applyFont="1" applyFill="1" applyBorder="1" applyAlignment="1">
      <alignment horizontal="center" vertical="center" wrapText="1" readingOrder="1"/>
    </xf>
    <xf numFmtId="0" fontId="10" fillId="3" borderId="2" xfId="0" applyFont="1" applyFill="1" applyBorder="1" applyAlignment="1">
      <alignment horizontal="right" vertical="center" wrapText="1" readingOrder="1"/>
    </xf>
    <xf numFmtId="0" fontId="10" fillId="3" borderId="3" xfId="0" applyFont="1" applyFill="1" applyBorder="1" applyAlignment="1">
      <alignment horizontal="right" vertical="center" wrapText="1" readingOrder="1"/>
    </xf>
    <xf numFmtId="0" fontId="10" fillId="2" borderId="2" xfId="0" applyFont="1" applyFill="1" applyBorder="1" applyAlignment="1">
      <alignment horizontal="center" vertical="center" wrapText="1" readingOrder="1"/>
    </xf>
    <xf numFmtId="0" fontId="10" fillId="2" borderId="3" xfId="0" applyFont="1" applyFill="1" applyBorder="1" applyAlignment="1">
      <alignment horizontal="center" vertical="center" wrapText="1" readingOrder="1"/>
    </xf>
    <xf numFmtId="0" fontId="9" fillId="2" borderId="2" xfId="0" applyFont="1" applyFill="1" applyBorder="1" applyAlignment="1">
      <alignment horizontal="center" vertical="center" wrapText="1" readingOrder="1"/>
    </xf>
    <xf numFmtId="0" fontId="9" fillId="2" borderId="3" xfId="0" applyFont="1" applyFill="1" applyBorder="1" applyAlignment="1">
      <alignment horizontal="center" vertical="center" wrapText="1" readingOrder="1"/>
    </xf>
    <xf numFmtId="0" fontId="9" fillId="2" borderId="4" xfId="0" applyFont="1" applyFill="1" applyBorder="1" applyAlignment="1">
      <alignment horizontal="center" vertical="center" wrapText="1" readingOrder="1"/>
    </xf>
    <xf numFmtId="0" fontId="9" fillId="2" borderId="5" xfId="0" applyFont="1" applyFill="1" applyBorder="1" applyAlignment="1">
      <alignment horizontal="center" vertical="center" wrapText="1" readingOrder="1"/>
    </xf>
    <xf numFmtId="0" fontId="9" fillId="2" borderId="6" xfId="0" applyFont="1" applyFill="1" applyBorder="1" applyAlignment="1">
      <alignment horizontal="center" vertical="center" wrapText="1" readingOrder="1"/>
    </xf>
    <xf numFmtId="0" fontId="10" fillId="0" borderId="2" xfId="0" applyFont="1" applyBorder="1" applyAlignment="1">
      <alignment horizontal="center" vertical="center" wrapText="1" readingOrder="1"/>
    </xf>
    <xf numFmtId="0" fontId="10" fillId="0" borderId="3" xfId="0" applyFont="1" applyBorder="1" applyAlignment="1">
      <alignment horizontal="center" vertical="center" wrapText="1" readingOrder="1"/>
    </xf>
    <xf numFmtId="10" fontId="10" fillId="0" borderId="2" xfId="0" applyNumberFormat="1" applyFont="1" applyBorder="1" applyAlignment="1">
      <alignment horizontal="center" vertical="center" wrapText="1" readingOrder="1"/>
    </xf>
    <xf numFmtId="10" fontId="10" fillId="0" borderId="3" xfId="0" applyNumberFormat="1" applyFont="1" applyBorder="1" applyAlignment="1">
      <alignment horizontal="center" vertical="center" wrapText="1" readingOrder="1"/>
    </xf>
    <xf numFmtId="4" fontId="16" fillId="11" borderId="25" xfId="0" applyNumberFormat="1" applyFont="1" applyFill="1" applyBorder="1" applyAlignment="1">
      <alignment horizontal="right" vertical="top" wrapText="1"/>
    </xf>
    <xf numFmtId="4" fontId="16" fillId="11" borderId="32" xfId="0" applyNumberFormat="1" applyFont="1" applyFill="1" applyBorder="1" applyAlignment="1">
      <alignment horizontal="right" vertical="top" wrapText="1"/>
    </xf>
    <xf numFmtId="4" fontId="16" fillId="9" borderId="25" xfId="0" applyNumberFormat="1" applyFont="1" applyFill="1" applyBorder="1" applyAlignment="1">
      <alignment horizontal="right" vertical="top" wrapText="1"/>
    </xf>
    <xf numFmtId="4" fontId="16" fillId="9" borderId="32" xfId="0" applyNumberFormat="1" applyFont="1" applyFill="1" applyBorder="1" applyAlignment="1">
      <alignment horizontal="right" vertical="top" wrapText="1"/>
    </xf>
    <xf numFmtId="0" fontId="16" fillId="12" borderId="25" xfId="0" applyFont="1" applyFill="1" applyBorder="1" applyAlignment="1">
      <alignment horizontal="right" vertical="top" wrapText="1"/>
    </xf>
    <xf numFmtId="0" fontId="16" fillId="12" borderId="32" xfId="0" applyFont="1" applyFill="1" applyBorder="1" applyAlignment="1">
      <alignment horizontal="right" vertical="top" wrapText="1"/>
    </xf>
  </cellXfs>
  <cellStyles count="2">
    <cellStyle name="常规" xfId="0" builtinId="0"/>
    <cellStyle name="千位分隔" xfId="1" builtinId="3"/>
  </cellStyles>
  <dxfs count="1"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104775</xdr:colOff>
      <xdr:row>1</xdr:row>
      <xdr:rowOff>104775</xdr:rowOff>
    </xdr:to>
    <xdr:pic>
      <xdr:nvPicPr>
        <xdr:cNvPr id="2" name="图片 1" descr="http://raapp.bbg.com.cn:9704/analytics/res/s_blafp/viewui/pivot/sort_plc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0" y="180975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104775</xdr:colOff>
      <xdr:row>1</xdr:row>
      <xdr:rowOff>104775</xdr:rowOff>
    </xdr:to>
    <xdr:pic>
      <xdr:nvPicPr>
        <xdr:cNvPr id="3" name="图片 2" descr="http://raapp.bbg.com.cn:9704/analytics/res/s_blafp/viewui/pivot/sort_plc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180975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104775</xdr:colOff>
      <xdr:row>1</xdr:row>
      <xdr:rowOff>104775</xdr:rowOff>
    </xdr:to>
    <xdr:pic>
      <xdr:nvPicPr>
        <xdr:cNvPr id="4" name="图片 3" descr="http://raapp.bbg.com.cn:9704/analytics/res/s_blafp/viewui/pivot/sort_asc_s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0" y="180975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104775</xdr:colOff>
      <xdr:row>1</xdr:row>
      <xdr:rowOff>104775</xdr:rowOff>
    </xdr:to>
    <xdr:pic>
      <xdr:nvPicPr>
        <xdr:cNvPr id="5" name="图片 4" descr="http://raapp.bbg.com.cn:9704/analytics/res/s_blafp/viewui/pivot/sort_des_n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180975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104775</xdr:colOff>
      <xdr:row>1</xdr:row>
      <xdr:rowOff>104775</xdr:rowOff>
    </xdr:to>
    <xdr:pic>
      <xdr:nvPicPr>
        <xdr:cNvPr id="6" name="图片 5" descr="http://raapp.bbg.com.cn:9704/analytics/res/s_blafp/viewui/pivot/sort_plc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9600" y="180975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104775</xdr:colOff>
      <xdr:row>1</xdr:row>
      <xdr:rowOff>104775</xdr:rowOff>
    </xdr:to>
    <xdr:pic>
      <xdr:nvPicPr>
        <xdr:cNvPr id="7" name="图片 6" descr="http://raapp.bbg.com.cn:9704/analytics/res/s_blafp/viewui/pivot/sort_plc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15400" y="180975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104775</xdr:colOff>
      <xdr:row>1</xdr:row>
      <xdr:rowOff>104775</xdr:rowOff>
    </xdr:to>
    <xdr:pic>
      <xdr:nvPicPr>
        <xdr:cNvPr id="8" name="图片 7" descr="http://raapp.bbg.com.cn:9704/analytics/res/s_blafp/viewui/pivot/sort_plc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7000" y="180975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104775</xdr:colOff>
      <xdr:row>1</xdr:row>
      <xdr:rowOff>104775</xdr:rowOff>
    </xdr:to>
    <xdr:pic>
      <xdr:nvPicPr>
        <xdr:cNvPr id="9" name="图片 8" descr="http://raapp.bbg.com.cn:9704/analytics/res/s_blafp/viewui/pivot/sort_plc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80975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E3" sqref="E3"/>
    </sheetView>
  </sheetViews>
  <sheetFormatPr defaultRowHeight="13.5" x14ac:dyDescent="0.15"/>
  <cols>
    <col min="2" max="2" width="30.125" customWidth="1"/>
  </cols>
  <sheetData>
    <row r="1" spans="1:5" x14ac:dyDescent="0.15">
      <c r="A1" s="55">
        <v>16000139</v>
      </c>
      <c r="B1" s="55" t="s">
        <v>169</v>
      </c>
      <c r="D1" t="str">
        <f>"'"&amp;A1&amp;"'"&amp;","</f>
        <v>'16000139',</v>
      </c>
    </row>
    <row r="2" spans="1:5" x14ac:dyDescent="0.15">
      <c r="A2" s="56">
        <v>16000175</v>
      </c>
      <c r="B2" s="56" t="s">
        <v>170</v>
      </c>
      <c r="D2" t="str">
        <f t="shared" ref="D2:D3" si="0">"'"&amp;A2&amp;"'"&amp;","</f>
        <v>'16000175',</v>
      </c>
      <c r="E2" t="str">
        <f>D2&amp;D1</f>
        <v>'16000175','16000139',</v>
      </c>
    </row>
    <row r="3" spans="1:5" x14ac:dyDescent="0.15">
      <c r="A3" s="56">
        <v>16000435</v>
      </c>
      <c r="B3" s="56" t="s">
        <v>171</v>
      </c>
      <c r="D3" t="str">
        <f t="shared" si="0"/>
        <v>'16000435',</v>
      </c>
      <c r="E3" t="str">
        <f>D3&amp;E2</f>
        <v>'16000435','16000175','16000139',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workbookViewId="0">
      <selection activeCell="D3" sqref="D3:R27"/>
    </sheetView>
  </sheetViews>
  <sheetFormatPr defaultRowHeight="13.5" x14ac:dyDescent="0.15"/>
  <sheetData>
    <row r="1" spans="1:18" ht="24" customHeight="1" x14ac:dyDescent="0.15">
      <c r="A1" s="142" t="s">
        <v>107</v>
      </c>
      <c r="B1" s="142" t="s">
        <v>108</v>
      </c>
      <c r="C1" s="142" t="s">
        <v>109</v>
      </c>
      <c r="D1" s="144" t="s">
        <v>110</v>
      </c>
      <c r="E1" s="145"/>
      <c r="F1" s="146"/>
      <c r="G1" s="144" t="s">
        <v>111</v>
      </c>
      <c r="H1" s="145"/>
      <c r="I1" s="146"/>
      <c r="J1" s="144" t="s">
        <v>112</v>
      </c>
      <c r="K1" s="145"/>
      <c r="L1" s="146"/>
      <c r="M1" s="142" t="s">
        <v>113</v>
      </c>
      <c r="N1" s="142" t="s">
        <v>114</v>
      </c>
      <c r="O1" s="142" t="s">
        <v>115</v>
      </c>
      <c r="P1" s="142" t="s">
        <v>116</v>
      </c>
      <c r="Q1" s="142" t="s">
        <v>117</v>
      </c>
      <c r="R1" s="142" t="s">
        <v>118</v>
      </c>
    </row>
    <row r="2" spans="1:18" ht="36" x14ac:dyDescent="0.15">
      <c r="A2" s="143"/>
      <c r="B2" s="143"/>
      <c r="C2" s="143"/>
      <c r="D2" s="24" t="s">
        <v>119</v>
      </c>
      <c r="E2" s="24" t="s">
        <v>120</v>
      </c>
      <c r="F2" s="24" t="s">
        <v>121</v>
      </c>
      <c r="G2" s="24" t="s">
        <v>119</v>
      </c>
      <c r="H2" s="24" t="s">
        <v>120</v>
      </c>
      <c r="I2" s="24" t="s">
        <v>121</v>
      </c>
      <c r="J2" s="24" t="s">
        <v>119</v>
      </c>
      <c r="K2" s="24" t="s">
        <v>120</v>
      </c>
      <c r="L2" s="24" t="s">
        <v>121</v>
      </c>
      <c r="M2" s="143"/>
      <c r="N2" s="143"/>
      <c r="O2" s="143"/>
      <c r="P2" s="143"/>
      <c r="Q2" s="143"/>
      <c r="R2" s="143"/>
    </row>
    <row r="3" spans="1:18" x14ac:dyDescent="0.15">
      <c r="A3" s="33" t="s">
        <v>86</v>
      </c>
      <c r="B3" s="33">
        <v>20</v>
      </c>
      <c r="C3" s="33" t="s">
        <v>122</v>
      </c>
      <c r="D3" s="34"/>
      <c r="E3" s="34"/>
      <c r="F3" s="35"/>
      <c r="G3" s="34"/>
      <c r="H3" s="34"/>
      <c r="I3" s="35"/>
      <c r="J3" s="35"/>
      <c r="K3" s="35"/>
      <c r="L3" s="35"/>
      <c r="M3" s="34"/>
      <c r="N3" s="35"/>
      <c r="O3" s="35"/>
      <c r="P3" s="36"/>
      <c r="Q3" s="35"/>
      <c r="R3" s="33"/>
    </row>
    <row r="4" spans="1:18" x14ac:dyDescent="0.15">
      <c r="A4" s="37" t="s">
        <v>102</v>
      </c>
      <c r="B4" s="37">
        <v>22</v>
      </c>
      <c r="C4" s="37" t="s">
        <v>123</v>
      </c>
      <c r="D4" s="38"/>
      <c r="E4" s="38"/>
      <c r="F4" s="39"/>
      <c r="G4" s="38"/>
      <c r="H4" s="38"/>
      <c r="I4" s="39"/>
      <c r="J4" s="39"/>
      <c r="K4" s="40"/>
      <c r="L4" s="39"/>
      <c r="M4" s="38"/>
      <c r="N4" s="39"/>
      <c r="O4" s="39"/>
      <c r="P4" s="40"/>
      <c r="Q4" s="39"/>
      <c r="R4" s="38"/>
    </row>
    <row r="5" spans="1:18" x14ac:dyDescent="0.15">
      <c r="A5" s="33" t="s">
        <v>95</v>
      </c>
      <c r="B5" s="33">
        <v>10</v>
      </c>
      <c r="C5" s="33"/>
      <c r="D5" s="34"/>
      <c r="E5" s="34"/>
      <c r="F5" s="35"/>
      <c r="G5" s="34"/>
      <c r="H5" s="34"/>
      <c r="I5" s="35"/>
      <c r="J5" s="36"/>
      <c r="K5" s="36"/>
      <c r="L5" s="35"/>
      <c r="M5" s="34"/>
      <c r="N5" s="35"/>
      <c r="O5" s="35"/>
      <c r="P5" s="36"/>
      <c r="Q5" s="35"/>
      <c r="R5" s="33"/>
    </row>
    <row r="6" spans="1:18" x14ac:dyDescent="0.15">
      <c r="A6" s="37" t="s">
        <v>101</v>
      </c>
      <c r="B6" s="37">
        <v>7</v>
      </c>
      <c r="C6" s="37" t="s">
        <v>124</v>
      </c>
      <c r="D6" s="38"/>
      <c r="E6" s="38"/>
      <c r="F6" s="39"/>
      <c r="G6" s="38"/>
      <c r="H6" s="38"/>
      <c r="I6" s="39"/>
      <c r="J6" s="39"/>
      <c r="K6" s="39"/>
      <c r="L6" s="39"/>
      <c r="M6" s="38"/>
      <c r="N6" s="39"/>
      <c r="O6" s="39"/>
      <c r="P6" s="39"/>
      <c r="Q6" s="39"/>
      <c r="R6" s="38"/>
    </row>
    <row r="7" spans="1:18" x14ac:dyDescent="0.15">
      <c r="A7" s="37" t="s">
        <v>93</v>
      </c>
      <c r="B7" s="37">
        <v>12</v>
      </c>
      <c r="C7" s="37" t="s">
        <v>122</v>
      </c>
      <c r="D7" s="38"/>
      <c r="E7" s="38"/>
      <c r="F7" s="39"/>
      <c r="G7" s="38"/>
      <c r="H7" s="38"/>
      <c r="I7" s="39"/>
      <c r="J7" s="39"/>
      <c r="K7" s="39"/>
      <c r="L7" s="39"/>
      <c r="M7" s="38"/>
      <c r="N7" s="39"/>
      <c r="O7" s="39"/>
      <c r="P7" s="39"/>
      <c r="Q7" s="39"/>
      <c r="R7" s="38"/>
    </row>
    <row r="8" spans="1:18" x14ac:dyDescent="0.15">
      <c r="A8" s="33" t="s">
        <v>88</v>
      </c>
      <c r="B8" s="33">
        <v>6</v>
      </c>
      <c r="C8" s="33"/>
      <c r="D8" s="34"/>
      <c r="E8" s="34"/>
      <c r="F8" s="35"/>
      <c r="G8" s="34"/>
      <c r="H8" s="34"/>
      <c r="I8" s="35"/>
      <c r="J8" s="35"/>
      <c r="K8" s="35"/>
      <c r="L8" s="35"/>
      <c r="M8" s="34"/>
      <c r="N8" s="35"/>
      <c r="O8" s="35"/>
      <c r="P8" s="35"/>
      <c r="Q8" s="35"/>
      <c r="R8" s="33"/>
    </row>
    <row r="9" spans="1:18" ht="24" x14ac:dyDescent="0.15">
      <c r="A9" s="37" t="s">
        <v>105</v>
      </c>
      <c r="B9" s="37">
        <v>10</v>
      </c>
      <c r="C9" s="37" t="s">
        <v>125</v>
      </c>
      <c r="D9" s="38"/>
      <c r="E9" s="38"/>
      <c r="F9" s="39"/>
      <c r="G9" s="38"/>
      <c r="H9" s="38"/>
      <c r="I9" s="39"/>
      <c r="J9" s="40"/>
      <c r="K9" s="40"/>
      <c r="L9" s="39"/>
      <c r="M9" s="41"/>
      <c r="N9" s="39"/>
      <c r="O9" s="39"/>
      <c r="P9" s="40"/>
      <c r="Q9" s="39"/>
      <c r="R9" s="38"/>
    </row>
    <row r="10" spans="1:18" x14ac:dyDescent="0.15">
      <c r="A10" s="33" t="s">
        <v>87</v>
      </c>
      <c r="B10" s="33">
        <v>7</v>
      </c>
      <c r="C10" s="33"/>
      <c r="D10" s="34"/>
      <c r="E10" s="34"/>
      <c r="F10" s="35"/>
      <c r="G10" s="34"/>
      <c r="H10" s="34"/>
      <c r="I10" s="35"/>
      <c r="J10" s="35"/>
      <c r="K10" s="35"/>
      <c r="L10" s="35"/>
      <c r="M10" s="34"/>
      <c r="N10" s="35"/>
      <c r="O10" s="35"/>
      <c r="P10" s="35"/>
      <c r="Q10" s="35"/>
      <c r="R10" s="33"/>
    </row>
    <row r="11" spans="1:18" x14ac:dyDescent="0.15">
      <c r="A11" s="37" t="s">
        <v>97</v>
      </c>
      <c r="B11" s="37">
        <v>7</v>
      </c>
      <c r="C11" s="37" t="s">
        <v>126</v>
      </c>
      <c r="D11" s="38"/>
      <c r="E11" s="38"/>
      <c r="F11" s="39"/>
      <c r="G11" s="38"/>
      <c r="H11" s="38"/>
      <c r="I11" s="39"/>
      <c r="J11" s="39"/>
      <c r="K11" s="39"/>
      <c r="L11" s="39"/>
      <c r="M11" s="38"/>
      <c r="N11" s="39"/>
      <c r="O11" s="39"/>
      <c r="P11" s="39"/>
      <c r="Q11" s="39"/>
      <c r="R11" s="38"/>
    </row>
    <row r="12" spans="1:18" x14ac:dyDescent="0.15">
      <c r="A12" s="37" t="s">
        <v>90</v>
      </c>
      <c r="B12" s="37">
        <v>9</v>
      </c>
      <c r="C12" s="37" t="s">
        <v>126</v>
      </c>
      <c r="D12" s="38"/>
      <c r="E12" s="38"/>
      <c r="F12" s="39"/>
      <c r="G12" s="38"/>
      <c r="H12" s="38"/>
      <c r="I12" s="39"/>
      <c r="J12" s="39"/>
      <c r="K12" s="39"/>
      <c r="L12" s="39"/>
      <c r="M12" s="41"/>
      <c r="N12" s="39"/>
      <c r="O12" s="39"/>
      <c r="P12" s="39"/>
      <c r="Q12" s="39"/>
      <c r="R12" s="38"/>
    </row>
    <row r="13" spans="1:18" x14ac:dyDescent="0.15">
      <c r="A13" s="33" t="s">
        <v>103</v>
      </c>
      <c r="B13" s="33">
        <v>5</v>
      </c>
      <c r="C13" s="33" t="s">
        <v>123</v>
      </c>
      <c r="D13" s="34"/>
      <c r="E13" s="34"/>
      <c r="F13" s="35"/>
      <c r="G13" s="34"/>
      <c r="H13" s="34"/>
      <c r="I13" s="35"/>
      <c r="J13" s="35"/>
      <c r="K13" s="36"/>
      <c r="L13" s="35"/>
      <c r="M13" s="34"/>
      <c r="N13" s="35"/>
      <c r="O13" s="35"/>
      <c r="P13" s="36"/>
      <c r="Q13" s="35"/>
      <c r="R13" s="33"/>
    </row>
    <row r="14" spans="1:18" ht="24" x14ac:dyDescent="0.15">
      <c r="A14" s="33" t="s">
        <v>127</v>
      </c>
      <c r="B14" s="33">
        <v>8</v>
      </c>
      <c r="C14" s="33" t="s">
        <v>128</v>
      </c>
      <c r="D14" s="34"/>
      <c r="E14" s="34"/>
      <c r="F14" s="35"/>
      <c r="G14" s="34"/>
      <c r="H14" s="34"/>
      <c r="I14" s="35"/>
      <c r="J14" s="36"/>
      <c r="K14" s="36"/>
      <c r="L14" s="35"/>
      <c r="M14" s="42"/>
      <c r="N14" s="35"/>
      <c r="O14" s="35"/>
      <c r="P14" s="36"/>
      <c r="Q14" s="35"/>
      <c r="R14" s="33"/>
    </row>
    <row r="15" spans="1:18" x14ac:dyDescent="0.15">
      <c r="A15" s="33" t="s">
        <v>91</v>
      </c>
      <c r="B15" s="33">
        <v>6</v>
      </c>
      <c r="C15" s="33" t="s">
        <v>123</v>
      </c>
      <c r="D15" s="34"/>
      <c r="E15" s="34"/>
      <c r="F15" s="35"/>
      <c r="G15" s="34"/>
      <c r="H15" s="34"/>
      <c r="I15" s="35"/>
      <c r="J15" s="35"/>
      <c r="K15" s="36"/>
      <c r="L15" s="35"/>
      <c r="M15" s="42"/>
      <c r="N15" s="35"/>
      <c r="O15" s="35"/>
      <c r="P15" s="36"/>
      <c r="Q15" s="35"/>
      <c r="R15" s="33"/>
    </row>
    <row r="16" spans="1:18" x14ac:dyDescent="0.15">
      <c r="A16" s="37" t="s">
        <v>104</v>
      </c>
      <c r="B16" s="37">
        <v>2</v>
      </c>
      <c r="C16" s="37" t="s">
        <v>124</v>
      </c>
      <c r="D16" s="38"/>
      <c r="E16" s="38"/>
      <c r="F16" s="39"/>
      <c r="G16" s="38"/>
      <c r="H16" s="38"/>
      <c r="I16" s="39"/>
      <c r="J16" s="39"/>
      <c r="K16" s="39"/>
      <c r="L16" s="39"/>
      <c r="M16" s="38"/>
      <c r="N16" s="39"/>
      <c r="O16" s="39"/>
      <c r="P16" s="39"/>
      <c r="Q16" s="39"/>
      <c r="R16" s="38"/>
    </row>
    <row r="17" spans="1:18" x14ac:dyDescent="0.15">
      <c r="A17" s="33" t="s">
        <v>89</v>
      </c>
      <c r="B17" s="33">
        <v>1</v>
      </c>
      <c r="C17" s="33"/>
      <c r="D17" s="34"/>
      <c r="E17" s="34"/>
      <c r="F17" s="35"/>
      <c r="G17" s="34"/>
      <c r="H17" s="34"/>
      <c r="I17" s="35"/>
      <c r="J17" s="36"/>
      <c r="K17" s="36"/>
      <c r="L17" s="35"/>
      <c r="M17" s="34"/>
      <c r="N17" s="35"/>
      <c r="O17" s="35"/>
      <c r="P17" s="36"/>
      <c r="Q17" s="35"/>
      <c r="R17" s="33"/>
    </row>
    <row r="18" spans="1:18" x14ac:dyDescent="0.15">
      <c r="A18" s="37" t="s">
        <v>92</v>
      </c>
      <c r="B18" s="37">
        <v>2</v>
      </c>
      <c r="C18" s="37" t="s">
        <v>124</v>
      </c>
      <c r="D18" s="38"/>
      <c r="E18" s="38"/>
      <c r="F18" s="39"/>
      <c r="G18" s="38"/>
      <c r="H18" s="38"/>
      <c r="I18" s="39"/>
      <c r="J18" s="39"/>
      <c r="K18" s="39"/>
      <c r="L18" s="39"/>
      <c r="M18" s="38"/>
      <c r="N18" s="39"/>
      <c r="O18" s="39"/>
      <c r="P18" s="39"/>
      <c r="Q18" s="39"/>
      <c r="R18" s="38"/>
    </row>
    <row r="19" spans="1:18" x14ac:dyDescent="0.15">
      <c r="A19" s="37" t="s">
        <v>94</v>
      </c>
      <c r="B19" s="37">
        <v>3</v>
      </c>
      <c r="C19" s="37" t="s">
        <v>123</v>
      </c>
      <c r="D19" s="38"/>
      <c r="E19" s="38"/>
      <c r="F19" s="39"/>
      <c r="G19" s="38"/>
      <c r="H19" s="38"/>
      <c r="I19" s="39"/>
      <c r="J19" s="39"/>
      <c r="K19" s="39"/>
      <c r="L19" s="39"/>
      <c r="M19" s="41"/>
      <c r="N19" s="39"/>
      <c r="O19" s="39"/>
      <c r="P19" s="39"/>
      <c r="Q19" s="39"/>
      <c r="R19" s="38"/>
    </row>
    <row r="20" spans="1:18" x14ac:dyDescent="0.15">
      <c r="A20" s="37" t="s">
        <v>100</v>
      </c>
      <c r="B20" s="37">
        <v>1</v>
      </c>
      <c r="C20" s="37"/>
      <c r="D20" s="38"/>
      <c r="E20" s="38"/>
      <c r="F20" s="39"/>
      <c r="G20" s="38"/>
      <c r="H20" s="38"/>
      <c r="I20" s="39"/>
      <c r="J20" s="40"/>
      <c r="K20" s="40"/>
      <c r="L20" s="39"/>
      <c r="M20" s="38"/>
      <c r="N20" s="39"/>
      <c r="O20" s="39"/>
      <c r="P20" s="40"/>
      <c r="Q20" s="39"/>
      <c r="R20" s="38"/>
    </row>
    <row r="21" spans="1:18" x14ac:dyDescent="0.15">
      <c r="A21" s="37" t="s">
        <v>96</v>
      </c>
      <c r="B21" s="37">
        <v>1</v>
      </c>
      <c r="C21" s="37"/>
      <c r="D21" s="38"/>
      <c r="E21" s="38"/>
      <c r="F21" s="39"/>
      <c r="G21" s="38"/>
      <c r="H21" s="38"/>
      <c r="I21" s="39"/>
      <c r="J21" s="39"/>
      <c r="K21" s="39"/>
      <c r="L21" s="39"/>
      <c r="M21" s="38"/>
      <c r="N21" s="39"/>
      <c r="O21" s="39"/>
      <c r="P21" s="39"/>
      <c r="Q21" s="39"/>
      <c r="R21" s="38"/>
    </row>
    <row r="22" spans="1:18" x14ac:dyDescent="0.15">
      <c r="A22" s="37" t="s">
        <v>98</v>
      </c>
      <c r="B22" s="37">
        <v>2</v>
      </c>
      <c r="C22" s="37"/>
      <c r="D22" s="38"/>
      <c r="E22" s="38"/>
      <c r="F22" s="39"/>
      <c r="G22" s="38"/>
      <c r="H22" s="38"/>
      <c r="I22" s="39"/>
      <c r="J22" s="40"/>
      <c r="K22" s="40"/>
      <c r="L22" s="39"/>
      <c r="M22" s="41"/>
      <c r="N22" s="39"/>
      <c r="O22" s="39"/>
      <c r="P22" s="40"/>
      <c r="Q22" s="39"/>
      <c r="R22" s="38"/>
    </row>
    <row r="23" spans="1:18" x14ac:dyDescent="0.15">
      <c r="A23" s="33" t="s">
        <v>99</v>
      </c>
      <c r="B23" s="33">
        <v>1</v>
      </c>
      <c r="C23" s="33"/>
      <c r="D23" s="34"/>
      <c r="E23" s="34"/>
      <c r="F23" s="35"/>
      <c r="G23" s="34"/>
      <c r="H23" s="34"/>
      <c r="I23" s="35"/>
      <c r="J23" s="36"/>
      <c r="K23" s="36"/>
      <c r="L23" s="35"/>
      <c r="M23" s="42"/>
      <c r="N23" s="35"/>
      <c r="O23" s="35"/>
      <c r="P23" s="36"/>
      <c r="Q23" s="35"/>
      <c r="R23" s="33"/>
    </row>
    <row r="24" spans="1:18" x14ac:dyDescent="0.15">
      <c r="A24" s="33" t="s">
        <v>106</v>
      </c>
      <c r="B24" s="33">
        <v>1</v>
      </c>
      <c r="C24" s="33"/>
      <c r="D24" s="34"/>
      <c r="E24" s="34"/>
      <c r="F24" s="35"/>
      <c r="G24" s="34"/>
      <c r="H24" s="34"/>
      <c r="I24" s="35"/>
      <c r="J24" s="35"/>
      <c r="K24" s="36"/>
      <c r="L24" s="35"/>
      <c r="M24" s="42"/>
      <c r="N24" s="35"/>
      <c r="O24" s="35"/>
      <c r="P24" s="36"/>
      <c r="Q24" s="35"/>
      <c r="R24" s="33"/>
    </row>
    <row r="25" spans="1:18" x14ac:dyDescent="0.15">
      <c r="A25" s="37" t="s">
        <v>129</v>
      </c>
      <c r="B25" s="37">
        <v>1</v>
      </c>
      <c r="C25" s="37" t="s">
        <v>124</v>
      </c>
      <c r="D25" s="38"/>
      <c r="E25" s="38"/>
      <c r="F25" s="37"/>
      <c r="G25" s="38"/>
      <c r="H25" s="38"/>
      <c r="I25" s="39"/>
      <c r="J25" s="43"/>
      <c r="K25" s="43"/>
      <c r="L25" s="39"/>
      <c r="M25" s="41"/>
      <c r="N25" s="39"/>
      <c r="O25" s="39"/>
      <c r="P25" s="39"/>
      <c r="Q25" s="39"/>
      <c r="R25" s="38"/>
    </row>
    <row r="26" spans="1:18" x14ac:dyDescent="0.15">
      <c r="A26" s="37" t="s">
        <v>130</v>
      </c>
      <c r="B26" s="37">
        <v>2</v>
      </c>
      <c r="C26" s="37" t="s">
        <v>123</v>
      </c>
      <c r="D26" s="38"/>
      <c r="E26" s="38"/>
      <c r="F26" s="37"/>
      <c r="G26" s="38"/>
      <c r="H26" s="38"/>
      <c r="I26" s="39"/>
      <c r="J26" s="43"/>
      <c r="K26" s="43"/>
      <c r="L26" s="39"/>
      <c r="M26" s="41"/>
      <c r="N26" s="39"/>
      <c r="O26" s="39"/>
      <c r="P26" s="39"/>
      <c r="Q26" s="39"/>
      <c r="R26" s="38"/>
    </row>
    <row r="27" spans="1:18" x14ac:dyDescent="0.15">
      <c r="A27" s="33" t="s">
        <v>131</v>
      </c>
      <c r="B27" s="33">
        <v>146</v>
      </c>
      <c r="C27" s="33"/>
      <c r="D27" s="34"/>
      <c r="E27" s="34"/>
      <c r="F27" s="35"/>
      <c r="G27" s="34"/>
      <c r="H27" s="34"/>
      <c r="I27" s="35"/>
      <c r="J27" s="35"/>
      <c r="K27" s="35"/>
      <c r="L27" s="35"/>
      <c r="M27" s="34"/>
      <c r="N27" s="35"/>
      <c r="O27" s="35"/>
      <c r="P27" s="35"/>
      <c r="Q27" s="35"/>
      <c r="R27" s="44"/>
    </row>
  </sheetData>
  <mergeCells count="12">
    <mergeCell ref="R1:R2"/>
    <mergeCell ref="A1:A2"/>
    <mergeCell ref="B1:B2"/>
    <mergeCell ref="C1:C2"/>
    <mergeCell ref="D1:F1"/>
    <mergeCell ref="G1:I1"/>
    <mergeCell ref="J1:L1"/>
    <mergeCell ref="M1:M2"/>
    <mergeCell ref="N1:N2"/>
    <mergeCell ref="O1:O2"/>
    <mergeCell ref="P1:P2"/>
    <mergeCell ref="Q1:Q2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opLeftCell="A10" workbookViewId="0">
      <selection activeCell="F15" sqref="F15"/>
    </sheetView>
  </sheetViews>
  <sheetFormatPr defaultRowHeight="13.5" x14ac:dyDescent="0.15"/>
  <sheetData>
    <row r="1" spans="1:14" ht="25.5" x14ac:dyDescent="0.15">
      <c r="A1" s="1" t="s">
        <v>85</v>
      </c>
      <c r="B1" s="24" t="s">
        <v>58</v>
      </c>
      <c r="C1" s="24" t="s">
        <v>59</v>
      </c>
      <c r="D1" s="24" t="s">
        <v>60</v>
      </c>
      <c r="E1" s="24" t="s">
        <v>61</v>
      </c>
      <c r="F1" s="24" t="s">
        <v>62</v>
      </c>
      <c r="G1" s="24" t="s">
        <v>63</v>
      </c>
      <c r="H1" s="24" t="s">
        <v>64</v>
      </c>
      <c r="I1" s="24" t="s">
        <v>65</v>
      </c>
      <c r="J1" s="24" t="s">
        <v>66</v>
      </c>
      <c r="K1" s="24" t="s">
        <v>67</v>
      </c>
      <c r="L1" s="24" t="s">
        <v>68</v>
      </c>
      <c r="M1" s="24" t="s">
        <v>69</v>
      </c>
      <c r="N1" s="24" t="s">
        <v>132</v>
      </c>
    </row>
    <row r="2" spans="1:14" x14ac:dyDescent="0.15">
      <c r="A2" s="31" t="s">
        <v>133</v>
      </c>
      <c r="B2" s="32">
        <v>0.79700000000000004</v>
      </c>
      <c r="C2" s="32">
        <v>0.78600000000000003</v>
      </c>
      <c r="D2" s="32">
        <v>0.78600000000000003</v>
      </c>
      <c r="E2" s="32">
        <v>0.76800000000000002</v>
      </c>
      <c r="F2" s="32">
        <v>0.80700000000000005</v>
      </c>
      <c r="G2" s="32">
        <v>0.73599999999999999</v>
      </c>
      <c r="H2" s="32">
        <v>0.69099999999999995</v>
      </c>
      <c r="I2" s="32">
        <v>0.71799999999999997</v>
      </c>
      <c r="J2" s="32">
        <v>0.69099999999999995</v>
      </c>
      <c r="K2" s="32">
        <v>0.64</v>
      </c>
      <c r="L2" s="32">
        <v>0.70699999999999996</v>
      </c>
      <c r="M2" s="32">
        <v>0.65400000000000003</v>
      </c>
      <c r="N2" s="32">
        <v>0.72360000000000002</v>
      </c>
    </row>
    <row r="3" spans="1:14" x14ac:dyDescent="0.15">
      <c r="A3" s="31" t="s">
        <v>134</v>
      </c>
      <c r="B3" s="32">
        <v>0.61699999999999999</v>
      </c>
      <c r="C3" s="32">
        <v>0.69799999999999995</v>
      </c>
      <c r="D3" s="32">
        <v>0.67200000000000004</v>
      </c>
      <c r="E3" s="32">
        <v>0.72799999999999998</v>
      </c>
      <c r="F3" s="32">
        <v>0.74399999999999999</v>
      </c>
      <c r="G3" s="32">
        <v>0.76300000000000001</v>
      </c>
      <c r="H3" s="32">
        <v>0.73599999999999999</v>
      </c>
      <c r="I3" s="32">
        <v>0.625</v>
      </c>
      <c r="J3" s="32">
        <v>0.65900000000000003</v>
      </c>
      <c r="K3" s="45">
        <v>0.71099999999999997</v>
      </c>
      <c r="L3" s="32">
        <v>0.626</v>
      </c>
      <c r="M3" s="32">
        <v>0.45</v>
      </c>
      <c r="N3" s="32">
        <v>0.64500000000000002</v>
      </c>
    </row>
    <row r="4" spans="1:14" ht="25.5" x14ac:dyDescent="0.15">
      <c r="A4" s="31" t="s">
        <v>135</v>
      </c>
      <c r="B4" s="32">
        <v>-0.15989999999999999</v>
      </c>
      <c r="C4" s="32">
        <v>0.53400000000000003</v>
      </c>
      <c r="D4" s="32">
        <v>0.14180000000000001</v>
      </c>
      <c r="E4" s="32">
        <v>1.0200000000000001E-2</v>
      </c>
      <c r="F4" s="32">
        <v>9.4700000000000006E-2</v>
      </c>
      <c r="G4" s="32">
        <v>0.13159999999999999</v>
      </c>
      <c r="H4" s="32">
        <v>0.1774</v>
      </c>
      <c r="I4" s="32">
        <v>0.41110000000000002</v>
      </c>
      <c r="J4" s="32">
        <v>0.34279999999999999</v>
      </c>
      <c r="K4" s="32">
        <v>0.45550000000000002</v>
      </c>
      <c r="L4" s="32">
        <v>0.48530000000000001</v>
      </c>
      <c r="M4" s="32">
        <v>0.31030000000000002</v>
      </c>
      <c r="N4" s="32">
        <v>0.2331</v>
      </c>
    </row>
    <row r="6" spans="1:14" x14ac:dyDescent="0.15">
      <c r="A6" s="46"/>
    </row>
    <row r="9" spans="1:14" ht="55.5" x14ac:dyDescent="0.15">
      <c r="A9" s="23" t="s">
        <v>136</v>
      </c>
      <c r="B9" s="47" t="s">
        <v>137</v>
      </c>
      <c r="C9" s="47" t="s">
        <v>138</v>
      </c>
      <c r="D9" s="23" t="s">
        <v>139</v>
      </c>
      <c r="G9" s="49" t="s">
        <v>57</v>
      </c>
      <c r="H9" s="49" t="s">
        <v>148</v>
      </c>
      <c r="I9" s="49" t="s">
        <v>149</v>
      </c>
      <c r="J9" s="49" t="s">
        <v>53</v>
      </c>
      <c r="K9" s="49" t="s">
        <v>54</v>
      </c>
      <c r="L9" s="49" t="s">
        <v>55</v>
      </c>
      <c r="M9" s="49" t="s">
        <v>150</v>
      </c>
    </row>
    <row r="10" spans="1:14" ht="52.5" x14ac:dyDescent="0.15">
      <c r="A10" s="27" t="s">
        <v>140</v>
      </c>
      <c r="B10" s="26">
        <v>0.71899999999999997</v>
      </c>
      <c r="C10" s="26">
        <v>0.61499999999999999</v>
      </c>
      <c r="D10" s="26">
        <v>-0.104</v>
      </c>
      <c r="G10" s="50" t="s">
        <v>151</v>
      </c>
      <c r="H10" s="9"/>
      <c r="I10" s="9"/>
      <c r="J10" s="22">
        <v>0.79190000000000005</v>
      </c>
      <c r="K10" s="22">
        <v>0.69930000000000003</v>
      </c>
      <c r="L10" s="22">
        <v>0.76259999999999994</v>
      </c>
      <c r="M10" s="22">
        <v>0.72360000000000002</v>
      </c>
    </row>
    <row r="11" spans="1:14" ht="52.5" x14ac:dyDescent="0.15">
      <c r="A11" s="27" t="s">
        <v>141</v>
      </c>
      <c r="B11" s="26">
        <v>0.84699999999999998</v>
      </c>
      <c r="C11" s="26">
        <v>0.69199999999999995</v>
      </c>
      <c r="D11" s="26">
        <v>-0.156</v>
      </c>
      <c r="G11" s="50" t="s">
        <v>152</v>
      </c>
      <c r="H11" s="22">
        <v>0.85560000000000003</v>
      </c>
      <c r="I11" s="22">
        <v>0.90459999999999996</v>
      </c>
      <c r="J11" s="22">
        <v>0.74590000000000001</v>
      </c>
      <c r="K11" s="22">
        <v>0.61539999999999995</v>
      </c>
      <c r="L11" s="22">
        <v>0.66749999999999998</v>
      </c>
      <c r="M11" s="22">
        <v>0.64510000000000001</v>
      </c>
    </row>
    <row r="12" spans="1:14" ht="30" x14ac:dyDescent="0.15">
      <c r="A12" s="27" t="s">
        <v>142</v>
      </c>
      <c r="B12" s="26">
        <v>0.88300000000000001</v>
      </c>
      <c r="C12" s="26">
        <v>0.78900000000000003</v>
      </c>
      <c r="D12" s="26">
        <v>-9.4E-2</v>
      </c>
      <c r="G12" s="9" t="s">
        <v>153</v>
      </c>
      <c r="H12" s="9"/>
      <c r="I12" s="9"/>
      <c r="J12" s="22">
        <v>-4.5999999999999999E-2</v>
      </c>
      <c r="K12" s="22">
        <v>-8.3900000000000002E-2</v>
      </c>
      <c r="L12" s="22">
        <v>-9.5100000000000004E-2</v>
      </c>
      <c r="M12" s="22">
        <v>-7.85E-2</v>
      </c>
    </row>
    <row r="13" spans="1:14" ht="15" x14ac:dyDescent="0.15">
      <c r="A13" s="27" t="s">
        <v>143</v>
      </c>
      <c r="B13" s="26">
        <v>0.86299999999999999</v>
      </c>
      <c r="C13" s="26">
        <v>0.78300000000000003</v>
      </c>
      <c r="D13" s="26">
        <v>-0.08</v>
      </c>
    </row>
    <row r="14" spans="1:14" ht="15" x14ac:dyDescent="0.15">
      <c r="A14" s="27" t="s">
        <v>144</v>
      </c>
      <c r="B14" s="26">
        <v>0.79200000000000004</v>
      </c>
      <c r="C14" s="26">
        <v>0.72</v>
      </c>
      <c r="D14" s="26">
        <v>-7.1999999999999995E-2</v>
      </c>
    </row>
    <row r="15" spans="1:14" ht="30" x14ac:dyDescent="0.15">
      <c r="A15" s="27" t="s">
        <v>145</v>
      </c>
      <c r="B15" s="26">
        <v>0.85</v>
      </c>
      <c r="C15" s="26">
        <v>0.752</v>
      </c>
      <c r="D15" s="26">
        <v>-9.8000000000000004E-2</v>
      </c>
    </row>
    <row r="16" spans="1:14" ht="15" x14ac:dyDescent="0.15">
      <c r="A16" s="27" t="s">
        <v>146</v>
      </c>
      <c r="B16" s="48">
        <v>0.74</v>
      </c>
      <c r="C16" s="26">
        <v>0.67600000000000005</v>
      </c>
      <c r="D16" s="26">
        <v>-6.4000000000000001E-2</v>
      </c>
    </row>
    <row r="19" spans="1:1" ht="40.5" x14ac:dyDescent="0.15">
      <c r="A19" s="53" t="s">
        <v>147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F5" sqref="F5"/>
    </sheetView>
  </sheetViews>
  <sheetFormatPr defaultRowHeight="13.5" x14ac:dyDescent="0.15"/>
  <sheetData>
    <row r="1" spans="1:7" ht="40.5" x14ac:dyDescent="0.15">
      <c r="A1" s="21" t="s">
        <v>154</v>
      </c>
      <c r="B1" s="21" t="s">
        <v>155</v>
      </c>
      <c r="C1" s="21" t="s">
        <v>156</v>
      </c>
      <c r="D1" s="21" t="s">
        <v>157</v>
      </c>
      <c r="F1" s="66" t="s">
        <v>167</v>
      </c>
      <c r="G1" s="67" t="s">
        <v>226</v>
      </c>
    </row>
    <row r="2" spans="1:7" ht="27" x14ac:dyDescent="0.15">
      <c r="A2" s="51" t="s">
        <v>158</v>
      </c>
      <c r="B2" s="147">
        <v>13</v>
      </c>
      <c r="C2" s="149">
        <v>0.31709999999999999</v>
      </c>
      <c r="D2" s="149">
        <v>0.2283</v>
      </c>
    </row>
    <row r="3" spans="1:7" ht="54" x14ac:dyDescent="0.15">
      <c r="A3" s="52" t="s">
        <v>159</v>
      </c>
      <c r="B3" s="148"/>
      <c r="C3" s="150"/>
      <c r="D3" s="150"/>
    </row>
    <row r="4" spans="1:7" ht="27" x14ac:dyDescent="0.15">
      <c r="A4" s="51" t="s">
        <v>160</v>
      </c>
      <c r="B4" s="147">
        <v>19</v>
      </c>
      <c r="C4" s="149">
        <v>0.46339999999999998</v>
      </c>
      <c r="D4" s="149">
        <v>0.71040000000000003</v>
      </c>
    </row>
    <row r="5" spans="1:7" ht="54" x14ac:dyDescent="0.15">
      <c r="A5" s="52" t="s">
        <v>161</v>
      </c>
      <c r="B5" s="148"/>
      <c r="C5" s="150"/>
      <c r="D5" s="150"/>
    </row>
    <row r="6" spans="1:7" ht="27" x14ac:dyDescent="0.15">
      <c r="A6" s="51" t="s">
        <v>162</v>
      </c>
      <c r="B6" s="147">
        <v>3</v>
      </c>
      <c r="C6" s="149">
        <v>7.3200000000000001E-2</v>
      </c>
      <c r="D6" s="149">
        <v>2.1999999999999999E-2</v>
      </c>
    </row>
    <row r="7" spans="1:7" ht="54" x14ac:dyDescent="0.15">
      <c r="A7" s="52" t="s">
        <v>163</v>
      </c>
      <c r="B7" s="148"/>
      <c r="C7" s="150"/>
      <c r="D7" s="150"/>
    </row>
    <row r="8" spans="1:7" ht="27" x14ac:dyDescent="0.15">
      <c r="A8" s="51" t="s">
        <v>164</v>
      </c>
      <c r="B8" s="147">
        <v>6</v>
      </c>
      <c r="C8" s="149">
        <v>0.14630000000000001</v>
      </c>
      <c r="D8" s="149">
        <v>3.9300000000000002E-2</v>
      </c>
    </row>
    <row r="9" spans="1:7" ht="54" x14ac:dyDescent="0.15">
      <c r="A9" s="52" t="s">
        <v>165</v>
      </c>
      <c r="B9" s="148"/>
      <c r="C9" s="150"/>
      <c r="D9" s="150"/>
    </row>
    <row r="10" spans="1:7" ht="27" x14ac:dyDescent="0.15">
      <c r="A10" s="50" t="s">
        <v>166</v>
      </c>
      <c r="B10" s="50">
        <v>41</v>
      </c>
      <c r="C10" s="22">
        <v>1</v>
      </c>
      <c r="D10" s="22">
        <v>1</v>
      </c>
    </row>
  </sheetData>
  <mergeCells count="12">
    <mergeCell ref="B6:B7"/>
    <mergeCell ref="C6:C7"/>
    <mergeCell ref="D6:D7"/>
    <mergeCell ref="B8:B9"/>
    <mergeCell ref="C8:C9"/>
    <mergeCell ref="D8:D9"/>
    <mergeCell ref="B2:B3"/>
    <mergeCell ref="C2:C3"/>
    <mergeCell ref="D2:D3"/>
    <mergeCell ref="B4:B5"/>
    <mergeCell ref="C4:C5"/>
    <mergeCell ref="D4:D5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"/>
  <sheetViews>
    <sheetView workbookViewId="0">
      <selection activeCell="I10" sqref="I10"/>
    </sheetView>
  </sheetViews>
  <sheetFormatPr defaultRowHeight="13.5" x14ac:dyDescent="0.15"/>
  <cols>
    <col min="7" max="7" width="13.875" bestFit="1" customWidth="1"/>
  </cols>
  <sheetData>
    <row r="1" spans="2:9" ht="14.25" thickBot="1" x14ac:dyDescent="0.2"/>
    <row r="2" spans="2:9" ht="41.25" thickBot="1" x14ac:dyDescent="0.2">
      <c r="B2" s="79" t="s">
        <v>259</v>
      </c>
      <c r="C2" s="79" t="s">
        <v>260</v>
      </c>
      <c r="D2" s="79" t="s">
        <v>261</v>
      </c>
      <c r="E2" s="79" t="s">
        <v>262</v>
      </c>
      <c r="F2" s="80"/>
      <c r="G2">
        <v>4593600.5650000004</v>
      </c>
      <c r="H2">
        <f>G2</f>
        <v>4593600.5650000004</v>
      </c>
    </row>
    <row r="3" spans="2:9" ht="21.75" thickBot="1" x14ac:dyDescent="0.2">
      <c r="B3" s="81">
        <v>41425</v>
      </c>
      <c r="C3" s="82">
        <v>16000175</v>
      </c>
      <c r="D3" s="82" t="s">
        <v>170</v>
      </c>
      <c r="E3" s="151">
        <v>3280436.76</v>
      </c>
      <c r="F3" s="152"/>
      <c r="G3" s="83">
        <f t="shared" ref="G3:G8" si="0">E3</f>
        <v>3280436.76</v>
      </c>
      <c r="H3">
        <f>(G3+G2)/2</f>
        <v>3937018.6625000001</v>
      </c>
    </row>
    <row r="4" spans="2:9" ht="21.75" thickBot="1" x14ac:dyDescent="0.2">
      <c r="B4" s="77">
        <v>41455</v>
      </c>
      <c r="C4" s="78">
        <v>16000175</v>
      </c>
      <c r="D4" s="78" t="s">
        <v>170</v>
      </c>
      <c r="E4" s="153">
        <v>2857357.05</v>
      </c>
      <c r="F4" s="154"/>
      <c r="G4" s="83">
        <f t="shared" si="0"/>
        <v>2857357.05</v>
      </c>
      <c r="H4">
        <f t="shared" ref="H4:H10" si="1">(G4+G3)/2</f>
        <v>3068896.9049999998</v>
      </c>
      <c r="I4">
        <f>SUM(H2:H4)/3</f>
        <v>3866505.3774999999</v>
      </c>
    </row>
    <row r="5" spans="2:9" ht="21.75" thickBot="1" x14ac:dyDescent="0.2">
      <c r="B5" s="81">
        <v>41486</v>
      </c>
      <c r="C5" s="82">
        <v>16000175</v>
      </c>
      <c r="D5" s="82" t="s">
        <v>170</v>
      </c>
      <c r="E5" s="151">
        <v>3654569.65</v>
      </c>
      <c r="F5" s="152"/>
      <c r="G5" s="83">
        <f t="shared" si="0"/>
        <v>3654569.65</v>
      </c>
      <c r="H5">
        <f t="shared" si="1"/>
        <v>3255963.3499999996</v>
      </c>
    </row>
    <row r="6" spans="2:9" ht="21.75" thickBot="1" x14ac:dyDescent="0.2">
      <c r="B6" s="77">
        <v>41517</v>
      </c>
      <c r="C6" s="78">
        <v>16000175</v>
      </c>
      <c r="D6" s="78" t="s">
        <v>170</v>
      </c>
      <c r="E6" s="153">
        <v>3348731.8</v>
      </c>
      <c r="F6" s="154"/>
      <c r="G6" s="83">
        <f t="shared" si="0"/>
        <v>3348731.8</v>
      </c>
      <c r="H6">
        <f t="shared" si="1"/>
        <v>3501650.7249999996</v>
      </c>
    </row>
    <row r="7" spans="2:9" ht="21.75" thickBot="1" x14ac:dyDescent="0.2">
      <c r="B7" s="81">
        <v>41547</v>
      </c>
      <c r="C7" s="82">
        <v>16000175</v>
      </c>
      <c r="D7" s="82" t="s">
        <v>170</v>
      </c>
      <c r="E7" s="151">
        <v>2756406.64</v>
      </c>
      <c r="F7" s="152"/>
      <c r="G7" s="83">
        <f t="shared" si="0"/>
        <v>2756406.64</v>
      </c>
      <c r="H7">
        <f t="shared" si="1"/>
        <v>3052569.2199999997</v>
      </c>
      <c r="I7">
        <f>SUM(H5:H7)/3</f>
        <v>3270061.0983333327</v>
      </c>
    </row>
    <row r="8" spans="2:9" ht="21.75" thickBot="1" x14ac:dyDescent="0.2">
      <c r="B8" s="77">
        <v>41578</v>
      </c>
      <c r="C8" s="78">
        <v>16000175</v>
      </c>
      <c r="D8" s="78" t="s">
        <v>170</v>
      </c>
      <c r="E8" s="153">
        <v>2615795.77</v>
      </c>
      <c r="F8" s="154"/>
      <c r="G8" s="83">
        <f t="shared" si="0"/>
        <v>2615795.77</v>
      </c>
      <c r="H8">
        <f t="shared" si="1"/>
        <v>2686101.2050000001</v>
      </c>
    </row>
    <row r="9" spans="2:9" ht="21.75" thickBot="1" x14ac:dyDescent="0.2">
      <c r="B9" s="81">
        <v>41608</v>
      </c>
      <c r="C9" s="82">
        <v>16000175</v>
      </c>
      <c r="D9" s="82" t="s">
        <v>170</v>
      </c>
      <c r="E9" s="151">
        <v>2867609.99</v>
      </c>
      <c r="F9" s="152"/>
      <c r="G9" s="83">
        <f>E9</f>
        <v>2867609.99</v>
      </c>
      <c r="H9">
        <f t="shared" si="1"/>
        <v>2741702.88</v>
      </c>
    </row>
    <row r="10" spans="2:9" ht="14.25" customHeight="1" thickBot="1" x14ac:dyDescent="0.2">
      <c r="B10" s="77">
        <v>41639</v>
      </c>
      <c r="C10" s="78">
        <v>16000175</v>
      </c>
      <c r="D10" s="78" t="s">
        <v>170</v>
      </c>
      <c r="E10" s="155">
        <v>3</v>
      </c>
      <c r="F10" s="156"/>
      <c r="G10">
        <v>4593600.5650000004</v>
      </c>
      <c r="H10">
        <f t="shared" si="1"/>
        <v>3730605.2775000003</v>
      </c>
      <c r="I10">
        <f>SUM(H8:H10)/3</f>
        <v>3052803.1208333336</v>
      </c>
    </row>
  </sheetData>
  <mergeCells count="8">
    <mergeCell ref="E3:F3"/>
    <mergeCell ref="E4:F4"/>
    <mergeCell ref="E9:F9"/>
    <mergeCell ref="E10:F10"/>
    <mergeCell ref="E7:F7"/>
    <mergeCell ref="E8:F8"/>
    <mergeCell ref="E5:F5"/>
    <mergeCell ref="E6:F6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topLeftCell="A28" workbookViewId="0">
      <selection activeCell="A40" sqref="A40:A44"/>
    </sheetView>
  </sheetViews>
  <sheetFormatPr defaultRowHeight="13.5" x14ac:dyDescent="0.15"/>
  <cols>
    <col min="1" max="3" width="9" style="65"/>
    <col min="4" max="4" width="13.125" style="65" customWidth="1"/>
  </cols>
  <sheetData>
    <row r="1" spans="1:4" ht="14.25" thickBot="1" x14ac:dyDescent="0.2">
      <c r="A1" s="57" t="s">
        <v>172</v>
      </c>
      <c r="B1" s="57" t="s">
        <v>173</v>
      </c>
      <c r="C1" s="57" t="s">
        <v>174</v>
      </c>
      <c r="D1" s="58" t="s">
        <v>175</v>
      </c>
    </row>
    <row r="2" spans="1:4" ht="14.25" thickBot="1" x14ac:dyDescent="0.2">
      <c r="A2" s="101">
        <v>161</v>
      </c>
      <c r="B2" s="59">
        <v>1611</v>
      </c>
      <c r="C2" s="60" t="s">
        <v>176</v>
      </c>
      <c r="D2" s="61" t="s">
        <v>177</v>
      </c>
    </row>
    <row r="3" spans="1:4" ht="14.25" thickBot="1" x14ac:dyDescent="0.2">
      <c r="A3" s="102"/>
      <c r="B3" s="59">
        <v>1612</v>
      </c>
      <c r="C3" s="60" t="s">
        <v>176</v>
      </c>
      <c r="D3" s="61" t="s">
        <v>178</v>
      </c>
    </row>
    <row r="4" spans="1:4" ht="14.25" thickBot="1" x14ac:dyDescent="0.2">
      <c r="A4" s="102"/>
      <c r="B4" s="59">
        <v>1613</v>
      </c>
      <c r="C4" s="60" t="s">
        <v>176</v>
      </c>
      <c r="D4" s="61" t="s">
        <v>179</v>
      </c>
    </row>
    <row r="5" spans="1:4" ht="14.25" thickBot="1" x14ac:dyDescent="0.2">
      <c r="A5" s="102"/>
      <c r="B5" s="59">
        <v>1614</v>
      </c>
      <c r="C5" s="60" t="s">
        <v>176</v>
      </c>
      <c r="D5" s="61" t="s">
        <v>180</v>
      </c>
    </row>
    <row r="6" spans="1:4" ht="14.25" thickBot="1" x14ac:dyDescent="0.2">
      <c r="A6" s="102"/>
      <c r="B6" s="59">
        <v>1615</v>
      </c>
      <c r="C6" s="60" t="s">
        <v>176</v>
      </c>
      <c r="D6" s="61" t="s">
        <v>181</v>
      </c>
    </row>
    <row r="7" spans="1:4" ht="14.25" thickBot="1" x14ac:dyDescent="0.2">
      <c r="A7" s="102"/>
      <c r="B7" s="59">
        <v>1616</v>
      </c>
      <c r="C7" s="60" t="s">
        <v>176</v>
      </c>
      <c r="D7" s="61" t="s">
        <v>182</v>
      </c>
    </row>
    <row r="8" spans="1:4" ht="14.25" thickBot="1" x14ac:dyDescent="0.2">
      <c r="A8" s="102"/>
      <c r="B8" s="59">
        <v>1617</v>
      </c>
      <c r="C8" s="60" t="s">
        <v>176</v>
      </c>
      <c r="D8" s="61" t="s">
        <v>183</v>
      </c>
    </row>
    <row r="9" spans="1:4" ht="14.25" thickBot="1" x14ac:dyDescent="0.2">
      <c r="A9" s="103"/>
      <c r="B9" s="59">
        <v>1618</v>
      </c>
      <c r="C9" s="60" t="s">
        <v>176</v>
      </c>
      <c r="D9" s="61" t="s">
        <v>184</v>
      </c>
    </row>
    <row r="10" spans="1:4" ht="14.25" thickBot="1" x14ac:dyDescent="0.2">
      <c r="A10" s="101">
        <v>162</v>
      </c>
      <c r="B10" s="59">
        <v>1621</v>
      </c>
      <c r="C10" s="60" t="s">
        <v>185</v>
      </c>
      <c r="D10" s="61" t="s">
        <v>186</v>
      </c>
    </row>
    <row r="11" spans="1:4" ht="14.25" thickBot="1" x14ac:dyDescent="0.2">
      <c r="A11" s="102"/>
      <c r="B11" s="59">
        <v>1622</v>
      </c>
      <c r="C11" s="60" t="s">
        <v>185</v>
      </c>
      <c r="D11" s="61" t="s">
        <v>187</v>
      </c>
    </row>
    <row r="12" spans="1:4" ht="14.25" thickBot="1" x14ac:dyDescent="0.2">
      <c r="A12" s="102"/>
      <c r="B12" s="59">
        <v>1623</v>
      </c>
      <c r="C12" s="60" t="s">
        <v>185</v>
      </c>
      <c r="D12" s="61" t="s">
        <v>188</v>
      </c>
    </row>
    <row r="13" spans="1:4" ht="14.25" thickBot="1" x14ac:dyDescent="0.2">
      <c r="A13" s="102"/>
      <c r="B13" s="59">
        <v>1624</v>
      </c>
      <c r="C13" s="60" t="s">
        <v>185</v>
      </c>
      <c r="D13" s="61" t="s">
        <v>189</v>
      </c>
    </row>
    <row r="14" spans="1:4" ht="14.25" thickBot="1" x14ac:dyDescent="0.2">
      <c r="A14" s="103"/>
      <c r="B14" s="59">
        <v>1625</v>
      </c>
      <c r="C14" s="60" t="s">
        <v>185</v>
      </c>
      <c r="D14" s="61" t="s">
        <v>190</v>
      </c>
    </row>
    <row r="15" spans="1:4" ht="14.25" thickBot="1" x14ac:dyDescent="0.2">
      <c r="A15" s="101">
        <v>163</v>
      </c>
      <c r="B15" s="59">
        <v>1631</v>
      </c>
      <c r="C15" s="60" t="s">
        <v>191</v>
      </c>
      <c r="D15" s="61" t="s">
        <v>192</v>
      </c>
    </row>
    <row r="16" spans="1:4" ht="14.25" thickBot="1" x14ac:dyDescent="0.2">
      <c r="A16" s="102"/>
      <c r="B16" s="59">
        <v>1632</v>
      </c>
      <c r="C16" s="60" t="s">
        <v>191</v>
      </c>
      <c r="D16" s="61" t="s">
        <v>193</v>
      </c>
    </row>
    <row r="17" spans="1:4" ht="14.25" thickBot="1" x14ac:dyDescent="0.2">
      <c r="A17" s="102"/>
      <c r="B17" s="59">
        <v>1633</v>
      </c>
      <c r="C17" s="60" t="s">
        <v>191</v>
      </c>
      <c r="D17" s="61" t="s">
        <v>194</v>
      </c>
    </row>
    <row r="18" spans="1:4" ht="14.25" thickBot="1" x14ac:dyDescent="0.2">
      <c r="A18" s="102"/>
      <c r="B18" s="59">
        <v>1634</v>
      </c>
      <c r="C18" s="60" t="s">
        <v>191</v>
      </c>
      <c r="D18" s="61" t="s">
        <v>195</v>
      </c>
    </row>
    <row r="19" spans="1:4" ht="14.25" thickBot="1" x14ac:dyDescent="0.2">
      <c r="A19" s="102"/>
      <c r="B19" s="59">
        <v>1635</v>
      </c>
      <c r="C19" s="60" t="s">
        <v>191</v>
      </c>
      <c r="D19" s="61" t="s">
        <v>196</v>
      </c>
    </row>
    <row r="20" spans="1:4" ht="14.25" thickBot="1" x14ac:dyDescent="0.2">
      <c r="A20" s="103"/>
      <c r="B20" s="59">
        <v>1636</v>
      </c>
      <c r="C20" s="60" t="s">
        <v>191</v>
      </c>
      <c r="D20" s="61" t="s">
        <v>197</v>
      </c>
    </row>
    <row r="21" spans="1:4" ht="14.25" thickBot="1" x14ac:dyDescent="0.2">
      <c r="A21" s="101">
        <v>164</v>
      </c>
      <c r="B21" s="59">
        <v>1641</v>
      </c>
      <c r="C21" s="60" t="s">
        <v>198</v>
      </c>
      <c r="D21" s="61" t="s">
        <v>199</v>
      </c>
    </row>
    <row r="22" spans="1:4" ht="14.25" thickBot="1" x14ac:dyDescent="0.2">
      <c r="A22" s="102"/>
      <c r="B22" s="59">
        <v>1642</v>
      </c>
      <c r="C22" s="60" t="s">
        <v>198</v>
      </c>
      <c r="D22" s="61" t="s">
        <v>200</v>
      </c>
    </row>
    <row r="23" spans="1:4" ht="14.25" thickBot="1" x14ac:dyDescent="0.2">
      <c r="A23" s="102"/>
      <c r="B23" s="59">
        <v>1643</v>
      </c>
      <c r="C23" s="60" t="s">
        <v>198</v>
      </c>
      <c r="D23" s="61" t="s">
        <v>201</v>
      </c>
    </row>
    <row r="24" spans="1:4" ht="14.25" thickBot="1" x14ac:dyDescent="0.2">
      <c r="A24" s="102"/>
      <c r="B24" s="59">
        <v>1644</v>
      </c>
      <c r="C24" s="60" t="s">
        <v>198</v>
      </c>
      <c r="D24" s="61" t="s">
        <v>202</v>
      </c>
    </row>
    <row r="25" spans="1:4" ht="14.25" thickBot="1" x14ac:dyDescent="0.2">
      <c r="A25" s="102"/>
      <c r="B25" s="59">
        <v>1645</v>
      </c>
      <c r="C25" s="60" t="s">
        <v>198</v>
      </c>
      <c r="D25" s="61" t="s">
        <v>203</v>
      </c>
    </row>
    <row r="26" spans="1:4" ht="14.25" thickBot="1" x14ac:dyDescent="0.2">
      <c r="A26" s="102"/>
      <c r="B26" s="59">
        <v>1646</v>
      </c>
      <c r="C26" s="60" t="s">
        <v>198</v>
      </c>
      <c r="D26" s="61" t="s">
        <v>204</v>
      </c>
    </row>
    <row r="27" spans="1:4" ht="14.25" thickBot="1" x14ac:dyDescent="0.2">
      <c r="A27" s="103"/>
      <c r="B27" s="59">
        <v>1647</v>
      </c>
      <c r="C27" s="60" t="s">
        <v>198</v>
      </c>
      <c r="D27" s="61" t="s">
        <v>205</v>
      </c>
    </row>
    <row r="28" spans="1:4" ht="21.75" thickBot="1" x14ac:dyDescent="0.2">
      <c r="A28" s="101">
        <v>165</v>
      </c>
      <c r="B28" s="59">
        <v>1651</v>
      </c>
      <c r="C28" s="60" t="s">
        <v>206</v>
      </c>
      <c r="D28" s="61" t="s">
        <v>207</v>
      </c>
    </row>
    <row r="29" spans="1:4" ht="21.75" thickBot="1" x14ac:dyDescent="0.2">
      <c r="A29" s="102"/>
      <c r="B29" s="59">
        <v>1652</v>
      </c>
      <c r="C29" s="60" t="s">
        <v>206</v>
      </c>
      <c r="D29" s="61" t="s">
        <v>208</v>
      </c>
    </row>
    <row r="30" spans="1:4" ht="21.75" thickBot="1" x14ac:dyDescent="0.2">
      <c r="A30" s="102"/>
      <c r="B30" s="59">
        <v>1653</v>
      </c>
      <c r="C30" s="60" t="s">
        <v>206</v>
      </c>
      <c r="D30" s="61" t="s">
        <v>209</v>
      </c>
    </row>
    <row r="31" spans="1:4" ht="21.75" thickBot="1" x14ac:dyDescent="0.2">
      <c r="A31" s="102"/>
      <c r="B31" s="59">
        <v>1655</v>
      </c>
      <c r="C31" s="60" t="s">
        <v>206</v>
      </c>
      <c r="D31" s="61" t="s">
        <v>210</v>
      </c>
    </row>
    <row r="32" spans="1:4" ht="21.75" thickBot="1" x14ac:dyDescent="0.2">
      <c r="A32" s="102"/>
      <c r="B32" s="59">
        <v>1656</v>
      </c>
      <c r="C32" s="60" t="s">
        <v>206</v>
      </c>
      <c r="D32" s="61" t="s">
        <v>211</v>
      </c>
    </row>
    <row r="33" spans="1:4" ht="21.75" thickBot="1" x14ac:dyDescent="0.2">
      <c r="A33" s="102"/>
      <c r="B33" s="59">
        <v>1657</v>
      </c>
      <c r="C33" s="60" t="s">
        <v>206</v>
      </c>
      <c r="D33" s="61" t="s">
        <v>212</v>
      </c>
    </row>
    <row r="34" spans="1:4" ht="21.75" thickBot="1" x14ac:dyDescent="0.2">
      <c r="A34" s="103"/>
      <c r="B34" s="59">
        <v>1658</v>
      </c>
      <c r="C34" s="60" t="s">
        <v>206</v>
      </c>
      <c r="D34" s="61" t="s">
        <v>213</v>
      </c>
    </row>
    <row r="35" spans="1:4" ht="14.25" thickBot="1" x14ac:dyDescent="0.2">
      <c r="A35" s="101">
        <v>166</v>
      </c>
      <c r="B35" s="59">
        <v>1661</v>
      </c>
      <c r="C35" s="60" t="s">
        <v>214</v>
      </c>
      <c r="D35" s="61" t="s">
        <v>215</v>
      </c>
    </row>
    <row r="36" spans="1:4" ht="14.25" thickBot="1" x14ac:dyDescent="0.2">
      <c r="A36" s="102"/>
      <c r="B36" s="59">
        <v>1662</v>
      </c>
      <c r="C36" s="60" t="s">
        <v>214</v>
      </c>
      <c r="D36" s="61" t="s">
        <v>216</v>
      </c>
    </row>
    <row r="37" spans="1:4" ht="14.25" thickBot="1" x14ac:dyDescent="0.2">
      <c r="A37" s="102"/>
      <c r="B37" s="59">
        <v>1663</v>
      </c>
      <c r="C37" s="60" t="s">
        <v>214</v>
      </c>
      <c r="D37" s="61" t="s">
        <v>217</v>
      </c>
    </row>
    <row r="38" spans="1:4" ht="14.25" thickBot="1" x14ac:dyDescent="0.2">
      <c r="A38" s="102"/>
      <c r="B38" s="59">
        <v>1664</v>
      </c>
      <c r="C38" s="60" t="s">
        <v>214</v>
      </c>
      <c r="D38" s="61" t="s">
        <v>218</v>
      </c>
    </row>
    <row r="39" spans="1:4" ht="21.75" thickBot="1" x14ac:dyDescent="0.2">
      <c r="A39" s="103"/>
      <c r="B39" s="59">
        <v>1665</v>
      </c>
      <c r="C39" s="60" t="s">
        <v>214</v>
      </c>
      <c r="D39" s="61" t="s">
        <v>219</v>
      </c>
    </row>
    <row r="40" spans="1:4" ht="21.75" thickBot="1" x14ac:dyDescent="0.2">
      <c r="A40" s="101">
        <v>167</v>
      </c>
      <c r="B40" s="59">
        <v>1671</v>
      </c>
      <c r="C40" s="60" t="s">
        <v>220</v>
      </c>
      <c r="D40" s="61" t="s">
        <v>221</v>
      </c>
    </row>
    <row r="41" spans="1:4" ht="21.75" thickBot="1" x14ac:dyDescent="0.2">
      <c r="A41" s="102"/>
      <c r="B41" s="59">
        <v>1672</v>
      </c>
      <c r="C41" s="60" t="s">
        <v>220</v>
      </c>
      <c r="D41" s="61" t="s">
        <v>222</v>
      </c>
    </row>
    <row r="42" spans="1:4" ht="21.75" thickBot="1" x14ac:dyDescent="0.2">
      <c r="A42" s="102"/>
      <c r="B42" s="59">
        <v>1673</v>
      </c>
      <c r="C42" s="60" t="s">
        <v>220</v>
      </c>
      <c r="D42" s="61" t="s">
        <v>223</v>
      </c>
    </row>
    <row r="43" spans="1:4" ht="21.75" thickBot="1" x14ac:dyDescent="0.2">
      <c r="A43" s="102"/>
      <c r="B43" s="59">
        <v>1674</v>
      </c>
      <c r="C43" s="60" t="s">
        <v>220</v>
      </c>
      <c r="D43" s="61" t="s">
        <v>224</v>
      </c>
    </row>
    <row r="44" spans="1:4" ht="21.75" thickBot="1" x14ac:dyDescent="0.2">
      <c r="A44" s="103"/>
      <c r="B44" s="62">
        <v>1678</v>
      </c>
      <c r="C44" s="63" t="s">
        <v>220</v>
      </c>
      <c r="D44" s="64" t="s">
        <v>225</v>
      </c>
    </row>
  </sheetData>
  <mergeCells count="7">
    <mergeCell ref="A40:A44"/>
    <mergeCell ref="A2:A9"/>
    <mergeCell ref="A10:A14"/>
    <mergeCell ref="A15:A20"/>
    <mergeCell ref="A21:A27"/>
    <mergeCell ref="A28:A34"/>
    <mergeCell ref="A35:A39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workbookViewId="0">
      <selection activeCell="C7" sqref="C7"/>
    </sheetView>
  </sheetViews>
  <sheetFormatPr defaultRowHeight="13.5" x14ac:dyDescent="0.15"/>
  <cols>
    <col min="2" max="2" width="8.5" bestFit="1" customWidth="1"/>
    <col min="3" max="3" width="15" bestFit="1" customWidth="1"/>
    <col min="4" max="4" width="16.125" bestFit="1" customWidth="1"/>
    <col min="5" max="6" width="15" bestFit="1" customWidth="1"/>
    <col min="7" max="7" width="16.125" bestFit="1" customWidth="1"/>
    <col min="8" max="11" width="16.25" bestFit="1" customWidth="1"/>
    <col min="12" max="12" width="16.125" bestFit="1" customWidth="1"/>
    <col min="13" max="13" width="8.5" bestFit="1" customWidth="1"/>
  </cols>
  <sheetData>
    <row r="1" spans="1:13" ht="14.25" thickBot="1" x14ac:dyDescent="0.2"/>
    <row r="2" spans="1:13" x14ac:dyDescent="0.15">
      <c r="A2" s="106" t="s">
        <v>227</v>
      </c>
      <c r="B2" s="107"/>
      <c r="C2" s="110">
        <v>2012</v>
      </c>
      <c r="D2" s="111"/>
      <c r="E2" s="111"/>
      <c r="F2" s="112"/>
      <c r="G2" s="113" t="s">
        <v>228</v>
      </c>
      <c r="H2" s="110">
        <v>2013</v>
      </c>
      <c r="I2" s="111"/>
      <c r="J2" s="111"/>
      <c r="K2" s="112"/>
      <c r="L2" s="113" t="s">
        <v>229</v>
      </c>
      <c r="M2" s="104" t="s">
        <v>230</v>
      </c>
    </row>
    <row r="3" spans="1:13" x14ac:dyDescent="0.15">
      <c r="A3" s="108"/>
      <c r="B3" s="109"/>
      <c r="C3" s="68" t="s">
        <v>231</v>
      </c>
      <c r="D3" s="68" t="s">
        <v>232</v>
      </c>
      <c r="E3" s="68" t="s">
        <v>233</v>
      </c>
      <c r="F3" s="68" t="s">
        <v>234</v>
      </c>
      <c r="G3" s="114"/>
      <c r="H3" s="68" t="s">
        <v>231</v>
      </c>
      <c r="I3" s="68" t="s">
        <v>232</v>
      </c>
      <c r="J3" s="68" t="s">
        <v>233</v>
      </c>
      <c r="K3" s="68" t="s">
        <v>234</v>
      </c>
      <c r="L3" s="114"/>
      <c r="M3" s="105"/>
    </row>
    <row r="4" spans="1:13" ht="48" x14ac:dyDescent="0.15">
      <c r="A4" s="69" t="s">
        <v>235</v>
      </c>
      <c r="B4" s="4" t="s">
        <v>236</v>
      </c>
      <c r="C4" s="71">
        <v>5559320.7179487189</v>
      </c>
      <c r="D4" s="71">
        <v>4076756.8803418805</v>
      </c>
      <c r="E4" s="71">
        <v>3442801.606837607</v>
      </c>
      <c r="F4" s="71">
        <v>4312669.264957265</v>
      </c>
      <c r="G4" s="71">
        <f>SUM(C4:F4)</f>
        <v>17391548.470085472</v>
      </c>
      <c r="H4" s="71">
        <v>4123787.47008547</v>
      </c>
      <c r="I4" s="71">
        <v>3731180.3927350435</v>
      </c>
      <c r="J4" s="71">
        <v>2761671.923076923</v>
      </c>
      <c r="K4" s="71">
        <v>2593816.2051282055</v>
      </c>
      <c r="L4" s="71">
        <f>SUM(H4:K4)</f>
        <v>13210455.991025643</v>
      </c>
      <c r="M4" s="14">
        <f>L4/G4-1</f>
        <v>-0.24040944291139821</v>
      </c>
    </row>
    <row r="5" spans="1:13" ht="36" x14ac:dyDescent="0.15">
      <c r="A5" s="69" t="s">
        <v>237</v>
      </c>
      <c r="B5" s="4" t="s">
        <v>238</v>
      </c>
      <c r="C5" s="71">
        <v>4811630.9055555556</v>
      </c>
      <c r="D5" s="71">
        <v>3540558.4444444445</v>
      </c>
      <c r="E5" s="71">
        <v>3026392.8371794876</v>
      </c>
      <c r="F5" s="71">
        <v>3783949.8623076924</v>
      </c>
      <c r="G5" s="71">
        <f>SUM(C5:F5)</f>
        <v>15162532.049487179</v>
      </c>
      <c r="H5" s="70">
        <v>3811085.2476068377</v>
      </c>
      <c r="I5" s="70">
        <v>3385541.6242925986</v>
      </c>
      <c r="J5" s="70">
        <v>2673701.0153957438</v>
      </c>
      <c r="K5" s="70">
        <v>2505642.7980000004</v>
      </c>
      <c r="L5" s="71">
        <f>SUM(H5:K5)</f>
        <v>12375970.685295179</v>
      </c>
      <c r="M5" s="14">
        <f>L5/G5-1</f>
        <v>-0.18377942121390245</v>
      </c>
    </row>
    <row r="6" spans="1:13" ht="36" x14ac:dyDescent="0.15">
      <c r="A6" s="69" t="s">
        <v>239</v>
      </c>
      <c r="B6" s="4" t="s">
        <v>240</v>
      </c>
      <c r="C6" s="71">
        <f>C4-C5</f>
        <v>747689.81239316333</v>
      </c>
      <c r="D6" s="71">
        <f t="shared" ref="D6:L6" si="0">D4-D5</f>
        <v>536198.43589743599</v>
      </c>
      <c r="E6" s="71">
        <f t="shared" si="0"/>
        <v>416408.76965811942</v>
      </c>
      <c r="F6" s="71">
        <f t="shared" si="0"/>
        <v>528719.40264957258</v>
      </c>
      <c r="G6" s="71">
        <f t="shared" si="0"/>
        <v>2229016.4205982927</v>
      </c>
      <c r="H6" s="71">
        <f t="shared" si="0"/>
        <v>312702.22247863235</v>
      </c>
      <c r="I6" s="71">
        <f t="shared" si="0"/>
        <v>345638.76844244497</v>
      </c>
      <c r="J6" s="71">
        <f t="shared" si="0"/>
        <v>87970.907681179233</v>
      </c>
      <c r="K6" s="71">
        <f t="shared" si="0"/>
        <v>88173.407128205057</v>
      </c>
      <c r="L6" s="71">
        <f t="shared" si="0"/>
        <v>834485.30573046394</v>
      </c>
      <c r="M6" s="14">
        <f>L6/G6-1</f>
        <v>-0.62562621880260583</v>
      </c>
    </row>
    <row r="7" spans="1:13" ht="25.5" x14ac:dyDescent="0.15">
      <c r="A7" s="72" t="s">
        <v>256</v>
      </c>
      <c r="B7" s="4" t="s">
        <v>241</v>
      </c>
      <c r="C7" s="71">
        <v>42495.470085469999</v>
      </c>
      <c r="D7" s="71">
        <v>0</v>
      </c>
      <c r="E7" s="71">
        <v>80210.350427350393</v>
      </c>
      <c r="F7" s="71">
        <v>166005.179487179</v>
      </c>
      <c r="G7" s="70">
        <f>SUM(C7:F7)</f>
        <v>288710.99999999942</v>
      </c>
      <c r="H7" s="71">
        <v>251764.00854700801</v>
      </c>
      <c r="I7" s="71">
        <v>212915</v>
      </c>
      <c r="J7" s="71">
        <v>543520</v>
      </c>
      <c r="K7" s="71">
        <v>385530</v>
      </c>
      <c r="L7" s="71">
        <f>SUM(H7:K7)</f>
        <v>1393729.008547008</v>
      </c>
      <c r="M7" s="14">
        <f>L7/G7-1</f>
        <v>3.8274191442203822</v>
      </c>
    </row>
    <row r="8" spans="1:13" ht="36" x14ac:dyDescent="0.15">
      <c r="A8" s="69" t="s">
        <v>242</v>
      </c>
      <c r="B8" s="4" t="s">
        <v>243</v>
      </c>
      <c r="C8" s="5">
        <f>(C6+C7)/C4</f>
        <v>0.14213702043263235</v>
      </c>
      <c r="D8" s="5">
        <f t="shared" ref="D8:G8" si="1">(D6+D7)/D4</f>
        <v>0.13152573274187249</v>
      </c>
      <c r="E8" s="5">
        <f t="shared" si="1"/>
        <v>0.14424854429577205</v>
      </c>
      <c r="F8" s="5">
        <f t="shared" si="1"/>
        <v>0.1610892325506523</v>
      </c>
      <c r="G8" s="5">
        <f t="shared" si="1"/>
        <v>0.1447672945815571</v>
      </c>
      <c r="H8" s="5">
        <f>(H6+H7)/H4</f>
        <v>0.13688053400432423</v>
      </c>
      <c r="I8" s="5">
        <f>(I6+I7)/I4</f>
        <v>0.14969894501214717</v>
      </c>
      <c r="J8" s="5">
        <f t="shared" ref="J8" si="2">(J6+J7)/J4</f>
        <v>0.22866253677866349</v>
      </c>
      <c r="K8" s="5">
        <f t="shared" ref="K8" si="3">(K6+K7)/K4</f>
        <v>0.18262797733765843</v>
      </c>
      <c r="L8" s="5">
        <f t="shared" ref="L8" si="4">(L6+L7)/L4</f>
        <v>0.16867050734593728</v>
      </c>
      <c r="M8" s="14">
        <v>-3.9E-2</v>
      </c>
    </row>
    <row r="9" spans="1:13" ht="36" x14ac:dyDescent="0.15">
      <c r="A9" s="69" t="s">
        <v>244</v>
      </c>
      <c r="B9" s="4" t="s">
        <v>245</v>
      </c>
      <c r="C9" s="71">
        <v>655356.61902744393</v>
      </c>
      <c r="D9" s="71">
        <v>627014.78390971641</v>
      </c>
      <c r="E9" s="71">
        <v>97957.332028403296</v>
      </c>
      <c r="F9" s="71">
        <v>511936.71749760106</v>
      </c>
      <c r="G9" s="71">
        <f>SUM(C9:F9)</f>
        <v>1892265.4524631649</v>
      </c>
      <c r="H9" s="71">
        <v>541291.22005779517</v>
      </c>
      <c r="I9" s="85">
        <v>429948</v>
      </c>
      <c r="J9" s="71">
        <v>179510</v>
      </c>
      <c r="K9" s="71">
        <v>587635</v>
      </c>
      <c r="L9" s="71">
        <f>SUM(H9:K9)</f>
        <v>1738384.2200577953</v>
      </c>
      <c r="M9" s="14">
        <f>L9/G9-1</f>
        <v>-8.1321165698534648E-2</v>
      </c>
    </row>
    <row r="10" spans="1:13" ht="36" x14ac:dyDescent="0.15">
      <c r="A10" s="69" t="s">
        <v>246</v>
      </c>
      <c r="B10" s="4" t="s">
        <v>247</v>
      </c>
      <c r="C10" s="5">
        <f>C9/C4</f>
        <v>0.11788429779047857</v>
      </c>
      <c r="D10" s="5">
        <f t="shared" ref="D10:L10" si="5">D9/D4</f>
        <v>0.15380234885557717</v>
      </c>
      <c r="E10" s="5">
        <f t="shared" si="5"/>
        <v>2.8452796069879327E-2</v>
      </c>
      <c r="F10" s="5">
        <f t="shared" si="5"/>
        <v>0.11870530431289029</v>
      </c>
      <c r="G10" s="5">
        <f t="shared" si="5"/>
        <v>0.10880373623533163</v>
      </c>
      <c r="H10" s="5">
        <f t="shared" si="5"/>
        <v>0.13126069759520761</v>
      </c>
      <c r="I10" s="5">
        <f>I7/I4</f>
        <v>5.7063711101871507E-2</v>
      </c>
      <c r="J10" s="5">
        <f t="shared" si="5"/>
        <v>6.50004797818267E-2</v>
      </c>
      <c r="K10" s="5">
        <f t="shared" si="5"/>
        <v>0.22655228957171034</v>
      </c>
      <c r="L10" s="5">
        <f t="shared" si="5"/>
        <v>0.13159153788777198</v>
      </c>
      <c r="M10" s="14">
        <f>L10-G10</f>
        <v>2.2787801652440348E-2</v>
      </c>
    </row>
    <row r="11" spans="1:13" ht="36" x14ac:dyDescent="0.15">
      <c r="A11" s="69" t="s">
        <v>248</v>
      </c>
      <c r="B11" s="4" t="s">
        <v>249</v>
      </c>
      <c r="C11" s="71">
        <v>4463925.8547008503</v>
      </c>
      <c r="D11" s="71">
        <v>13438531.991452601</v>
      </c>
      <c r="E11" s="71">
        <v>4088891.1111107701</v>
      </c>
      <c r="F11" s="71">
        <v>5043452.1367521398</v>
      </c>
      <c r="G11" s="71">
        <f>SUM(C11:F11)</f>
        <v>27034801.094016362</v>
      </c>
      <c r="H11" s="71">
        <v>4473729.2307692301</v>
      </c>
      <c r="I11" s="71">
        <v>4103371.3904162399</v>
      </c>
      <c r="J11" s="71">
        <v>2794259.3410999998</v>
      </c>
      <c r="K11" s="71">
        <v>3644203.1896000002</v>
      </c>
      <c r="L11" s="71">
        <f>SUM(H11:K11)</f>
        <v>15015563.15188547</v>
      </c>
      <c r="M11" s="14">
        <f>L11/G11-1</f>
        <v>-0.44458392352629961</v>
      </c>
    </row>
    <row r="12" spans="1:13" ht="36" x14ac:dyDescent="0.15">
      <c r="A12" s="69" t="s">
        <v>258</v>
      </c>
      <c r="B12" s="2" t="s">
        <v>257</v>
      </c>
      <c r="C12" s="71">
        <v>3408210.22792023</v>
      </c>
      <c r="D12" s="71">
        <v>3977708.5227920199</v>
      </c>
      <c r="E12" s="71">
        <v>3651503.2207977199</v>
      </c>
      <c r="F12" s="71">
        <v>3734201.4088319102</v>
      </c>
      <c r="G12" s="71">
        <f>SUM(C12:F12)/4</f>
        <v>3692905.84508547</v>
      </c>
      <c r="H12" s="71">
        <v>4080743.3034187998</v>
      </c>
      <c r="I12" s="71">
        <v>3866505.3774999999</v>
      </c>
      <c r="J12" s="71">
        <v>3270061.0983333327</v>
      </c>
      <c r="K12" s="71">
        <f>SUM(J10:J12)/3</f>
        <v>2021440.1681446042</v>
      </c>
      <c r="L12" s="71">
        <f>SUM(H12:K12)/4</f>
        <v>3309687.4868491841</v>
      </c>
      <c r="M12" s="14">
        <f>L12/G12-1</f>
        <v>-0.1037714944035939</v>
      </c>
    </row>
    <row r="13" spans="1:13" ht="36" x14ac:dyDescent="0.15">
      <c r="A13" s="69" t="s">
        <v>250</v>
      </c>
      <c r="B13" s="4" t="s">
        <v>251</v>
      </c>
      <c r="C13" s="75">
        <f>C12/C5*C16</f>
        <v>64.457797538593837</v>
      </c>
      <c r="D13" s="75">
        <f>D12/D5*D16</f>
        <v>102.2357013035754</v>
      </c>
      <c r="E13" s="75">
        <f t="shared" ref="E13:G13" si="6">E12/E5*E16</f>
        <v>111.00287186328237</v>
      </c>
      <c r="F13" s="75">
        <f t="shared" si="6"/>
        <v>90.790454977915402</v>
      </c>
      <c r="G13" s="75">
        <f t="shared" si="6"/>
        <v>89.141017799002469</v>
      </c>
      <c r="H13" s="75">
        <f>H12/H5*H16</f>
        <v>96.368061443473721</v>
      </c>
      <c r="I13" s="75">
        <f t="shared" ref="I13:L13" si="7">I12/I5*I16</f>
        <v>103.92782851282141</v>
      </c>
      <c r="J13" s="75">
        <f t="shared" si="7"/>
        <v>112.52029277556952</v>
      </c>
      <c r="K13" s="75">
        <f t="shared" si="7"/>
        <v>74.221471479393031</v>
      </c>
      <c r="L13" s="75">
        <f t="shared" si="7"/>
        <v>97.611408706333663</v>
      </c>
      <c r="M13" s="84">
        <f>L13-G13</f>
        <v>8.4703909073311934</v>
      </c>
    </row>
    <row r="14" spans="1:13" ht="25.5" x14ac:dyDescent="0.15">
      <c r="A14" s="69" t="s">
        <v>252</v>
      </c>
      <c r="B14" s="4" t="s">
        <v>253</v>
      </c>
      <c r="C14" s="75">
        <f t="shared" ref="C14:L14" si="8">((C8+C10)/100%)*(365.5/C13)</f>
        <v>1.4744188513987553</v>
      </c>
      <c r="D14" s="75">
        <f t="shared" si="8"/>
        <v>1.0200684545039718</v>
      </c>
      <c r="E14" s="75">
        <f t="shared" si="8"/>
        <v>0.56865501625391046</v>
      </c>
      <c r="F14" s="75">
        <f t="shared" si="8"/>
        <v>1.1263838610402446</v>
      </c>
      <c r="G14" s="75">
        <f t="shared" si="8"/>
        <v>1.0397033156223392</v>
      </c>
      <c r="H14" s="75">
        <f t="shared" si="8"/>
        <v>1.0169927534250101</v>
      </c>
      <c r="I14" s="75">
        <f t="shared" si="8"/>
        <v>0.72715606484889328</v>
      </c>
      <c r="J14" s="75">
        <f t="shared" si="8"/>
        <v>0.95390644571948335</v>
      </c>
      <c r="K14" s="75">
        <f t="shared" si="8"/>
        <v>2.014988177604335</v>
      </c>
      <c r="L14" s="75">
        <f t="shared" si="8"/>
        <v>1.1243130181953793</v>
      </c>
      <c r="M14" s="14"/>
    </row>
    <row r="15" spans="1:13" ht="24.75" thickBot="1" x14ac:dyDescent="0.2">
      <c r="A15" s="73" t="s">
        <v>254</v>
      </c>
      <c r="B15" s="74" t="s">
        <v>255</v>
      </c>
      <c r="C15" s="18">
        <f>C11/C18</f>
        <v>0.51341170246212964</v>
      </c>
      <c r="D15" s="18">
        <f t="shared" ref="D15:L15" si="9">D11/D18</f>
        <v>1.8138693034647793</v>
      </c>
      <c r="E15" s="18">
        <f t="shared" si="9"/>
        <v>0.51618976461247013</v>
      </c>
      <c r="F15" s="18">
        <f t="shared" si="9"/>
        <v>0.63394409907610183</v>
      </c>
      <c r="G15" s="18">
        <f t="shared" si="9"/>
        <v>0.84535623628816259</v>
      </c>
      <c r="H15" s="18">
        <f>H11/H18</f>
        <v>0.57448044922595043</v>
      </c>
      <c r="I15" s="18">
        <f t="shared" si="9"/>
        <v>0.71592846717613789</v>
      </c>
      <c r="J15" s="18">
        <f t="shared" si="9"/>
        <v>0.99483239398697787</v>
      </c>
      <c r="K15" s="18">
        <f t="shared" si="9"/>
        <v>0.73438295459348024</v>
      </c>
      <c r="L15" s="18">
        <f t="shared" si="9"/>
        <v>0.70528671193467096</v>
      </c>
      <c r="M15" s="19">
        <f>L15-G15</f>
        <v>-0.14006952435349163</v>
      </c>
    </row>
    <row r="16" spans="1:13" x14ac:dyDescent="0.15">
      <c r="C16">
        <f>31+29+31</f>
        <v>91</v>
      </c>
      <c r="D16">
        <f>30+31+30</f>
        <v>91</v>
      </c>
      <c r="E16">
        <f>31+31+30</f>
        <v>92</v>
      </c>
      <c r="F16">
        <f>31+30+31</f>
        <v>92</v>
      </c>
      <c r="G16">
        <f>SUM(C16:F16)</f>
        <v>366</v>
      </c>
      <c r="H16">
        <f>31+28+31</f>
        <v>90</v>
      </c>
      <c r="I16">
        <f>30+31+30</f>
        <v>91</v>
      </c>
      <c r="J16">
        <f>31+31+30</f>
        <v>92</v>
      </c>
      <c r="K16">
        <f>31+30+31</f>
        <v>92</v>
      </c>
      <c r="L16">
        <f>SUM(H16:K16)</f>
        <v>365</v>
      </c>
    </row>
    <row r="18" spans="3:13" x14ac:dyDescent="0.15">
      <c r="C18" s="76">
        <v>8694632.0726495702</v>
      </c>
      <c r="D18" s="76">
        <v>7408765.32051282</v>
      </c>
      <c r="E18" s="76">
        <v>7921294.4374836804</v>
      </c>
      <c r="F18" s="76">
        <v>7955673.29059829</v>
      </c>
      <c r="G18" s="76">
        <f>SUM(C18:F18)</f>
        <v>31980365.121244363</v>
      </c>
      <c r="H18" s="76">
        <v>7787435.1282051299</v>
      </c>
      <c r="I18" s="76">
        <v>5731538.2451564102</v>
      </c>
      <c r="J18" s="76">
        <v>2808773.9783999999</v>
      </c>
      <c r="K18" s="76">
        <v>4962265.4867000002</v>
      </c>
      <c r="L18" s="76">
        <f>SUM(H18:K18)</f>
        <v>21290012.838461541</v>
      </c>
      <c r="M18" s="76"/>
    </row>
  </sheetData>
  <mergeCells count="6">
    <mergeCell ref="M2:M3"/>
    <mergeCell ref="A2:B3"/>
    <mergeCell ref="C2:F2"/>
    <mergeCell ref="G2:G3"/>
    <mergeCell ref="H2:K2"/>
    <mergeCell ref="L2:L3"/>
  </mergeCells>
  <phoneticPr fontId="1" type="noConversion"/>
  <conditionalFormatting sqref="M4:M15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opLeftCell="A7" workbookViewId="0">
      <selection activeCell="N11" sqref="N11"/>
    </sheetView>
  </sheetViews>
  <sheetFormatPr defaultRowHeight="13.5" x14ac:dyDescent="0.15"/>
  <cols>
    <col min="3" max="3" width="13.875" bestFit="1" customWidth="1"/>
    <col min="4" max="4" width="10.5" bestFit="1" customWidth="1"/>
    <col min="7" max="7" width="15" bestFit="1" customWidth="1"/>
  </cols>
  <sheetData>
    <row r="1" spans="1:13" x14ac:dyDescent="0.15">
      <c r="A1" s="115" t="s">
        <v>0</v>
      </c>
      <c r="B1" s="119">
        <v>2012</v>
      </c>
      <c r="C1" s="120"/>
      <c r="D1" s="120"/>
      <c r="E1" s="121"/>
      <c r="F1" s="119">
        <v>2013</v>
      </c>
      <c r="G1" s="120"/>
      <c r="H1" s="120"/>
      <c r="I1" s="121"/>
      <c r="J1" s="117" t="s">
        <v>1</v>
      </c>
      <c r="K1" s="117" t="s">
        <v>2</v>
      </c>
      <c r="L1" s="115" t="s">
        <v>3</v>
      </c>
      <c r="M1" s="115" t="s">
        <v>4</v>
      </c>
    </row>
    <row r="2" spans="1:13" ht="36.75" x14ac:dyDescent="0.15">
      <c r="A2" s="116"/>
      <c r="B2" s="1" t="s">
        <v>5</v>
      </c>
      <c r="C2" s="1" t="s">
        <v>6</v>
      </c>
      <c r="D2" s="1" t="s">
        <v>7</v>
      </c>
      <c r="E2" s="1" t="s">
        <v>8</v>
      </c>
      <c r="F2" s="1" t="s">
        <v>5</v>
      </c>
      <c r="G2" s="1" t="s">
        <v>6</v>
      </c>
      <c r="H2" s="1" t="s">
        <v>7</v>
      </c>
      <c r="I2" s="1" t="s">
        <v>8</v>
      </c>
      <c r="J2" s="118"/>
      <c r="K2" s="118"/>
      <c r="L2" s="116"/>
      <c r="M2" s="116"/>
    </row>
    <row r="3" spans="1:13" ht="25.5" x14ac:dyDescent="0.15">
      <c r="A3" s="2" t="s">
        <v>9</v>
      </c>
      <c r="B3" s="2"/>
      <c r="C3" s="2"/>
      <c r="D3" s="2"/>
      <c r="E3" s="3"/>
      <c r="F3" s="2"/>
      <c r="G3" s="2"/>
      <c r="H3" s="2"/>
      <c r="I3" s="3"/>
      <c r="J3" s="3"/>
      <c r="K3" s="3"/>
      <c r="L3" s="3"/>
      <c r="M3" s="3"/>
    </row>
    <row r="4" spans="1:13" ht="25.5" x14ac:dyDescent="0.15">
      <c r="A4" s="2" t="s">
        <v>10</v>
      </c>
      <c r="B4" s="2"/>
      <c r="C4" s="2"/>
      <c r="D4" s="2"/>
      <c r="E4" s="4"/>
      <c r="F4" s="2"/>
      <c r="G4" s="2"/>
      <c r="H4" s="2"/>
      <c r="I4" s="3"/>
      <c r="J4" s="3"/>
      <c r="K4" s="3"/>
      <c r="L4" s="4"/>
      <c r="M4" s="4"/>
    </row>
    <row r="5" spans="1:13" x14ac:dyDescent="0.15">
      <c r="A5" s="4" t="s">
        <v>11</v>
      </c>
      <c r="B5" s="2"/>
      <c r="C5" s="2"/>
      <c r="D5" s="2"/>
      <c r="E5" s="3"/>
      <c r="F5" s="2"/>
      <c r="G5" s="2"/>
      <c r="H5" s="2"/>
      <c r="I5" s="3"/>
      <c r="J5" s="3"/>
      <c r="K5" s="3"/>
      <c r="L5" s="3"/>
      <c r="M5" s="3"/>
    </row>
    <row r="6" spans="1:13" ht="24.75" x14ac:dyDescent="0.15">
      <c r="A6" s="4" t="s">
        <v>12</v>
      </c>
      <c r="B6" s="2"/>
      <c r="C6" s="2"/>
      <c r="D6" s="2"/>
      <c r="E6" s="3"/>
      <c r="F6" s="2"/>
      <c r="G6" s="2"/>
      <c r="H6" s="2"/>
      <c r="I6" s="3"/>
      <c r="J6" s="3"/>
      <c r="K6" s="3"/>
      <c r="L6" s="3"/>
      <c r="M6" s="3"/>
    </row>
    <row r="7" spans="1:13" ht="24.75" x14ac:dyDescent="0.15">
      <c r="A7" s="4" t="s">
        <v>13</v>
      </c>
      <c r="B7" s="2"/>
      <c r="C7" s="2"/>
      <c r="D7" s="2"/>
      <c r="E7" s="3"/>
      <c r="F7" s="2"/>
      <c r="G7" s="2"/>
      <c r="H7" s="2"/>
      <c r="I7" s="3"/>
      <c r="J7" s="3"/>
      <c r="K7" s="3"/>
      <c r="L7" s="3"/>
      <c r="M7" s="3"/>
    </row>
    <row r="10" spans="1:13" ht="61.5" customHeight="1" x14ac:dyDescent="0.15">
      <c r="A10" s="115" t="s">
        <v>14</v>
      </c>
      <c r="B10" s="119">
        <v>2012</v>
      </c>
      <c r="C10" s="120"/>
      <c r="D10" s="120"/>
      <c r="E10" s="121"/>
      <c r="F10" s="119">
        <v>2013</v>
      </c>
      <c r="G10" s="120"/>
      <c r="H10" s="120"/>
      <c r="I10" s="121"/>
      <c r="J10" s="115" t="s">
        <v>15</v>
      </c>
      <c r="K10" s="115" t="s">
        <v>16</v>
      </c>
      <c r="L10" s="117" t="s">
        <v>17</v>
      </c>
      <c r="M10" s="117" t="s">
        <v>18</v>
      </c>
    </row>
    <row r="11" spans="1:13" ht="36.75" x14ac:dyDescent="0.15">
      <c r="A11" s="116"/>
      <c r="B11" s="1" t="s">
        <v>19</v>
      </c>
      <c r="C11" s="1" t="s">
        <v>20</v>
      </c>
      <c r="D11" s="1" t="s">
        <v>21</v>
      </c>
      <c r="E11" s="1" t="s">
        <v>22</v>
      </c>
      <c r="F11" s="1" t="s">
        <v>19</v>
      </c>
      <c r="G11" s="1" t="s">
        <v>20</v>
      </c>
      <c r="H11" s="1" t="s">
        <v>21</v>
      </c>
      <c r="I11" s="1" t="s">
        <v>22</v>
      </c>
      <c r="J11" s="116"/>
      <c r="K11" s="116"/>
      <c r="L11" s="118"/>
      <c r="M11" s="118"/>
    </row>
    <row r="12" spans="1:13" x14ac:dyDescent="0.15">
      <c r="A12" s="4">
        <v>161</v>
      </c>
      <c r="B12" s="2"/>
      <c r="C12" s="99">
        <v>5688429.427350428</v>
      </c>
      <c r="D12" s="99">
        <v>663150.90735042747</v>
      </c>
      <c r="E12" s="3">
        <f>D12/C12</f>
        <v>0.11657891089620351</v>
      </c>
      <c r="F12" s="2"/>
      <c r="G12" s="99">
        <v>4029601.564102564</v>
      </c>
      <c r="H12" s="99">
        <v>419268.56615982909</v>
      </c>
      <c r="I12" s="3">
        <f>H12/G12</f>
        <v>0.10404715193056679</v>
      </c>
      <c r="J12" s="3"/>
      <c r="K12" s="3">
        <f>G12/C12-1</f>
        <v>-0.29161438749192981</v>
      </c>
      <c r="L12" s="3">
        <f>C12/$C$17</f>
        <v>0.32708010083948963</v>
      </c>
      <c r="M12" s="3">
        <f>G12/$G$17</f>
        <v>0.30503122426962581</v>
      </c>
    </row>
    <row r="13" spans="1:13" x14ac:dyDescent="0.15">
      <c r="A13" s="4">
        <v>162</v>
      </c>
      <c r="B13" s="2"/>
      <c r="C13" s="99">
        <v>6839527.675213675</v>
      </c>
      <c r="D13" s="99">
        <v>830881.22222222225</v>
      </c>
      <c r="E13" s="3">
        <f t="shared" ref="E13:E17" si="0">D13/C13</f>
        <v>0.12148225165216026</v>
      </c>
      <c r="F13" s="2"/>
      <c r="G13" s="99">
        <v>4756407.9482905986</v>
      </c>
      <c r="H13" s="99">
        <v>85705.065699999992</v>
      </c>
      <c r="I13" s="3">
        <f t="shared" ref="I13:I17" si="1">H13/G13</f>
        <v>1.8018863527213106E-2</v>
      </c>
      <c r="J13" s="3"/>
      <c r="K13" s="3">
        <f t="shared" ref="K13:K16" si="2">G13/C13-1</f>
        <v>-0.30457069930022573</v>
      </c>
      <c r="L13" s="3">
        <f t="shared" ref="L13:L17" si="3">C13/$C$17</f>
        <v>0.39326732101963674</v>
      </c>
      <c r="M13" s="3">
        <f t="shared" ref="M13:M17" si="4">G13/$G$17</f>
        <v>0.36004873348216032</v>
      </c>
    </row>
    <row r="14" spans="1:13" x14ac:dyDescent="0.15">
      <c r="A14" s="4">
        <v>163</v>
      </c>
      <c r="B14" s="2"/>
      <c r="C14" s="99">
        <v>1476859.0683760687</v>
      </c>
      <c r="D14" s="99">
        <v>283482.61581196584</v>
      </c>
      <c r="E14" s="3">
        <f t="shared" si="0"/>
        <v>0.19194967338601843</v>
      </c>
      <c r="F14" s="2"/>
      <c r="G14" s="99">
        <v>1037626.7606837607</v>
      </c>
      <c r="H14" s="99">
        <v>186383.56137777781</v>
      </c>
      <c r="I14" s="3">
        <f t="shared" si="1"/>
        <v>0.17962485976649001</v>
      </c>
      <c r="J14" s="3"/>
      <c r="K14" s="3">
        <f t="shared" si="2"/>
        <v>-0.29740976447758216</v>
      </c>
      <c r="L14" s="3">
        <f t="shared" si="3"/>
        <v>8.491820443224804E-2</v>
      </c>
      <c r="M14" s="3">
        <f t="shared" si="4"/>
        <v>7.8545870134131612E-2</v>
      </c>
    </row>
    <row r="15" spans="1:13" x14ac:dyDescent="0.15">
      <c r="A15" s="4">
        <v>164</v>
      </c>
      <c r="B15" s="2"/>
      <c r="C15" s="99">
        <v>449590.96581196587</v>
      </c>
      <c r="D15" s="99">
        <v>120132.07692307691</v>
      </c>
      <c r="E15" s="3">
        <f t="shared" si="0"/>
        <v>0.26720304912292253</v>
      </c>
      <c r="F15" s="2"/>
      <c r="G15" s="99">
        <v>232768.84615384613</v>
      </c>
      <c r="H15" s="99">
        <v>59449.616861538459</v>
      </c>
      <c r="I15" s="3">
        <f t="shared" si="1"/>
        <v>0.25540194851610792</v>
      </c>
      <c r="J15" s="3"/>
      <c r="K15" s="3">
        <f t="shared" si="2"/>
        <v>-0.482265294780861</v>
      </c>
      <c r="L15" s="3">
        <f t="shared" si="3"/>
        <v>2.58511176612761E-2</v>
      </c>
      <c r="M15" s="3">
        <f t="shared" si="4"/>
        <v>1.7620046296053276E-2</v>
      </c>
    </row>
    <row r="16" spans="1:13" x14ac:dyDescent="0.15">
      <c r="A16" s="4">
        <v>165</v>
      </c>
      <c r="B16" s="2"/>
      <c r="C16" s="99">
        <v>2937141.3333333335</v>
      </c>
      <c r="D16" s="99">
        <v>331369.59829059831</v>
      </c>
      <c r="E16" s="3">
        <f t="shared" si="0"/>
        <v>0.11282044705507246</v>
      </c>
      <c r="F16" s="2"/>
      <c r="G16" s="99">
        <v>3154050.871794872</v>
      </c>
      <c r="H16" s="99">
        <v>83678.495631320053</v>
      </c>
      <c r="I16" s="3">
        <f t="shared" si="1"/>
        <v>2.6530483823078359E-2</v>
      </c>
      <c r="J16" s="3"/>
      <c r="K16" s="3">
        <f t="shared" si="2"/>
        <v>7.3850562109440521E-2</v>
      </c>
      <c r="L16" s="3">
        <f t="shared" si="3"/>
        <v>0.16888325604734947</v>
      </c>
      <c r="M16" s="3">
        <f t="shared" si="4"/>
        <v>0.2387541258180291</v>
      </c>
    </row>
    <row r="17" spans="1:13" ht="24.75" x14ac:dyDescent="0.15">
      <c r="A17" s="4" t="s">
        <v>23</v>
      </c>
      <c r="B17" s="2"/>
      <c r="C17" s="99">
        <f>SUM(C12:C16)</f>
        <v>17391548.470085472</v>
      </c>
      <c r="D17" s="99">
        <f>SUM(D12:D16)</f>
        <v>2229016.4205982909</v>
      </c>
      <c r="E17" s="3">
        <f t="shared" si="0"/>
        <v>0.12816664510537032</v>
      </c>
      <c r="F17" s="2"/>
      <c r="G17" s="99">
        <f>SUM(G12:G16)</f>
        <v>13210455.99102564</v>
      </c>
      <c r="H17" s="99">
        <f>SUM(H12:H16)</f>
        <v>834485.30573046545</v>
      </c>
      <c r="I17" s="3">
        <f t="shared" si="1"/>
        <v>6.3168546664654324E-2</v>
      </c>
      <c r="J17" s="3"/>
      <c r="K17" s="3">
        <f>G17/C17-1</f>
        <v>-0.24040944291139843</v>
      </c>
      <c r="L17" s="3">
        <f t="shared" si="3"/>
        <v>1</v>
      </c>
      <c r="M17" s="3">
        <f t="shared" si="4"/>
        <v>1</v>
      </c>
    </row>
  </sheetData>
  <mergeCells count="14">
    <mergeCell ref="A1:A2"/>
    <mergeCell ref="B1:E1"/>
    <mergeCell ref="F1:I1"/>
    <mergeCell ref="J1:J2"/>
    <mergeCell ref="K1:K2"/>
    <mergeCell ref="A10:A11"/>
    <mergeCell ref="B10:E10"/>
    <mergeCell ref="F10:I10"/>
    <mergeCell ref="J10:J11"/>
    <mergeCell ref="K10:K11"/>
    <mergeCell ref="L1:L2"/>
    <mergeCell ref="M1:M2"/>
    <mergeCell ref="L10:L11"/>
    <mergeCell ref="M10:M1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D14" sqref="D14"/>
    </sheetView>
  </sheetViews>
  <sheetFormatPr defaultRowHeight="13.5" x14ac:dyDescent="0.15"/>
  <cols>
    <col min="2" max="8" width="14.5" bestFit="1" customWidth="1"/>
    <col min="9" max="9" width="12" bestFit="1" customWidth="1"/>
    <col min="10" max="13" width="14.5" bestFit="1" customWidth="1"/>
    <col min="14" max="14" width="10.75" bestFit="1" customWidth="1"/>
  </cols>
  <sheetData>
    <row r="1" spans="1:14" ht="27" customHeight="1" x14ac:dyDescent="0.15">
      <c r="A1" s="122" t="s">
        <v>24</v>
      </c>
      <c r="B1" s="117" t="s">
        <v>25</v>
      </c>
      <c r="C1" s="117" t="s">
        <v>26</v>
      </c>
      <c r="D1" s="117" t="s">
        <v>27</v>
      </c>
      <c r="E1" s="117" t="s">
        <v>28</v>
      </c>
      <c r="F1" s="117" t="s">
        <v>29</v>
      </c>
      <c r="G1" s="117" t="s">
        <v>30</v>
      </c>
      <c r="H1" s="117" t="s">
        <v>31</v>
      </c>
      <c r="I1" s="117" t="s">
        <v>32</v>
      </c>
      <c r="J1" s="117" t="s">
        <v>33</v>
      </c>
      <c r="K1" s="117" t="s">
        <v>34</v>
      </c>
      <c r="L1" s="117" t="s">
        <v>35</v>
      </c>
      <c r="M1" s="117" t="s">
        <v>36</v>
      </c>
      <c r="N1" s="6" t="s">
        <v>37</v>
      </c>
    </row>
    <row r="2" spans="1:14" ht="15" x14ac:dyDescent="0.15">
      <c r="A2" s="123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7" t="s">
        <v>38</v>
      </c>
    </row>
    <row r="3" spans="1:14" x14ac:dyDescent="0.15">
      <c r="A3" s="8">
        <v>2012</v>
      </c>
      <c r="B3" s="100">
        <v>2867460.8547008554</v>
      </c>
      <c r="C3" s="100">
        <v>1490801.3162393162</v>
      </c>
      <c r="D3" s="100">
        <v>1201058.547008547</v>
      </c>
      <c r="E3" s="100">
        <v>1094405.0512820515</v>
      </c>
      <c r="F3" s="100">
        <v>1369039.435897436</v>
      </c>
      <c r="G3" s="100">
        <v>1613312.3931623932</v>
      </c>
      <c r="H3" s="100">
        <v>1083133.6752136752</v>
      </c>
      <c r="I3" s="100">
        <v>993057.52991452999</v>
      </c>
      <c r="J3" s="100">
        <v>1366610.401709402</v>
      </c>
      <c r="K3" s="100">
        <v>1393083.58974359</v>
      </c>
      <c r="L3" s="100">
        <v>1477755.6239316242</v>
      </c>
      <c r="M3" s="100">
        <v>1441830.0512820515</v>
      </c>
      <c r="N3" s="98">
        <f>SUM(A3:M3)</f>
        <v>17393560.470085472</v>
      </c>
    </row>
    <row r="4" spans="1:14" x14ac:dyDescent="0.15">
      <c r="A4" s="8">
        <v>2013</v>
      </c>
      <c r="B4" s="100">
        <v>1745084.3589743592</v>
      </c>
      <c r="C4" s="100">
        <v>1295698.6581196585</v>
      </c>
      <c r="D4" s="100">
        <v>1083004.452991453</v>
      </c>
      <c r="E4" s="100">
        <v>955993.59829059849</v>
      </c>
      <c r="F4" s="100">
        <v>1330829.1025641027</v>
      </c>
      <c r="G4" s="100">
        <v>1444357.6918803421</v>
      </c>
      <c r="H4" s="100">
        <v>999015.21367521374</v>
      </c>
      <c r="I4" s="100">
        <v>882314.358974359</v>
      </c>
      <c r="J4" s="100">
        <v>880342.3504273505</v>
      </c>
      <c r="K4" s="100">
        <v>771404.57264957263</v>
      </c>
      <c r="L4" s="100">
        <v>938651.78632478637</v>
      </c>
      <c r="M4" s="100">
        <v>883759.84615384624</v>
      </c>
      <c r="N4" s="98">
        <f>SUM(A4:M4)</f>
        <v>13212468.991025643</v>
      </c>
    </row>
    <row r="5" spans="1:14" ht="42" x14ac:dyDescent="0.15">
      <c r="A5" s="9" t="s">
        <v>39</v>
      </c>
      <c r="B5" s="10">
        <f>B4/B3-1</f>
        <v>-0.39141824513018042</v>
      </c>
      <c r="C5" s="10">
        <f t="shared" ref="C5:N5" si="0">C4/C3-1</f>
        <v>-0.13087099937087676</v>
      </c>
      <c r="D5" s="10">
        <f t="shared" si="0"/>
        <v>-9.829170635447293E-2</v>
      </c>
      <c r="E5" s="10">
        <f t="shared" si="0"/>
        <v>-0.12647186965128643</v>
      </c>
      <c r="F5" s="10">
        <f t="shared" si="0"/>
        <v>-2.7910323348929289E-2</v>
      </c>
      <c r="G5" s="10">
        <f t="shared" si="0"/>
        <v>-0.10472534767483466</v>
      </c>
      <c r="H5" s="10">
        <f t="shared" si="0"/>
        <v>-7.7662123764979496E-2</v>
      </c>
      <c r="I5" s="10">
        <f t="shared" si="0"/>
        <v>-0.11151737699396169</v>
      </c>
      <c r="J5" s="10">
        <f t="shared" si="0"/>
        <v>-0.35582054012892861</v>
      </c>
      <c r="K5" s="10">
        <f t="shared" si="0"/>
        <v>-0.44626110139481523</v>
      </c>
      <c r="L5" s="10">
        <f t="shared" si="0"/>
        <v>-0.3648125771787164</v>
      </c>
      <c r="M5" s="10">
        <f t="shared" si="0"/>
        <v>-0.38705685502391796</v>
      </c>
      <c r="N5" s="10">
        <f t="shared" si="0"/>
        <v>-0.2403815760580319</v>
      </c>
    </row>
    <row r="6" spans="1:14" ht="55.5" x14ac:dyDescent="0.15">
      <c r="A6" s="9" t="s">
        <v>40</v>
      </c>
      <c r="B6" s="10"/>
      <c r="C6" s="11"/>
      <c r="D6" s="11"/>
      <c r="E6" s="10"/>
      <c r="F6" s="10"/>
      <c r="G6" s="10"/>
      <c r="H6" s="10"/>
      <c r="I6" s="11"/>
      <c r="J6" s="11"/>
      <c r="K6" s="11"/>
      <c r="L6" s="11"/>
      <c r="M6" s="11"/>
      <c r="N6" s="11"/>
    </row>
    <row r="10" spans="1:14" x14ac:dyDescent="0.15">
      <c r="A10" s="54" t="s">
        <v>48</v>
      </c>
      <c r="B10" s="54"/>
    </row>
  </sheetData>
  <mergeCells count="13">
    <mergeCell ref="M1:M2"/>
    <mergeCell ref="G1:G2"/>
    <mergeCell ref="H1:H2"/>
    <mergeCell ref="I1:I2"/>
    <mergeCell ref="J1:J2"/>
    <mergeCell ref="K1:K2"/>
    <mergeCell ref="L1:L2"/>
    <mergeCell ref="F1:F2"/>
    <mergeCell ref="A1:A2"/>
    <mergeCell ref="B1:B2"/>
    <mergeCell ref="C1:C2"/>
    <mergeCell ref="D1:D2"/>
    <mergeCell ref="E1:E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M15"/>
  <sheetViews>
    <sheetView workbookViewId="0">
      <selection activeCell="F21" sqref="F21"/>
    </sheetView>
  </sheetViews>
  <sheetFormatPr defaultRowHeight="13.5" x14ac:dyDescent="0.15"/>
  <cols>
    <col min="3" max="3" width="12.375" customWidth="1"/>
    <col min="4" max="4" width="11.125" customWidth="1"/>
    <col min="7" max="7" width="11.625" bestFit="1" customWidth="1"/>
  </cols>
  <sheetData>
    <row r="1" spans="1:13" x14ac:dyDescent="0.15">
      <c r="A1" s="126" t="s">
        <v>47</v>
      </c>
      <c r="B1" s="128">
        <v>2012</v>
      </c>
      <c r="C1" s="129"/>
      <c r="D1" s="129"/>
      <c r="E1" s="130"/>
      <c r="F1" s="128">
        <v>2013</v>
      </c>
      <c r="G1" s="129"/>
      <c r="H1" s="129"/>
      <c r="I1" s="130"/>
      <c r="J1" s="131" t="s">
        <v>41</v>
      </c>
      <c r="K1" s="131" t="s">
        <v>42</v>
      </c>
      <c r="L1" s="132" t="s">
        <v>43</v>
      </c>
      <c r="M1" s="124" t="s">
        <v>44</v>
      </c>
    </row>
    <row r="2" spans="1:13" ht="36.75" x14ac:dyDescent="0.15">
      <c r="A2" s="127"/>
      <c r="B2" s="1" t="s">
        <v>5</v>
      </c>
      <c r="C2" s="1" t="s">
        <v>45</v>
      </c>
      <c r="D2" s="1" t="s">
        <v>46</v>
      </c>
      <c r="E2" s="1" t="s">
        <v>8</v>
      </c>
      <c r="F2" s="1" t="s">
        <v>5</v>
      </c>
      <c r="G2" s="1" t="s">
        <v>45</v>
      </c>
      <c r="H2" s="1" t="s">
        <v>7</v>
      </c>
      <c r="I2" s="1" t="s">
        <v>8</v>
      </c>
      <c r="J2" s="116"/>
      <c r="K2" s="116"/>
      <c r="L2" s="118"/>
      <c r="M2" s="125"/>
    </row>
    <row r="3" spans="1:13" x14ac:dyDescent="0.15">
      <c r="A3" s="12"/>
      <c r="B3" s="86"/>
      <c r="C3" s="87"/>
      <c r="D3" s="87"/>
      <c r="E3" s="88"/>
      <c r="F3" s="86"/>
      <c r="G3" s="87"/>
      <c r="H3" s="87"/>
      <c r="I3" s="88"/>
      <c r="J3" s="88"/>
      <c r="K3" s="88"/>
      <c r="L3" s="88"/>
      <c r="M3" s="89"/>
    </row>
    <row r="4" spans="1:13" x14ac:dyDescent="0.15">
      <c r="A4" s="13"/>
      <c r="B4" s="90"/>
      <c r="C4" s="91"/>
      <c r="D4" s="91"/>
      <c r="E4" s="92"/>
      <c r="F4" s="90"/>
      <c r="G4" s="91"/>
      <c r="H4" s="91"/>
      <c r="I4" s="92"/>
      <c r="J4" s="92"/>
      <c r="K4" s="92"/>
      <c r="L4" s="92"/>
      <c r="M4" s="93"/>
    </row>
    <row r="5" spans="1:13" x14ac:dyDescent="0.15">
      <c r="A5" s="13"/>
      <c r="B5" s="90"/>
      <c r="C5" s="91"/>
      <c r="D5" s="91"/>
      <c r="E5" s="92"/>
      <c r="F5" s="90"/>
      <c r="G5" s="91"/>
      <c r="H5" s="91"/>
      <c r="I5" s="92"/>
      <c r="J5" s="92"/>
      <c r="K5" s="92"/>
      <c r="L5" s="92"/>
      <c r="M5" s="93"/>
    </row>
    <row r="6" spans="1:13" x14ac:dyDescent="0.15">
      <c r="A6" s="13"/>
      <c r="B6" s="90"/>
      <c r="C6" s="91"/>
      <c r="D6" s="91"/>
      <c r="E6" s="92"/>
      <c r="F6" s="90"/>
      <c r="G6" s="91"/>
      <c r="H6" s="91"/>
      <c r="I6" s="92"/>
      <c r="J6" s="92"/>
      <c r="K6" s="92"/>
      <c r="L6" s="92"/>
      <c r="M6" s="93"/>
    </row>
    <row r="7" spans="1:13" x14ac:dyDescent="0.15">
      <c r="A7" s="15"/>
      <c r="B7" s="90"/>
      <c r="C7" s="91"/>
      <c r="D7" s="91"/>
      <c r="E7" s="92"/>
      <c r="F7" s="90"/>
      <c r="G7" s="91"/>
      <c r="H7" s="91"/>
      <c r="I7" s="92"/>
      <c r="J7" s="92"/>
      <c r="K7" s="92"/>
      <c r="L7" s="92"/>
      <c r="M7" s="93"/>
    </row>
    <row r="8" spans="1:13" x14ac:dyDescent="0.15">
      <c r="A8" s="16"/>
      <c r="B8" s="86"/>
      <c r="C8" s="87"/>
      <c r="D8" s="87"/>
      <c r="E8" s="88"/>
      <c r="F8" s="86"/>
      <c r="G8" s="87"/>
      <c r="H8" s="87"/>
      <c r="I8" s="88"/>
      <c r="J8" s="88"/>
      <c r="K8" s="88"/>
      <c r="L8" s="88"/>
      <c r="M8" s="89"/>
    </row>
    <row r="9" spans="1:13" x14ac:dyDescent="0.15">
      <c r="A9" s="15"/>
      <c r="B9" s="90"/>
      <c r="C9" s="91"/>
      <c r="D9" s="91"/>
      <c r="E9" s="92"/>
      <c r="F9" s="90"/>
      <c r="G9" s="91"/>
      <c r="H9" s="91"/>
      <c r="I9" s="92"/>
      <c r="J9" s="92"/>
      <c r="K9" s="92"/>
      <c r="L9" s="92"/>
      <c r="M9" s="93"/>
    </row>
    <row r="10" spans="1:13" x14ac:dyDescent="0.15">
      <c r="A10" s="15"/>
      <c r="B10" s="90"/>
      <c r="C10" s="91"/>
      <c r="D10" s="91"/>
      <c r="E10" s="92"/>
      <c r="F10" s="90"/>
      <c r="G10" s="91"/>
      <c r="H10" s="91"/>
      <c r="I10" s="92"/>
      <c r="J10" s="92"/>
      <c r="K10" s="92"/>
      <c r="L10" s="92"/>
      <c r="M10" s="93"/>
    </row>
    <row r="11" spans="1:13" x14ac:dyDescent="0.15">
      <c r="A11" s="15"/>
      <c r="B11" s="90"/>
      <c r="C11" s="91"/>
      <c r="D11" s="91"/>
      <c r="E11" s="92"/>
      <c r="F11" s="90"/>
      <c r="G11" s="91"/>
      <c r="H11" s="91"/>
      <c r="I11" s="92"/>
      <c r="J11" s="92"/>
      <c r="K11" s="92"/>
      <c r="L11" s="92"/>
      <c r="M11" s="93"/>
    </row>
    <row r="12" spans="1:13" ht="14.25" thickBot="1" x14ac:dyDescent="0.2">
      <c r="A12" s="17"/>
      <c r="B12" s="94"/>
      <c r="C12" s="95"/>
      <c r="D12" s="95"/>
      <c r="E12" s="96"/>
      <c r="F12" s="94"/>
      <c r="G12" s="95"/>
      <c r="H12" s="95"/>
      <c r="I12" s="96"/>
      <c r="J12" s="96"/>
      <c r="K12" s="96"/>
      <c r="L12" s="96"/>
      <c r="M12" s="97"/>
    </row>
    <row r="15" spans="1:13" x14ac:dyDescent="0.15">
      <c r="A15" s="54" t="s">
        <v>168</v>
      </c>
      <c r="B15" s="54"/>
    </row>
  </sheetData>
  <mergeCells count="7">
    <mergeCell ref="M1:M2"/>
    <mergeCell ref="A1:A2"/>
    <mergeCell ref="B1:E1"/>
    <mergeCell ref="F1:I1"/>
    <mergeCell ref="J1:J2"/>
    <mergeCell ref="K1:K2"/>
    <mergeCell ref="L1:L2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2" sqref="A2"/>
    </sheetView>
  </sheetViews>
  <sheetFormatPr defaultRowHeight="13.5" x14ac:dyDescent="0.15"/>
  <sheetData>
    <row r="1" spans="1:4" ht="70.5" x14ac:dyDescent="0.15">
      <c r="A1" s="20" t="s">
        <v>49</v>
      </c>
      <c r="B1" s="20" t="s">
        <v>50</v>
      </c>
      <c r="C1" s="21" t="s">
        <v>51</v>
      </c>
      <c r="D1" s="21" t="s">
        <v>52</v>
      </c>
    </row>
    <row r="2" spans="1:4" ht="28.5" x14ac:dyDescent="0.15">
      <c r="A2" s="9" t="s">
        <v>53</v>
      </c>
      <c r="B2" s="22"/>
      <c r="C2" s="22"/>
      <c r="D2" s="22"/>
    </row>
    <row r="3" spans="1:4" ht="28.5" x14ac:dyDescent="0.15">
      <c r="A3" s="9" t="s">
        <v>54</v>
      </c>
      <c r="B3" s="22"/>
      <c r="C3" s="22"/>
      <c r="D3" s="22"/>
    </row>
    <row r="4" spans="1:4" ht="28.5" x14ac:dyDescent="0.15">
      <c r="A4" s="9" t="s">
        <v>55</v>
      </c>
      <c r="B4" s="22"/>
      <c r="C4" s="22"/>
      <c r="D4" s="22"/>
    </row>
    <row r="5" spans="1:4" ht="28.5" x14ac:dyDescent="0.15">
      <c r="A5" s="9" t="s">
        <v>56</v>
      </c>
      <c r="B5" s="22"/>
      <c r="C5" s="22"/>
      <c r="D5" s="2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F21" sqref="F21"/>
    </sheetView>
  </sheetViews>
  <sheetFormatPr defaultRowHeight="13.5" x14ac:dyDescent="0.15"/>
  <sheetData>
    <row r="1" spans="1:14" ht="28.5" x14ac:dyDescent="0.15">
      <c r="A1" s="23" t="s">
        <v>57</v>
      </c>
      <c r="B1" s="24" t="s">
        <v>58</v>
      </c>
      <c r="C1" s="24" t="s">
        <v>59</v>
      </c>
      <c r="D1" s="24" t="s">
        <v>60</v>
      </c>
      <c r="E1" s="24" t="s">
        <v>61</v>
      </c>
      <c r="F1" s="24" t="s">
        <v>62</v>
      </c>
      <c r="G1" s="24" t="s">
        <v>63</v>
      </c>
      <c r="H1" s="24" t="s">
        <v>64</v>
      </c>
      <c r="I1" s="24" t="s">
        <v>65</v>
      </c>
      <c r="J1" s="24" t="s">
        <v>66</v>
      </c>
      <c r="K1" s="24" t="s">
        <v>67</v>
      </c>
      <c r="L1" s="24" t="s">
        <v>68</v>
      </c>
      <c r="M1" s="24" t="s">
        <v>69</v>
      </c>
      <c r="N1" s="20" t="s">
        <v>70</v>
      </c>
    </row>
    <row r="2" spans="1:14" ht="28.5" x14ac:dyDescent="0.15">
      <c r="A2" s="9" t="s">
        <v>53</v>
      </c>
      <c r="B2" s="25"/>
      <c r="C2" s="26"/>
      <c r="D2" s="26"/>
      <c r="E2" s="25"/>
      <c r="F2" s="25"/>
      <c r="G2" s="26"/>
      <c r="H2" s="26"/>
      <c r="I2" s="26"/>
      <c r="J2" s="26"/>
      <c r="K2" s="26"/>
      <c r="L2" s="26"/>
      <c r="M2" s="26"/>
      <c r="N2" s="26"/>
    </row>
    <row r="3" spans="1:14" ht="28.5" x14ac:dyDescent="0.15">
      <c r="A3" s="9" t="s">
        <v>54</v>
      </c>
      <c r="B3" s="25"/>
      <c r="C3" s="26"/>
      <c r="D3" s="26"/>
      <c r="E3" s="25"/>
      <c r="F3" s="26"/>
      <c r="G3" s="26"/>
      <c r="H3" s="26"/>
      <c r="I3" s="26"/>
      <c r="J3" s="26"/>
      <c r="K3" s="26"/>
      <c r="L3" s="26"/>
      <c r="M3" s="26"/>
      <c r="N3" s="26"/>
    </row>
    <row r="4" spans="1:14" ht="28.5" x14ac:dyDescent="0.15">
      <c r="A4" s="9" t="s">
        <v>55</v>
      </c>
      <c r="B4" s="25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</row>
    <row r="5" spans="1:14" ht="28.5" x14ac:dyDescent="0.15">
      <c r="A5" s="27" t="s">
        <v>56</v>
      </c>
      <c r="B5" s="25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</row>
    <row r="8" spans="1:14" x14ac:dyDescent="0.15">
      <c r="A8" s="54" t="s">
        <v>71</v>
      </c>
      <c r="B8" s="54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B7" sqref="B7:L7"/>
    </sheetView>
  </sheetViews>
  <sheetFormatPr defaultRowHeight="13.5" x14ac:dyDescent="0.15"/>
  <sheetData>
    <row r="1" spans="1:12" ht="13.5" customHeight="1" x14ac:dyDescent="0.15">
      <c r="A1" s="122" t="s">
        <v>72</v>
      </c>
      <c r="B1" s="135">
        <v>2012</v>
      </c>
      <c r="C1" s="136"/>
      <c r="D1" s="137"/>
      <c r="E1" s="135">
        <v>2013</v>
      </c>
      <c r="F1" s="136"/>
      <c r="G1" s="137"/>
      <c r="H1" s="122" t="s">
        <v>73</v>
      </c>
      <c r="I1" s="122" t="s">
        <v>74</v>
      </c>
      <c r="J1" s="140" t="s">
        <v>75</v>
      </c>
      <c r="K1" s="140" t="s">
        <v>76</v>
      </c>
      <c r="L1" s="140" t="s">
        <v>77</v>
      </c>
    </row>
    <row r="2" spans="1:12" ht="42" x14ac:dyDescent="0.15">
      <c r="A2" s="123"/>
      <c r="B2" s="20" t="s">
        <v>78</v>
      </c>
      <c r="C2" s="20" t="s">
        <v>79</v>
      </c>
      <c r="D2" s="20" t="s">
        <v>80</v>
      </c>
      <c r="E2" s="20" t="s">
        <v>78</v>
      </c>
      <c r="F2" s="20" t="s">
        <v>79</v>
      </c>
      <c r="G2" s="20" t="s">
        <v>80</v>
      </c>
      <c r="H2" s="123"/>
      <c r="I2" s="123"/>
      <c r="J2" s="141"/>
      <c r="K2" s="141"/>
      <c r="L2" s="141"/>
    </row>
    <row r="3" spans="1:12" ht="28.5" x14ac:dyDescent="0.15">
      <c r="A3" s="9" t="s">
        <v>81</v>
      </c>
      <c r="B3" s="28"/>
      <c r="C3" s="28"/>
      <c r="D3" s="26"/>
      <c r="E3" s="28"/>
      <c r="F3" s="28"/>
      <c r="G3" s="26"/>
      <c r="H3" s="26"/>
      <c r="I3" s="26"/>
      <c r="J3" s="26"/>
      <c r="K3" s="26"/>
      <c r="L3" s="26"/>
    </row>
    <row r="4" spans="1:12" ht="28.5" x14ac:dyDescent="0.15">
      <c r="A4" s="9" t="s">
        <v>82</v>
      </c>
      <c r="B4" s="28"/>
      <c r="C4" s="28"/>
      <c r="D4" s="26"/>
      <c r="E4" s="28"/>
      <c r="F4" s="28"/>
      <c r="G4" s="26"/>
      <c r="H4" s="26"/>
      <c r="I4" s="26"/>
      <c r="J4" s="26"/>
      <c r="K4" s="26"/>
      <c r="L4" s="26"/>
    </row>
    <row r="5" spans="1:12" ht="15" x14ac:dyDescent="0.15">
      <c r="A5" s="29" t="s">
        <v>83</v>
      </c>
      <c r="B5" s="138"/>
      <c r="C5" s="138"/>
      <c r="D5" s="133"/>
      <c r="E5" s="138"/>
      <c r="F5" s="138"/>
      <c r="G5" s="133"/>
      <c r="H5" s="133"/>
      <c r="I5" s="133"/>
      <c r="J5" s="133"/>
      <c r="K5" s="133"/>
      <c r="L5" s="133"/>
    </row>
    <row r="6" spans="1:12" ht="27" x14ac:dyDescent="0.15">
      <c r="A6" s="30" t="s">
        <v>84</v>
      </c>
      <c r="B6" s="139"/>
      <c r="C6" s="139"/>
      <c r="D6" s="134"/>
      <c r="E6" s="139"/>
      <c r="F6" s="139"/>
      <c r="G6" s="134"/>
      <c r="H6" s="134"/>
      <c r="I6" s="134"/>
      <c r="J6" s="134"/>
      <c r="K6" s="134"/>
      <c r="L6" s="134"/>
    </row>
    <row r="7" spans="1:12" ht="28.5" x14ac:dyDescent="0.15">
      <c r="A7" s="9" t="s">
        <v>56</v>
      </c>
      <c r="B7" s="28"/>
      <c r="C7" s="28"/>
      <c r="D7" s="26"/>
      <c r="E7" s="28"/>
      <c r="F7" s="28"/>
      <c r="G7" s="26"/>
      <c r="H7" s="26"/>
      <c r="I7" s="26"/>
      <c r="J7" s="26"/>
      <c r="K7" s="26"/>
      <c r="L7" s="26"/>
    </row>
  </sheetData>
  <mergeCells count="19">
    <mergeCell ref="J5:J6"/>
    <mergeCell ref="K5:K6"/>
    <mergeCell ref="L5:L6"/>
    <mergeCell ref="K1:K2"/>
    <mergeCell ref="L1:L2"/>
    <mergeCell ref="J1:J2"/>
    <mergeCell ref="G5:G6"/>
    <mergeCell ref="H5:H6"/>
    <mergeCell ref="I5:I6"/>
    <mergeCell ref="A1:A2"/>
    <mergeCell ref="B1:D1"/>
    <mergeCell ref="E1:G1"/>
    <mergeCell ref="H1:H2"/>
    <mergeCell ref="I1:I2"/>
    <mergeCell ref="B5:B6"/>
    <mergeCell ref="C5:C6"/>
    <mergeCell ref="D5:D6"/>
    <mergeCell ref="E5:E6"/>
    <mergeCell ref="F5:F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供应商明细</vt:lpstr>
      <vt:lpstr>小类表</vt:lpstr>
      <vt:lpstr>表一</vt:lpstr>
      <vt:lpstr>表二</vt:lpstr>
      <vt:lpstr>表三</vt:lpstr>
      <vt:lpstr>表四</vt:lpstr>
      <vt:lpstr>表五</vt:lpstr>
      <vt:lpstr>表六</vt:lpstr>
      <vt:lpstr>表七</vt:lpstr>
      <vt:lpstr>表九</vt:lpstr>
      <vt:lpstr>表十一</vt:lpstr>
      <vt:lpstr>表十二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2014-01-25T01:29:27Z</dcterms:modified>
</cp:coreProperties>
</file>