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L35" i="2" l="1"/>
  <c r="K35" i="2"/>
  <c r="J35" i="2"/>
  <c r="I35" i="2"/>
  <c r="H35" i="2"/>
  <c r="G35" i="2"/>
  <c r="F35" i="2"/>
  <c r="E35" i="2"/>
  <c r="J31" i="2"/>
  <c r="I31" i="2"/>
  <c r="H31" i="2"/>
  <c r="F31" i="2"/>
  <c r="E31" i="2"/>
  <c r="K31" i="2" s="1"/>
  <c r="G31" i="2" l="1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3" i="2" s="1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<sst xmlns="http://schemas.openxmlformats.org/spreadsheetml/2006/main" count="117" uniqueCount="73">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</sst>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M31" sqref="M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13803688.065199999</v>
      </c>
      <c r="F3" s="25">
        <f>RA!I7</f>
        <v>1477083.2176000001</v>
      </c>
      <c r="G3" s="16">
        <f>SUM(G4:G40)</f>
        <v>12326604.847599996</v>
      </c>
      <c r="H3" s="27">
        <f>RA!J7</f>
        <v>10.700641818499401</v>
      </c>
      <c r="I3" s="20">
        <f>SUM(I4:I40)</f>
        <v>13803693.402604686</v>
      </c>
      <c r="J3" s="21">
        <f>SUM(J4:J40)</f>
        <v>12326604.822152888</v>
      </c>
      <c r="K3" s="22">
        <f>E3-I3</f>
        <v>-5.3374046869575977</v>
      </c>
      <c r="L3" s="22">
        <f>G3-J3</f>
        <v>2.544710785150528E-2</v>
      </c>
    </row>
    <row r="4" spans="1:13" x14ac:dyDescent="0.15">
      <c r="A4" s="42">
        <f>RA!A8</f>
        <v>42121</v>
      </c>
      <c r="B4" s="12">
        <v>12</v>
      </c>
      <c r="C4" s="39" t="s">
        <v>6</v>
      </c>
      <c r="D4" s="39"/>
      <c r="E4" s="15">
        <f>VLOOKUP(C4,RA!B8:D36,3,0)</f>
        <v>479003.46909999999</v>
      </c>
      <c r="F4" s="25">
        <f>VLOOKUP(C4,RA!B8:I39,8,0)</f>
        <v>115075.308</v>
      </c>
      <c r="G4" s="16">
        <f t="shared" ref="G4:G40" si="0">E4-F4</f>
        <v>363928.16109999997</v>
      </c>
      <c r="H4" s="27">
        <f>RA!J8</f>
        <v>24.023898661154799</v>
      </c>
      <c r="I4" s="20">
        <f>VLOOKUP(B4,RMS!B:D,3,FALSE)</f>
        <v>479004.04017606803</v>
      </c>
      <c r="J4" s="21">
        <f>VLOOKUP(B4,RMS!B:E,4,FALSE)</f>
        <v>363928.172716239</v>
      </c>
      <c r="K4" s="22">
        <f t="shared" ref="K4:K40" si="1">E4-I4</f>
        <v>-0.5710760680376552</v>
      </c>
      <c r="L4" s="22">
        <f t="shared" ref="L4:L40" si="2">G4-J4</f>
        <v>-1.161623903317377E-2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58788.068099999997</v>
      </c>
      <c r="F5" s="25">
        <f>VLOOKUP(C5,RA!B9:I40,8,0)</f>
        <v>13558.0519</v>
      </c>
      <c r="G5" s="16">
        <f t="shared" si="0"/>
        <v>45230.016199999998</v>
      </c>
      <c r="H5" s="27">
        <f>RA!J9</f>
        <v>23.062591335604701</v>
      </c>
      <c r="I5" s="20">
        <f>VLOOKUP(B5,RMS!B:D,3,FALSE)</f>
        <v>58788.095283480798</v>
      </c>
      <c r="J5" s="21">
        <f>VLOOKUP(B5,RMS!B:E,4,FALSE)</f>
        <v>45230.015910324502</v>
      </c>
      <c r="K5" s="22">
        <f t="shared" si="1"/>
        <v>-2.7183480800886173E-2</v>
      </c>
      <c r="L5" s="22">
        <f t="shared" si="2"/>
        <v>2.8967549587832764E-4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103896.3855</v>
      </c>
      <c r="F6" s="25">
        <f>VLOOKUP(C6,RA!B10:I41,8,0)</f>
        <v>23505.155500000001</v>
      </c>
      <c r="G6" s="16">
        <f t="shared" si="0"/>
        <v>80391.23000000001</v>
      </c>
      <c r="H6" s="27">
        <f>RA!J10</f>
        <v>22.623650848758398</v>
      </c>
      <c r="I6" s="20">
        <f>VLOOKUP(B6,RMS!B:D,3,FALSE)</f>
        <v>103898.179392308</v>
      </c>
      <c r="J6" s="21">
        <f>VLOOKUP(B6,RMS!B:E,4,FALSE)</f>
        <v>80391.2300282051</v>
      </c>
      <c r="K6" s="22">
        <f>E6-I6</f>
        <v>-1.7938923079927918</v>
      </c>
      <c r="L6" s="22">
        <f t="shared" si="2"/>
        <v>-2.8205089620314538E-5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44210.137199999997</v>
      </c>
      <c r="F7" s="25">
        <f>VLOOKUP(C7,RA!B11:I42,8,0)</f>
        <v>9220.1216999999997</v>
      </c>
      <c r="G7" s="16">
        <f t="shared" si="0"/>
        <v>34990.015499999994</v>
      </c>
      <c r="H7" s="27">
        <f>RA!J11</f>
        <v>20.8552207343071</v>
      </c>
      <c r="I7" s="20">
        <f>VLOOKUP(B7,RMS!B:D,3,FALSE)</f>
        <v>44210.162728205098</v>
      </c>
      <c r="J7" s="21">
        <f>VLOOKUP(B7,RMS!B:E,4,FALSE)</f>
        <v>34990.014870940198</v>
      </c>
      <c r="K7" s="22">
        <f t="shared" si="1"/>
        <v>-2.5528205100272316E-2</v>
      </c>
      <c r="L7" s="22">
        <f t="shared" si="2"/>
        <v>6.2905979575589299E-4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129722.4523</v>
      </c>
      <c r="F8" s="25">
        <f>VLOOKUP(C8,RA!B12:I43,8,0)</f>
        <v>17681.307100000002</v>
      </c>
      <c r="G8" s="16">
        <f t="shared" si="0"/>
        <v>112041.1452</v>
      </c>
      <c r="H8" s="27">
        <f>RA!J12</f>
        <v>13.630105495623599</v>
      </c>
      <c r="I8" s="20">
        <f>VLOOKUP(B8,RMS!B:D,3,FALSE)</f>
        <v>129722.457847863</v>
      </c>
      <c r="J8" s="21">
        <f>VLOOKUP(B8,RMS!B:E,4,FALSE)</f>
        <v>112041.14331111099</v>
      </c>
      <c r="K8" s="22">
        <f t="shared" si="1"/>
        <v>-5.547862994717434E-3</v>
      </c>
      <c r="L8" s="22">
        <f t="shared" si="2"/>
        <v>1.8888890044763684E-3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210044.15299999999</v>
      </c>
      <c r="F9" s="25">
        <f>VLOOKUP(C9,RA!B13:I44,8,0)</f>
        <v>61484.203200000004</v>
      </c>
      <c r="G9" s="16">
        <f t="shared" si="0"/>
        <v>148559.9498</v>
      </c>
      <c r="H9" s="27">
        <f>RA!J13</f>
        <v>29.272037484423599</v>
      </c>
      <c r="I9" s="20">
        <f>VLOOKUP(B9,RMS!B:D,3,FALSE)</f>
        <v>210044.35339572601</v>
      </c>
      <c r="J9" s="21">
        <f>VLOOKUP(B9,RMS!B:E,4,FALSE)</f>
        <v>148559.94916666701</v>
      </c>
      <c r="K9" s="22">
        <f t="shared" si="1"/>
        <v>-0.20039572601672262</v>
      </c>
      <c r="L9" s="22">
        <f t="shared" si="2"/>
        <v>6.3333299476653337E-4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130753.9087</v>
      </c>
      <c r="F10" s="25">
        <f>VLOOKUP(C10,RA!B14:I45,8,0)</f>
        <v>26288.978500000001</v>
      </c>
      <c r="G10" s="16">
        <f t="shared" si="0"/>
        <v>104464.9302</v>
      </c>
      <c r="H10" s="27">
        <f>RA!J14</f>
        <v>20.1056922591256</v>
      </c>
      <c r="I10" s="20">
        <f>VLOOKUP(B10,RMS!B:D,3,FALSE)</f>
        <v>130753.922832479</v>
      </c>
      <c r="J10" s="21">
        <f>VLOOKUP(B10,RMS!B:E,4,FALSE)</f>
        <v>104464.92830170901</v>
      </c>
      <c r="K10" s="22">
        <f t="shared" si="1"/>
        <v>-1.4132479002000764E-2</v>
      </c>
      <c r="L10" s="22">
        <f t="shared" si="2"/>
        <v>1.8982909969054163E-3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110058.0879</v>
      </c>
      <c r="F11" s="25">
        <f>VLOOKUP(C11,RA!B15:I46,8,0)</f>
        <v>20235.488300000001</v>
      </c>
      <c r="G11" s="16">
        <f t="shared" si="0"/>
        <v>89822.599600000001</v>
      </c>
      <c r="H11" s="27">
        <f>RA!J15</f>
        <v>18.3861892261714</v>
      </c>
      <c r="I11" s="20">
        <f>VLOOKUP(B11,RMS!B:D,3,FALSE)</f>
        <v>110058.302352991</v>
      </c>
      <c r="J11" s="21">
        <f>VLOOKUP(B11,RMS!B:E,4,FALSE)</f>
        <v>89822.599226495702</v>
      </c>
      <c r="K11" s="22">
        <f t="shared" si="1"/>
        <v>-0.21445299100014381</v>
      </c>
      <c r="L11" s="22">
        <f t="shared" si="2"/>
        <v>3.7350429920479655E-4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708476.35270000005</v>
      </c>
      <c r="F12" s="25">
        <f>VLOOKUP(C12,RA!B16:I47,8,0)</f>
        <v>22532.358400000001</v>
      </c>
      <c r="G12" s="16">
        <f t="shared" si="0"/>
        <v>685943.99430000002</v>
      </c>
      <c r="H12" s="27">
        <f>RA!J16</f>
        <v>3.18039668002034</v>
      </c>
      <c r="I12" s="20">
        <f>VLOOKUP(B12,RMS!B:D,3,FALSE)</f>
        <v>708475.88331538497</v>
      </c>
      <c r="J12" s="21">
        <f>VLOOKUP(B12,RMS!B:E,4,FALSE)</f>
        <v>685943.99456666701</v>
      </c>
      <c r="K12" s="22">
        <f t="shared" si="1"/>
        <v>0.46938461507670581</v>
      </c>
      <c r="L12" s="22">
        <f t="shared" si="2"/>
        <v>-2.6666698977351189E-4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359889.13429999998</v>
      </c>
      <c r="F13" s="25">
        <f>VLOOKUP(C13,RA!B17:I48,8,0)</f>
        <v>48350.9637</v>
      </c>
      <c r="G13" s="16">
        <f t="shared" si="0"/>
        <v>311538.17059999995</v>
      </c>
      <c r="H13" s="27">
        <f>RA!J17</f>
        <v>13.434960684224199</v>
      </c>
      <c r="I13" s="20">
        <f>VLOOKUP(B13,RMS!B:D,3,FALSE)</f>
        <v>359889.19468376099</v>
      </c>
      <c r="J13" s="21">
        <f>VLOOKUP(B13,RMS!B:E,4,FALSE)</f>
        <v>311538.170447863</v>
      </c>
      <c r="K13" s="22">
        <f t="shared" si="1"/>
        <v>-6.0383761010598391E-2</v>
      </c>
      <c r="L13" s="22">
        <f t="shared" si="2"/>
        <v>1.5213695587590337E-4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1254565.5088</v>
      </c>
      <c r="F14" s="25">
        <f>VLOOKUP(C14,RA!B18:I49,8,0)</f>
        <v>162896.6728</v>
      </c>
      <c r="G14" s="16">
        <f t="shared" si="0"/>
        <v>1091668.8359999999</v>
      </c>
      <c r="H14" s="27">
        <f>RA!J18</f>
        <v>12.984309839333299</v>
      </c>
      <c r="I14" s="20">
        <f>VLOOKUP(B14,RMS!B:D,3,FALSE)</f>
        <v>1254565.47876295</v>
      </c>
      <c r="J14" s="21">
        <f>VLOOKUP(B14,RMS!B:E,4,FALSE)</f>
        <v>1091668.8266403901</v>
      </c>
      <c r="K14" s="22">
        <f t="shared" si="1"/>
        <v>3.003704990260303E-2</v>
      </c>
      <c r="L14" s="22">
        <f t="shared" si="2"/>
        <v>9.3596098013222218E-3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443109.76779999997</v>
      </c>
      <c r="F15" s="25">
        <f>VLOOKUP(C15,RA!B19:I50,8,0)</f>
        <v>31508.371800000001</v>
      </c>
      <c r="G15" s="16">
        <f t="shared" si="0"/>
        <v>411601.39599999995</v>
      </c>
      <c r="H15" s="27">
        <f>RA!J19</f>
        <v>7.1107373589249097</v>
      </c>
      <c r="I15" s="20">
        <f>VLOOKUP(B15,RMS!B:D,3,FALSE)</f>
        <v>443109.84312734997</v>
      </c>
      <c r="J15" s="21">
        <f>VLOOKUP(B15,RMS!B:E,4,FALSE)</f>
        <v>411601.39529316197</v>
      </c>
      <c r="K15" s="22">
        <f t="shared" si="1"/>
        <v>-7.5327350001316518E-2</v>
      </c>
      <c r="L15" s="22">
        <f t="shared" si="2"/>
        <v>7.068379782140255E-4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758180.28430000006</v>
      </c>
      <c r="F16" s="25">
        <f>VLOOKUP(C16,RA!B20:I51,8,0)</f>
        <v>51188.756300000001</v>
      </c>
      <c r="G16" s="16">
        <f t="shared" si="0"/>
        <v>706991.52800000005</v>
      </c>
      <c r="H16" s="27">
        <f>RA!J20</f>
        <v>6.7515282789581796</v>
      </c>
      <c r="I16" s="20">
        <f>VLOOKUP(B16,RMS!B:D,3,FALSE)</f>
        <v>758180.48250000004</v>
      </c>
      <c r="J16" s="21">
        <f>VLOOKUP(B16,RMS!B:E,4,FALSE)</f>
        <v>706991.52800000005</v>
      </c>
      <c r="K16" s="22">
        <f t="shared" si="1"/>
        <v>-0.19819999998435378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282358.95</v>
      </c>
      <c r="F17" s="25">
        <f>VLOOKUP(C17,RA!B21:I52,8,0)</f>
        <v>27349.965899999999</v>
      </c>
      <c r="G17" s="16">
        <f t="shared" si="0"/>
        <v>255008.9841</v>
      </c>
      <c r="H17" s="27">
        <f>RA!J21</f>
        <v>9.68624012095243</v>
      </c>
      <c r="I17" s="20">
        <f>VLOOKUP(B17,RMS!B:D,3,FALSE)</f>
        <v>282358.90863761399</v>
      </c>
      <c r="J17" s="21">
        <f>VLOOKUP(B17,RMS!B:E,4,FALSE)</f>
        <v>255008.983987399</v>
      </c>
      <c r="K17" s="22">
        <f t="shared" si="1"/>
        <v>4.1362386022228748E-2</v>
      </c>
      <c r="L17" s="22">
        <f t="shared" si="2"/>
        <v>1.1260100291110575E-4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1037158.8905</v>
      </c>
      <c r="F18" s="25">
        <f>VLOOKUP(C18,RA!B22:I53,8,0)</f>
        <v>115731.68180000001</v>
      </c>
      <c r="G18" s="16">
        <f t="shared" si="0"/>
        <v>921427.20869999996</v>
      </c>
      <c r="H18" s="27">
        <f>RA!J22</f>
        <v>11.158529600436401</v>
      </c>
      <c r="I18" s="20">
        <f>VLOOKUP(B18,RMS!B:D,3,FALSE)</f>
        <v>1037160.2262</v>
      </c>
      <c r="J18" s="21">
        <f>VLOOKUP(B18,RMS!B:E,4,FALSE)</f>
        <v>921427.20779999997</v>
      </c>
      <c r="K18" s="22">
        <f t="shared" si="1"/>
        <v>-1.335700000054203</v>
      </c>
      <c r="L18" s="22">
        <f t="shared" si="2"/>
        <v>8.9999998454004526E-4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2083128.6621000001</v>
      </c>
      <c r="F19" s="25">
        <f>VLOOKUP(C19,RA!B23:I54,8,0)</f>
        <v>212087.59959999999</v>
      </c>
      <c r="G19" s="16">
        <f t="shared" si="0"/>
        <v>1871041.0625</v>
      </c>
      <c r="H19" s="27">
        <f>RA!J23</f>
        <v>10.181205004696899</v>
      </c>
      <c r="I19" s="20">
        <f>VLOOKUP(B19,RMS!B:D,3,FALSE)</f>
        <v>2083130.1160418801</v>
      </c>
      <c r="J19" s="21">
        <f>VLOOKUP(B19,RMS!B:E,4,FALSE)</f>
        <v>1871041.0896000001</v>
      </c>
      <c r="K19" s="22">
        <f t="shared" si="1"/>
        <v>-1.4539418800268322</v>
      </c>
      <c r="L19" s="22">
        <f t="shared" si="2"/>
        <v>-2.7100000064820051E-2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177634.27100000001</v>
      </c>
      <c r="F20" s="25">
        <f>VLOOKUP(C20,RA!B24:I55,8,0)</f>
        <v>27749.415799999999</v>
      </c>
      <c r="G20" s="16">
        <f t="shared" si="0"/>
        <v>149884.85520000002</v>
      </c>
      <c r="H20" s="27">
        <f>RA!J24</f>
        <v>15.621656589003599</v>
      </c>
      <c r="I20" s="20">
        <f>VLOOKUP(B20,RMS!B:D,3,FALSE)</f>
        <v>177634.26449877501</v>
      </c>
      <c r="J20" s="21">
        <f>VLOOKUP(B20,RMS!B:E,4,FALSE)</f>
        <v>149884.85045675101</v>
      </c>
      <c r="K20" s="22">
        <f t="shared" si="1"/>
        <v>6.5012249979190528E-3</v>
      </c>
      <c r="L20" s="22">
        <f t="shared" si="2"/>
        <v>4.7432490100618452E-3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170261.9541</v>
      </c>
      <c r="F21" s="25">
        <f>VLOOKUP(C21,RA!B25:I56,8,0)</f>
        <v>16144.617899999999</v>
      </c>
      <c r="G21" s="16">
        <f t="shared" si="0"/>
        <v>154117.33619999999</v>
      </c>
      <c r="H21" s="27">
        <f>RA!J25</f>
        <v>9.4822228402933604</v>
      </c>
      <c r="I21" s="20">
        <f>VLOOKUP(B21,RMS!B:D,3,FALSE)</f>
        <v>170261.954381552</v>
      </c>
      <c r="J21" s="21">
        <f>VLOOKUP(B21,RMS!B:E,4,FALSE)</f>
        <v>154117.33221961799</v>
      </c>
      <c r="K21" s="22">
        <f t="shared" si="1"/>
        <v>-2.8155199834145606E-4</v>
      </c>
      <c r="L21" s="22">
        <f t="shared" si="2"/>
        <v>3.980381996370852E-3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477770.25929999998</v>
      </c>
      <c r="F22" s="25">
        <f>VLOOKUP(C22,RA!B26:I57,8,0)</f>
        <v>91162.665999999997</v>
      </c>
      <c r="G22" s="16">
        <f t="shared" si="0"/>
        <v>386607.59329999995</v>
      </c>
      <c r="H22" s="27">
        <f>RA!J26</f>
        <v>19.080858263041701</v>
      </c>
      <c r="I22" s="20">
        <f>VLOOKUP(B22,RMS!B:D,3,FALSE)</f>
        <v>477770.20491910598</v>
      </c>
      <c r="J22" s="21">
        <f>VLOOKUP(B22,RMS!B:E,4,FALSE)</f>
        <v>386607.553862161</v>
      </c>
      <c r="K22" s="22">
        <f t="shared" si="1"/>
        <v>5.4380893998313695E-2</v>
      </c>
      <c r="L22" s="22">
        <f t="shared" si="2"/>
        <v>3.9437838946469128E-2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199648.573</v>
      </c>
      <c r="F23" s="25">
        <f>VLOOKUP(C23,RA!B27:I58,8,0)</f>
        <v>56417.2693</v>
      </c>
      <c r="G23" s="16">
        <f t="shared" si="0"/>
        <v>143231.30369999999</v>
      </c>
      <c r="H23" s="27">
        <f>RA!J27</f>
        <v>28.258288277372301</v>
      </c>
      <c r="I23" s="20">
        <f>VLOOKUP(B23,RMS!B:D,3,FALSE)</f>
        <v>199648.549870085</v>
      </c>
      <c r="J23" s="21">
        <f>VLOOKUP(B23,RMS!B:E,4,FALSE)</f>
        <v>143231.315789883</v>
      </c>
      <c r="K23" s="22">
        <f t="shared" si="1"/>
        <v>2.3129915003664792E-2</v>
      </c>
      <c r="L23" s="22">
        <f t="shared" si="2"/>
        <v>-1.2089883006410673E-2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656312.8922</v>
      </c>
      <c r="F24" s="25">
        <f>VLOOKUP(C24,RA!B28:I59,8,0)</f>
        <v>25210.4499</v>
      </c>
      <c r="G24" s="16">
        <f t="shared" si="0"/>
        <v>631102.4423</v>
      </c>
      <c r="H24" s="27">
        <f>RA!J28</f>
        <v>3.8412242391724298</v>
      </c>
      <c r="I24" s="20">
        <f>VLOOKUP(B24,RMS!B:D,3,FALSE)</f>
        <v>656312.89038141596</v>
      </c>
      <c r="J24" s="21">
        <f>VLOOKUP(B24,RMS!B:E,4,FALSE)</f>
        <v>631102.44713982299</v>
      </c>
      <c r="K24" s="22">
        <f t="shared" si="1"/>
        <v>1.8185840453952551E-3</v>
      </c>
      <c r="L24" s="22">
        <f t="shared" si="2"/>
        <v>-4.839822999201715E-3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677863.58459999994</v>
      </c>
      <c r="F25" s="25">
        <f>VLOOKUP(C25,RA!B29:I60,8,0)</f>
        <v>92337.349199999997</v>
      </c>
      <c r="G25" s="16">
        <f t="shared" si="0"/>
        <v>585526.23539999989</v>
      </c>
      <c r="H25" s="27">
        <f>RA!J29</f>
        <v>13.621818799203901</v>
      </c>
      <c r="I25" s="20">
        <f>VLOOKUP(B25,RMS!B:D,3,FALSE)</f>
        <v>677863.584073451</v>
      </c>
      <c r="J25" s="21">
        <f>VLOOKUP(B25,RMS!B:E,4,FALSE)</f>
        <v>585526.20758999104</v>
      </c>
      <c r="K25" s="22">
        <f t="shared" si="1"/>
        <v>5.2654894534498453E-4</v>
      </c>
      <c r="L25" s="22">
        <f t="shared" si="2"/>
        <v>2.7810008847154677E-2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999190.09539999999</v>
      </c>
      <c r="F26" s="25">
        <f>VLOOKUP(C26,RA!B30:I61,8,0)</f>
        <v>134404.87530000001</v>
      </c>
      <c r="G26" s="16">
        <f t="shared" si="0"/>
        <v>864785.22010000004</v>
      </c>
      <c r="H26" s="27">
        <f>RA!J30</f>
        <v>13.451381866049701</v>
      </c>
      <c r="I26" s="20">
        <f>VLOOKUP(B26,RMS!B:D,3,FALSE)</f>
        <v>999190.15632993705</v>
      </c>
      <c r="J26" s="21">
        <f>VLOOKUP(B26,RMS!B:E,4,FALSE)</f>
        <v>864785.21319325198</v>
      </c>
      <c r="K26" s="22">
        <f t="shared" si="1"/>
        <v>-6.0929937055334449E-2</v>
      </c>
      <c r="L26" s="22">
        <f t="shared" si="2"/>
        <v>6.9067480508238077E-3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540091.80339999998</v>
      </c>
      <c r="F27" s="25">
        <f>VLOOKUP(C27,RA!B31:I62,8,0)</f>
        <v>36703.422700000003</v>
      </c>
      <c r="G27" s="16">
        <f t="shared" si="0"/>
        <v>503388.38069999998</v>
      </c>
      <c r="H27" s="27">
        <f>RA!J31</f>
        <v>6.7957748051245499</v>
      </c>
      <c r="I27" s="20">
        <f>VLOOKUP(B27,RMS!B:D,3,FALSE)</f>
        <v>540091.74406017701</v>
      </c>
      <c r="J27" s="21">
        <f>VLOOKUP(B27,RMS!B:E,4,FALSE)</f>
        <v>503388.39116460201</v>
      </c>
      <c r="K27" s="22">
        <f t="shared" si="1"/>
        <v>5.933982296846807E-2</v>
      </c>
      <c r="L27" s="22">
        <f t="shared" si="2"/>
        <v>-1.0464602033607662E-2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102232.26549999999</v>
      </c>
      <c r="F28" s="25">
        <f>VLOOKUP(C28,RA!B32:I63,8,0)</f>
        <v>29287.5069</v>
      </c>
      <c r="G28" s="16">
        <f t="shared" si="0"/>
        <v>72944.758600000001</v>
      </c>
      <c r="H28" s="27">
        <f>RA!J32</f>
        <v>28.648007316242101</v>
      </c>
      <c r="I28" s="20">
        <f>VLOOKUP(B28,RMS!B:D,3,FALSE)</f>
        <v>102232.258748022</v>
      </c>
      <c r="J28" s="21">
        <f>VLOOKUP(B28,RMS!B:E,4,FALSE)</f>
        <v>72944.768991853402</v>
      </c>
      <c r="K28" s="22">
        <f t="shared" si="1"/>
        <v>6.7519779986469075E-3</v>
      </c>
      <c r="L28" s="22">
        <f t="shared" si="2"/>
        <v>-1.0391853400506079E-2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2"/>
      <c r="B30" s="12">
        <v>42</v>
      </c>
      <c r="C30" s="39" t="s">
        <v>32</v>
      </c>
      <c r="D30" s="39"/>
      <c r="E30" s="15">
        <f>VLOOKUP(C30,RA!B34:D62,3,0)</f>
        <v>102397.1167</v>
      </c>
      <c r="F30" s="25">
        <f>VLOOKUP(C30,RA!B34:I66,8,0)</f>
        <v>12873.677600000001</v>
      </c>
      <c r="G30" s="16">
        <f t="shared" si="0"/>
        <v>89523.439100000003</v>
      </c>
      <c r="H30" s="27">
        <f>RA!J34</f>
        <v>0</v>
      </c>
      <c r="I30" s="20">
        <f>VLOOKUP(B30,RMS!B:D,3,FALSE)</f>
        <v>102397.1162</v>
      </c>
      <c r="J30" s="21">
        <f>VLOOKUP(B30,RMS!B:E,4,FALSE)</f>
        <v>89523.439700000003</v>
      </c>
      <c r="K30" s="22">
        <f t="shared" si="1"/>
        <v>4.999999946448952E-4</v>
      </c>
      <c r="L30" s="22">
        <f t="shared" si="2"/>
        <v>-5.9999999939464033E-4</v>
      </c>
      <c r="M30" s="34"/>
    </row>
    <row r="31" spans="1:13" s="57" customFormat="1" ht="12" thickBot="1" x14ac:dyDescent="0.2">
      <c r="A31" s="42"/>
      <c r="B31" s="12">
        <v>70</v>
      </c>
      <c r="C31" s="54" t="s">
        <v>70</v>
      </c>
      <c r="D31" s="55"/>
      <c r="E31" s="15">
        <f>VLOOKUP(C31,RA!B35:D63,3,0)</f>
        <v>-287482.74</v>
      </c>
      <c r="F31" s="25">
        <f>VLOOKUP(C31,RA!B35:I67,8,0)</f>
        <v>-260.55</v>
      </c>
      <c r="G31" s="16">
        <f t="shared" si="0"/>
        <v>-287222.19</v>
      </c>
      <c r="H31" s="27">
        <f>RA!J35</f>
        <v>12.572304782484199</v>
      </c>
      <c r="I31" s="20">
        <f>VLOOKUP(B31,RMS!B:D,3,FALSE)</f>
        <v>-287482.74</v>
      </c>
      <c r="J31" s="21">
        <f>VLOOKUP(B31,RMS!B:E,4,FALSE)</f>
        <v>-287222.19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39" t="s">
        <v>36</v>
      </c>
      <c r="D32" s="39"/>
      <c r="E32" s="15">
        <f>VLOOKUP(C32,RA!B34:D63,3,0)</f>
        <v>378719.86</v>
      </c>
      <c r="F32" s="25">
        <f>VLOOKUP(C32,RA!B34:I67,8,0)</f>
        <v>-4952.76</v>
      </c>
      <c r="G32" s="16">
        <f t="shared" si="0"/>
        <v>383672.62</v>
      </c>
      <c r="H32" s="27">
        <f>RA!J35</f>
        <v>12.572304782484199</v>
      </c>
      <c r="I32" s="20">
        <f>VLOOKUP(B32,RMS!B:D,3,FALSE)</f>
        <v>378719.86</v>
      </c>
      <c r="J32" s="21">
        <f>VLOOKUP(B32,RMS!B:E,4,FALSE)</f>
        <v>383672.62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72</v>
      </c>
      <c r="C33" s="39" t="s">
        <v>37</v>
      </c>
      <c r="D33" s="39"/>
      <c r="E33" s="15">
        <f>VLOOKUP(C33,RA!B34:D64,3,0)</f>
        <v>486814.68</v>
      </c>
      <c r="F33" s="25">
        <f>VLOOKUP(C33,RA!B34:I68,8,0)</f>
        <v>-26910.46</v>
      </c>
      <c r="G33" s="16">
        <f t="shared" si="0"/>
        <v>513725.14</v>
      </c>
      <c r="H33" s="27">
        <f>RA!J34</f>
        <v>0</v>
      </c>
      <c r="I33" s="20">
        <f>VLOOKUP(B33,RMS!B:D,3,FALSE)</f>
        <v>486814.68</v>
      </c>
      <c r="J33" s="21">
        <f>VLOOKUP(B33,RMS!B:E,4,FALSE)</f>
        <v>513725.14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73</v>
      </c>
      <c r="C34" s="39" t="s">
        <v>38</v>
      </c>
      <c r="D34" s="39"/>
      <c r="E34" s="15">
        <f>VLOOKUP(C34,RA!B35:D65,3,0)</f>
        <v>298600.65999999997</v>
      </c>
      <c r="F34" s="25">
        <f>VLOOKUP(C34,RA!B35:I69,8,0)</f>
        <v>1863.13</v>
      </c>
      <c r="G34" s="16">
        <f t="shared" si="0"/>
        <v>296737.52999999997</v>
      </c>
      <c r="H34" s="27">
        <f>RA!J35</f>
        <v>12.572304782484199</v>
      </c>
      <c r="I34" s="20">
        <f>VLOOKUP(B34,RMS!B:D,3,FALSE)</f>
        <v>298600.65999999997</v>
      </c>
      <c r="J34" s="21">
        <f>VLOOKUP(B34,RMS!B:E,4,FALSE)</f>
        <v>296737.53000000003</v>
      </c>
      <c r="K34" s="22">
        <f t="shared" si="1"/>
        <v>0</v>
      </c>
      <c r="L34" s="22">
        <f t="shared" si="2"/>
        <v>0</v>
      </c>
      <c r="M34" s="34"/>
    </row>
    <row r="35" spans="1:13" s="57" customFormat="1" x14ac:dyDescent="0.15">
      <c r="A35" s="42"/>
      <c r="B35" s="12">
        <v>74</v>
      </c>
      <c r="C35" s="39" t="s">
        <v>72</v>
      </c>
      <c r="D35" s="39"/>
      <c r="E35" s="15">
        <f>VLOOKUP(C35,RA!B36:D66,3,0)</f>
        <v>4.88</v>
      </c>
      <c r="F35" s="25">
        <f>VLOOKUP(C35,RA!B36:I70,8,0)</f>
        <v>4.88</v>
      </c>
      <c r="G35" s="16">
        <f t="shared" si="0"/>
        <v>0</v>
      </c>
      <c r="H35" s="27">
        <f>RA!J36</f>
        <v>9.0631528000603007E-2</v>
      </c>
      <c r="I35" s="20">
        <f>VLOOKUP(B35,RMS!B:D,3,FALSE)</f>
        <v>4.88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39" t="s">
        <v>33</v>
      </c>
      <c r="D36" s="39"/>
      <c r="E36" s="15">
        <f>VLOOKUP(C36,RA!B8:D66,3,0)</f>
        <v>110689.7435</v>
      </c>
      <c r="F36" s="25">
        <f>VLOOKUP(C36,RA!B8:I70,8,0)</f>
        <v>5163.8625000000002</v>
      </c>
      <c r="G36" s="16">
        <f t="shared" si="0"/>
        <v>105525.88099999999</v>
      </c>
      <c r="H36" s="27">
        <f>RA!J36</f>
        <v>9.0631528000603007E-2</v>
      </c>
      <c r="I36" s="20">
        <f>VLOOKUP(B36,RMS!B:D,3,FALSE)</f>
        <v>110689.743589744</v>
      </c>
      <c r="J36" s="21">
        <f>VLOOKUP(B36,RMS!B:E,4,FALSE)</f>
        <v>105525.88034187999</v>
      </c>
      <c r="K36" s="22">
        <f t="shared" si="1"/>
        <v>-8.9744004071690142E-5</v>
      </c>
      <c r="L36" s="22">
        <f t="shared" si="2"/>
        <v>6.5811999957077205E-4</v>
      </c>
      <c r="M36" s="34"/>
    </row>
    <row r="37" spans="1:13" x14ac:dyDescent="0.15">
      <c r="A37" s="42"/>
      <c r="B37" s="12">
        <v>76</v>
      </c>
      <c r="C37" s="39" t="s">
        <v>34</v>
      </c>
      <c r="D37" s="39"/>
      <c r="E37" s="15">
        <f>VLOOKUP(C37,RA!B8:D67,3,0)</f>
        <v>298717.5319</v>
      </c>
      <c r="F37" s="25">
        <f>VLOOKUP(C37,RA!B8:I71,8,0)</f>
        <v>11717.4594</v>
      </c>
      <c r="G37" s="16">
        <f t="shared" si="0"/>
        <v>287000.07250000001</v>
      </c>
      <c r="H37" s="27">
        <f>RA!J37</f>
        <v>-1.3077634745640201</v>
      </c>
      <c r="I37" s="20">
        <f>VLOOKUP(B37,RMS!B:D,3,FALSE)</f>
        <v>298717.52596666699</v>
      </c>
      <c r="J37" s="21">
        <f>VLOOKUP(B37,RMS!B:E,4,FALSE)</f>
        <v>287000.07029743597</v>
      </c>
      <c r="K37" s="22">
        <f t="shared" si="1"/>
        <v>5.9333330136723816E-3</v>
      </c>
      <c r="L37" s="22">
        <f t="shared" si="2"/>
        <v>2.2025640355423093E-3</v>
      </c>
      <c r="M37" s="34"/>
    </row>
    <row r="38" spans="1:13" x14ac:dyDescent="0.15">
      <c r="A38" s="42"/>
      <c r="B38" s="12">
        <v>77</v>
      </c>
      <c r="C38" s="39" t="s">
        <v>39</v>
      </c>
      <c r="D38" s="39"/>
      <c r="E38" s="15">
        <f>VLOOKUP(C38,RA!B9:D68,3,0)</f>
        <v>181826.26</v>
      </c>
      <c r="F38" s="25">
        <f>VLOOKUP(C38,RA!B9:I72,8,0)</f>
        <v>4489.1499999999996</v>
      </c>
      <c r="G38" s="16">
        <f t="shared" si="0"/>
        <v>177337.11000000002</v>
      </c>
      <c r="H38" s="27">
        <f>RA!J38</f>
        <v>-5.5278653470351404</v>
      </c>
      <c r="I38" s="20">
        <f>VLOOKUP(B38,RMS!B:D,3,FALSE)</f>
        <v>181826.26</v>
      </c>
      <c r="J38" s="21">
        <f>VLOOKUP(B38,RMS!B:E,4,FALSE)</f>
        <v>177337.11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2"/>
      <c r="B39" s="12">
        <v>78</v>
      </c>
      <c r="C39" s="39" t="s">
        <v>40</v>
      </c>
      <c r="D39" s="39"/>
      <c r="E39" s="15">
        <f>VLOOKUP(C39,RA!B10:D69,3,0)</f>
        <v>35942.47</v>
      </c>
      <c r="F39" s="25">
        <f>VLOOKUP(C39,RA!B10:I73,8,0)</f>
        <v>4549.04</v>
      </c>
      <c r="G39" s="16">
        <f t="shared" si="0"/>
        <v>31393.43</v>
      </c>
      <c r="H39" s="27">
        <f>RA!J39</f>
        <v>0.62395374477738896</v>
      </c>
      <c r="I39" s="20">
        <f>VLOOKUP(B39,RMS!B:D,3,FALSE)</f>
        <v>35942.47</v>
      </c>
      <c r="J39" s="21">
        <f>VLOOKUP(B39,RMS!B:E,4,FALSE)</f>
        <v>31393.43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VLOOKUP(C40,RA!B8:D70,3,0)</f>
        <v>3107.6923000000002</v>
      </c>
      <c r="F40" s="25">
        <f>VLOOKUP(C40,RA!B8:I74,8,0)</f>
        <v>433.23059999999998</v>
      </c>
      <c r="G40" s="16">
        <f t="shared" si="0"/>
        <v>2674.4617000000003</v>
      </c>
      <c r="H40" s="27">
        <f>RA!J40</f>
        <v>100</v>
      </c>
      <c r="I40" s="20">
        <f>VLOOKUP(B40,RMS!B:D,3,FALSE)</f>
        <v>3107.6923076923099</v>
      </c>
      <c r="J40" s="21">
        <f>VLOOKUP(B40,RMS!B:E,4,FALSE)</f>
        <v>2674.4615384615399</v>
      </c>
      <c r="K40" s="22">
        <f t="shared" si="1"/>
        <v>-7.6923097367398441E-6</v>
      </c>
      <c r="L40" s="22">
        <f t="shared" si="2"/>
        <v>1.6153846036104369E-4</v>
      </c>
      <c r="M40" s="34"/>
    </row>
  </sheetData>
  <mergeCells count="40">
    <mergeCell ref="C31:D31"/>
    <mergeCell ref="C35:D35"/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7:D37"/>
    <mergeCell ref="C38:D38"/>
    <mergeCell ref="C40:D40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19" workbookViewId="0">
      <selection activeCell="B40" sqref="B40:C40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8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8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9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6"/>
      <c r="W5" s="56"/>
    </row>
    <row r="6" spans="1:23" ht="14.25" thickBot="1" x14ac:dyDescent="0.2">
      <c r="A6" s="65" t="s">
        <v>3</v>
      </c>
      <c r="B6" s="46" t="s">
        <v>4</v>
      </c>
      <c r="C6" s="4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6"/>
      <c r="W6" s="56"/>
    </row>
    <row r="7" spans="1:23" ht="14.25" thickBot="1" x14ac:dyDescent="0.2">
      <c r="A7" s="48" t="s">
        <v>5</v>
      </c>
      <c r="B7" s="49"/>
      <c r="C7" s="50"/>
      <c r="D7" s="67">
        <v>13803688.065199999</v>
      </c>
      <c r="E7" s="67">
        <v>15338318.212099999</v>
      </c>
      <c r="F7" s="68">
        <v>89.994795220186703</v>
      </c>
      <c r="G7" s="67">
        <v>19306606.6173</v>
      </c>
      <c r="H7" s="68">
        <v>-28.502774522629</v>
      </c>
      <c r="I7" s="67">
        <v>1477083.2176000001</v>
      </c>
      <c r="J7" s="68">
        <v>10.700641818499401</v>
      </c>
      <c r="K7" s="67">
        <v>2029765.7804</v>
      </c>
      <c r="L7" s="68">
        <v>10.513322307925399</v>
      </c>
      <c r="M7" s="68">
        <v>-0.27228883654304398</v>
      </c>
      <c r="N7" s="67">
        <v>487008700.77240002</v>
      </c>
      <c r="O7" s="67">
        <v>2762341758.1761999</v>
      </c>
      <c r="P7" s="67">
        <v>794003</v>
      </c>
      <c r="Q7" s="67">
        <v>1062438</v>
      </c>
      <c r="R7" s="68">
        <v>-25.265944930433601</v>
      </c>
      <c r="S7" s="67">
        <v>17.384931877083599</v>
      </c>
      <c r="T7" s="67">
        <v>19.580084703483902</v>
      </c>
      <c r="U7" s="69">
        <v>-12.626755410493701</v>
      </c>
      <c r="V7" s="56"/>
      <c r="W7" s="56"/>
    </row>
    <row r="8" spans="1:23" ht="14.25" thickBot="1" x14ac:dyDescent="0.2">
      <c r="A8" s="51">
        <v>42121</v>
      </c>
      <c r="B8" s="54" t="s">
        <v>6</v>
      </c>
      <c r="C8" s="55"/>
      <c r="D8" s="70">
        <v>479003.46909999999</v>
      </c>
      <c r="E8" s="70">
        <v>636954.54799999995</v>
      </c>
      <c r="F8" s="71">
        <v>75.202142853684506</v>
      </c>
      <c r="G8" s="70">
        <v>645468.08470000001</v>
      </c>
      <c r="H8" s="71">
        <v>-25.789751584289299</v>
      </c>
      <c r="I8" s="70">
        <v>115075.308</v>
      </c>
      <c r="J8" s="71">
        <v>24.023898661154799</v>
      </c>
      <c r="K8" s="70">
        <v>149022.8371</v>
      </c>
      <c r="L8" s="71">
        <v>23.087560893001001</v>
      </c>
      <c r="M8" s="71">
        <v>-0.22780085093414201</v>
      </c>
      <c r="N8" s="70">
        <v>16888427.089600001</v>
      </c>
      <c r="O8" s="70">
        <v>112099438.6759</v>
      </c>
      <c r="P8" s="70">
        <v>20634</v>
      </c>
      <c r="Q8" s="70">
        <v>28461</v>
      </c>
      <c r="R8" s="71">
        <v>-27.500790555497002</v>
      </c>
      <c r="S8" s="70">
        <v>23.2142807550645</v>
      </c>
      <c r="T8" s="70">
        <v>22.847389079793398</v>
      </c>
      <c r="U8" s="72">
        <v>1.5804567849512701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70">
        <v>58788.068099999997</v>
      </c>
      <c r="E9" s="70">
        <v>80943.720199999996</v>
      </c>
      <c r="F9" s="71">
        <v>72.628324908644402</v>
      </c>
      <c r="G9" s="70">
        <v>131902.7942</v>
      </c>
      <c r="H9" s="71">
        <v>-55.430763649432997</v>
      </c>
      <c r="I9" s="70">
        <v>13558.0519</v>
      </c>
      <c r="J9" s="71">
        <v>23.062591335604701</v>
      </c>
      <c r="K9" s="70">
        <v>29912.974699999999</v>
      </c>
      <c r="L9" s="71">
        <v>22.678044753656899</v>
      </c>
      <c r="M9" s="71">
        <v>-0.54675012980237003</v>
      </c>
      <c r="N9" s="70">
        <v>2625352.9246</v>
      </c>
      <c r="O9" s="70">
        <v>17302963.321400002</v>
      </c>
      <c r="P9" s="70">
        <v>3628</v>
      </c>
      <c r="Q9" s="70">
        <v>6228</v>
      </c>
      <c r="R9" s="71">
        <v>-41.746949261400097</v>
      </c>
      <c r="S9" s="70">
        <v>16.203987899669201</v>
      </c>
      <c r="T9" s="70">
        <v>18.020550369299901</v>
      </c>
      <c r="U9" s="72">
        <v>-11.210588904894101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70">
        <v>103896.3855</v>
      </c>
      <c r="E10" s="70">
        <v>124409.3824</v>
      </c>
      <c r="F10" s="71">
        <v>83.511696220750594</v>
      </c>
      <c r="G10" s="70">
        <v>186454.39230000001</v>
      </c>
      <c r="H10" s="71">
        <v>-44.277855716676498</v>
      </c>
      <c r="I10" s="70">
        <v>23505.155500000001</v>
      </c>
      <c r="J10" s="71">
        <v>22.623650848758398</v>
      </c>
      <c r="K10" s="70">
        <v>48311.999799999998</v>
      </c>
      <c r="L10" s="71">
        <v>25.910893921054601</v>
      </c>
      <c r="M10" s="71">
        <v>-0.51347169238893697</v>
      </c>
      <c r="N10" s="70">
        <v>4025520.0057000001</v>
      </c>
      <c r="O10" s="70">
        <v>27480379.3138</v>
      </c>
      <c r="P10" s="70">
        <v>76004</v>
      </c>
      <c r="Q10" s="70">
        <v>105029</v>
      </c>
      <c r="R10" s="71">
        <v>-27.635224557027101</v>
      </c>
      <c r="S10" s="70">
        <v>1.36698575732856</v>
      </c>
      <c r="T10" s="70">
        <v>1.7790474297575001</v>
      </c>
      <c r="U10" s="72">
        <v>-30.143816072685901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70">
        <v>44210.137199999997</v>
      </c>
      <c r="E11" s="70">
        <v>52089.461799999997</v>
      </c>
      <c r="F11" s="71">
        <v>84.873476653966904</v>
      </c>
      <c r="G11" s="70">
        <v>55916.420599999998</v>
      </c>
      <c r="H11" s="71">
        <v>-20.9353232456371</v>
      </c>
      <c r="I11" s="70">
        <v>9220.1216999999997</v>
      </c>
      <c r="J11" s="71">
        <v>20.8552207343071</v>
      </c>
      <c r="K11" s="70">
        <v>11971.410599999999</v>
      </c>
      <c r="L11" s="71">
        <v>21.409472336646701</v>
      </c>
      <c r="M11" s="71">
        <v>-0.22982161350308999</v>
      </c>
      <c r="N11" s="70">
        <v>1337484.0623999999</v>
      </c>
      <c r="O11" s="70">
        <v>8554086.6451999992</v>
      </c>
      <c r="P11" s="70">
        <v>2097</v>
      </c>
      <c r="Q11" s="70">
        <v>2852</v>
      </c>
      <c r="R11" s="71">
        <v>-26.472650771388501</v>
      </c>
      <c r="S11" s="70">
        <v>21.0825642346209</v>
      </c>
      <c r="T11" s="70">
        <v>21.6480318723703</v>
      </c>
      <c r="U11" s="72">
        <v>-2.6821577843020998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70">
        <v>129722.4523</v>
      </c>
      <c r="E12" s="70">
        <v>128064.60159999999</v>
      </c>
      <c r="F12" s="71">
        <v>101.294542503773</v>
      </c>
      <c r="G12" s="70">
        <v>154544.5073</v>
      </c>
      <c r="H12" s="71">
        <v>-16.0614281501547</v>
      </c>
      <c r="I12" s="70">
        <v>17681.307100000002</v>
      </c>
      <c r="J12" s="71">
        <v>13.630105495623599</v>
      </c>
      <c r="K12" s="70">
        <v>23472.856</v>
      </c>
      <c r="L12" s="71">
        <v>15.188411681584199</v>
      </c>
      <c r="M12" s="71">
        <v>-0.24673388274524399</v>
      </c>
      <c r="N12" s="70">
        <v>3950419.7925</v>
      </c>
      <c r="O12" s="70">
        <v>30343091.3213</v>
      </c>
      <c r="P12" s="70">
        <v>1398</v>
      </c>
      <c r="Q12" s="70">
        <v>1862</v>
      </c>
      <c r="R12" s="71">
        <v>-24.9194414607948</v>
      </c>
      <c r="S12" s="70">
        <v>92.791453719599403</v>
      </c>
      <c r="T12" s="70">
        <v>115.55686852846399</v>
      </c>
      <c r="U12" s="72">
        <v>-24.533956411177599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70">
        <v>210044.15299999999</v>
      </c>
      <c r="E13" s="70">
        <v>252684.03229999999</v>
      </c>
      <c r="F13" s="71">
        <v>83.125218118501607</v>
      </c>
      <c r="G13" s="70">
        <v>324275.6715</v>
      </c>
      <c r="H13" s="71">
        <v>-35.226669324775401</v>
      </c>
      <c r="I13" s="70">
        <v>61484.203200000004</v>
      </c>
      <c r="J13" s="71">
        <v>29.272037484423599</v>
      </c>
      <c r="K13" s="70">
        <v>38610.235200000003</v>
      </c>
      <c r="L13" s="71">
        <v>11.9066086645973</v>
      </c>
      <c r="M13" s="71">
        <v>0.59243275472199097</v>
      </c>
      <c r="N13" s="70">
        <v>7273012.4201999996</v>
      </c>
      <c r="O13" s="70">
        <v>49345200.0502</v>
      </c>
      <c r="P13" s="70">
        <v>8583</v>
      </c>
      <c r="Q13" s="70">
        <v>11349</v>
      </c>
      <c r="R13" s="71">
        <v>-24.372191382500699</v>
      </c>
      <c r="S13" s="70">
        <v>24.4721138296633</v>
      </c>
      <c r="T13" s="70">
        <v>25.412609727729301</v>
      </c>
      <c r="U13" s="72">
        <v>-3.8431330640757002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70">
        <v>130753.9087</v>
      </c>
      <c r="E14" s="70">
        <v>108129.92019999999</v>
      </c>
      <c r="F14" s="71">
        <v>120.922967905788</v>
      </c>
      <c r="G14" s="70">
        <v>126421.3621</v>
      </c>
      <c r="H14" s="71">
        <v>3.4270684384597199</v>
      </c>
      <c r="I14" s="70">
        <v>26288.978500000001</v>
      </c>
      <c r="J14" s="71">
        <v>20.1056922591256</v>
      </c>
      <c r="K14" s="70">
        <v>20451.273300000001</v>
      </c>
      <c r="L14" s="71">
        <v>16.177070836986299</v>
      </c>
      <c r="M14" s="71">
        <v>0.28544458402988498</v>
      </c>
      <c r="N14" s="70">
        <v>4114389.5773</v>
      </c>
      <c r="O14" s="70">
        <v>23800917.477299999</v>
      </c>
      <c r="P14" s="70">
        <v>2706</v>
      </c>
      <c r="Q14" s="70">
        <v>3191</v>
      </c>
      <c r="R14" s="71">
        <v>-15.198997179567501</v>
      </c>
      <c r="S14" s="70">
        <v>48.319995824094597</v>
      </c>
      <c r="T14" s="70">
        <v>52.971867439674099</v>
      </c>
      <c r="U14" s="72">
        <v>-9.6272185794764695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70">
        <v>110058.0879</v>
      </c>
      <c r="E15" s="70">
        <v>94354.899099999995</v>
      </c>
      <c r="F15" s="71">
        <v>116.642685170335</v>
      </c>
      <c r="G15" s="70">
        <v>120962.31080000001</v>
      </c>
      <c r="H15" s="71">
        <v>-9.0145623276237998</v>
      </c>
      <c r="I15" s="70">
        <v>20235.488300000001</v>
      </c>
      <c r="J15" s="71">
        <v>18.3861892261714</v>
      </c>
      <c r="K15" s="70">
        <v>19457.220700000002</v>
      </c>
      <c r="L15" s="71">
        <v>16.085357969203098</v>
      </c>
      <c r="M15" s="71">
        <v>3.9998908991149003E-2</v>
      </c>
      <c r="N15" s="70">
        <v>3338680.3078000001</v>
      </c>
      <c r="O15" s="70">
        <v>19105075.8369</v>
      </c>
      <c r="P15" s="70">
        <v>5249</v>
      </c>
      <c r="Q15" s="70">
        <v>6966</v>
      </c>
      <c r="R15" s="71">
        <v>-24.648291702555301</v>
      </c>
      <c r="S15" s="70">
        <v>20.967439112211899</v>
      </c>
      <c r="T15" s="70">
        <v>23.6680143697962</v>
      </c>
      <c r="U15" s="72">
        <v>-12.879852628313699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70">
        <v>708476.35270000005</v>
      </c>
      <c r="E16" s="70">
        <v>761964.70050000004</v>
      </c>
      <c r="F16" s="71">
        <v>92.980206594229202</v>
      </c>
      <c r="G16" s="70">
        <v>1029105.9175</v>
      </c>
      <c r="H16" s="71">
        <v>-31.1561287665028</v>
      </c>
      <c r="I16" s="70">
        <v>22532.358400000001</v>
      </c>
      <c r="J16" s="71">
        <v>3.18039668002034</v>
      </c>
      <c r="K16" s="70">
        <v>41287.033900000002</v>
      </c>
      <c r="L16" s="71">
        <v>4.0119324160819403</v>
      </c>
      <c r="M16" s="71">
        <v>-0.45425097732680703</v>
      </c>
      <c r="N16" s="70">
        <v>26499211.188299999</v>
      </c>
      <c r="O16" s="70">
        <v>137703697.4285</v>
      </c>
      <c r="P16" s="70">
        <v>39906</v>
      </c>
      <c r="Q16" s="70">
        <v>68957</v>
      </c>
      <c r="R16" s="71">
        <v>-42.129152950389397</v>
      </c>
      <c r="S16" s="70">
        <v>17.753629847641999</v>
      </c>
      <c r="T16" s="70">
        <v>20.066740032194001</v>
      </c>
      <c r="U16" s="72">
        <v>-13.0289422749187</v>
      </c>
      <c r="V16" s="56"/>
      <c r="W16" s="56"/>
    </row>
    <row r="17" spans="1:21" ht="12" thickBot="1" x14ac:dyDescent="0.2">
      <c r="A17" s="52"/>
      <c r="B17" s="54" t="s">
        <v>15</v>
      </c>
      <c r="C17" s="55"/>
      <c r="D17" s="70">
        <v>359889.13429999998</v>
      </c>
      <c r="E17" s="70">
        <v>439528.7034</v>
      </c>
      <c r="F17" s="71">
        <v>81.880689819813</v>
      </c>
      <c r="G17" s="70">
        <v>606166.80819999997</v>
      </c>
      <c r="H17" s="71">
        <v>-40.628696683560896</v>
      </c>
      <c r="I17" s="70">
        <v>48350.9637</v>
      </c>
      <c r="J17" s="71">
        <v>13.434960684224199</v>
      </c>
      <c r="K17" s="70">
        <v>49036.577799999999</v>
      </c>
      <c r="L17" s="71">
        <v>8.0896177647227407</v>
      </c>
      <c r="M17" s="71">
        <v>-1.398168735992E-2</v>
      </c>
      <c r="N17" s="70">
        <v>21849220.537099998</v>
      </c>
      <c r="O17" s="70">
        <v>157707585.78299999</v>
      </c>
      <c r="P17" s="70">
        <v>10237</v>
      </c>
      <c r="Q17" s="70">
        <v>13068</v>
      </c>
      <c r="R17" s="71">
        <v>-21.663605754514801</v>
      </c>
      <c r="S17" s="70">
        <v>35.155722799648302</v>
      </c>
      <c r="T17" s="70">
        <v>32.616562366085098</v>
      </c>
      <c r="U17" s="72">
        <v>7.22260909847836</v>
      </c>
    </row>
    <row r="18" spans="1:21" ht="12" thickBot="1" x14ac:dyDescent="0.2">
      <c r="A18" s="52"/>
      <c r="B18" s="54" t="s">
        <v>16</v>
      </c>
      <c r="C18" s="55"/>
      <c r="D18" s="70">
        <v>1254565.5088</v>
      </c>
      <c r="E18" s="70">
        <v>1650629.0379000001</v>
      </c>
      <c r="F18" s="71">
        <v>76.005297374152093</v>
      </c>
      <c r="G18" s="70">
        <v>2214984.3616999998</v>
      </c>
      <c r="H18" s="71">
        <v>-43.360073755233202</v>
      </c>
      <c r="I18" s="70">
        <v>162896.6728</v>
      </c>
      <c r="J18" s="71">
        <v>12.984309839333299</v>
      </c>
      <c r="K18" s="70">
        <v>294966.3076</v>
      </c>
      <c r="L18" s="71">
        <v>13.3168573422168</v>
      </c>
      <c r="M18" s="71">
        <v>-0.44774481490644702</v>
      </c>
      <c r="N18" s="70">
        <v>48271295.895599999</v>
      </c>
      <c r="O18" s="70">
        <v>352187411.33329999</v>
      </c>
      <c r="P18" s="70">
        <v>66090</v>
      </c>
      <c r="Q18" s="70">
        <v>98521</v>
      </c>
      <c r="R18" s="71">
        <v>-32.917855076582697</v>
      </c>
      <c r="S18" s="70">
        <v>18.982682838553501</v>
      </c>
      <c r="T18" s="70">
        <v>19.125504733001101</v>
      </c>
      <c r="U18" s="72">
        <v>-0.75237992259730202</v>
      </c>
    </row>
    <row r="19" spans="1:21" ht="12" thickBot="1" x14ac:dyDescent="0.2">
      <c r="A19" s="52"/>
      <c r="B19" s="54" t="s">
        <v>17</v>
      </c>
      <c r="C19" s="55"/>
      <c r="D19" s="70">
        <v>443109.76779999997</v>
      </c>
      <c r="E19" s="70">
        <v>495547.51799999998</v>
      </c>
      <c r="F19" s="71">
        <v>89.418219586360607</v>
      </c>
      <c r="G19" s="70">
        <v>625882.22649999999</v>
      </c>
      <c r="H19" s="71">
        <v>-29.2023724210996</v>
      </c>
      <c r="I19" s="70">
        <v>31508.371800000001</v>
      </c>
      <c r="J19" s="71">
        <v>7.1107373589249097</v>
      </c>
      <c r="K19" s="70">
        <v>79027.305900000007</v>
      </c>
      <c r="L19" s="71">
        <v>12.6265457867256</v>
      </c>
      <c r="M19" s="71">
        <v>-0.60129765982570305</v>
      </c>
      <c r="N19" s="70">
        <v>15844906.609300001</v>
      </c>
      <c r="O19" s="70">
        <v>100001081.9923</v>
      </c>
      <c r="P19" s="70">
        <v>9528</v>
      </c>
      <c r="Q19" s="70">
        <v>13507</v>
      </c>
      <c r="R19" s="71">
        <v>-29.458799141186098</v>
      </c>
      <c r="S19" s="70">
        <v>46.506062951301402</v>
      </c>
      <c r="T19" s="70">
        <v>44.587892981416999</v>
      </c>
      <c r="U19" s="72">
        <v>4.1245589244847096</v>
      </c>
    </row>
    <row r="20" spans="1:21" ht="12" thickBot="1" x14ac:dyDescent="0.2">
      <c r="A20" s="52"/>
      <c r="B20" s="54" t="s">
        <v>18</v>
      </c>
      <c r="C20" s="55"/>
      <c r="D20" s="70">
        <v>758180.28430000006</v>
      </c>
      <c r="E20" s="70">
        <v>926764.11109999998</v>
      </c>
      <c r="F20" s="71">
        <v>81.809413551858</v>
      </c>
      <c r="G20" s="70">
        <v>1178549.7944</v>
      </c>
      <c r="H20" s="71">
        <v>-35.668370746609803</v>
      </c>
      <c r="I20" s="70">
        <v>51188.756300000001</v>
      </c>
      <c r="J20" s="71">
        <v>6.7515282789581796</v>
      </c>
      <c r="K20" s="70">
        <v>71437.842900000003</v>
      </c>
      <c r="L20" s="71">
        <v>6.0615039974928697</v>
      </c>
      <c r="M20" s="71">
        <v>-0.283450420365366</v>
      </c>
      <c r="N20" s="70">
        <v>26557486.400899999</v>
      </c>
      <c r="O20" s="70">
        <v>149827397.14950001</v>
      </c>
      <c r="P20" s="70">
        <v>33760</v>
      </c>
      <c r="Q20" s="70">
        <v>42295</v>
      </c>
      <c r="R20" s="71">
        <v>-20.1796902707176</v>
      </c>
      <c r="S20" s="70">
        <v>22.457946809834102</v>
      </c>
      <c r="T20" s="70">
        <v>23.563050088663001</v>
      </c>
      <c r="U20" s="72">
        <v>-4.9207671929516197</v>
      </c>
    </row>
    <row r="21" spans="1:21" ht="12" thickBot="1" x14ac:dyDescent="0.2">
      <c r="A21" s="52"/>
      <c r="B21" s="54" t="s">
        <v>19</v>
      </c>
      <c r="C21" s="55"/>
      <c r="D21" s="70">
        <v>282358.95</v>
      </c>
      <c r="E21" s="70">
        <v>345886.1678</v>
      </c>
      <c r="F21" s="71">
        <v>81.633489941484697</v>
      </c>
      <c r="G21" s="70">
        <v>458699.66489999997</v>
      </c>
      <c r="H21" s="71">
        <v>-38.443611014724397</v>
      </c>
      <c r="I21" s="70">
        <v>27349.965899999999</v>
      </c>
      <c r="J21" s="71">
        <v>9.68624012095243</v>
      </c>
      <c r="K21" s="70">
        <v>48350.552000000003</v>
      </c>
      <c r="L21" s="71">
        <v>10.5407864229726</v>
      </c>
      <c r="M21" s="71">
        <v>-0.43434015189733499</v>
      </c>
      <c r="N21" s="70">
        <v>10220034.574200001</v>
      </c>
      <c r="O21" s="70">
        <v>62074595.722900003</v>
      </c>
      <c r="P21" s="70">
        <v>25687</v>
      </c>
      <c r="Q21" s="70">
        <v>33074</v>
      </c>
      <c r="R21" s="71">
        <v>-22.334764467557601</v>
      </c>
      <c r="S21" s="70">
        <v>10.9922898742555</v>
      </c>
      <c r="T21" s="70">
        <v>11.2091267339904</v>
      </c>
      <c r="U21" s="72">
        <v>-1.97262683403966</v>
      </c>
    </row>
    <row r="22" spans="1:21" ht="12" thickBot="1" x14ac:dyDescent="0.2">
      <c r="A22" s="52"/>
      <c r="B22" s="54" t="s">
        <v>20</v>
      </c>
      <c r="C22" s="55"/>
      <c r="D22" s="70">
        <v>1037158.8905</v>
      </c>
      <c r="E22" s="70">
        <v>1049444.3276</v>
      </c>
      <c r="F22" s="71">
        <v>98.829338843719697</v>
      </c>
      <c r="G22" s="70">
        <v>1418535.9239000001</v>
      </c>
      <c r="H22" s="71">
        <v>-26.8852573258402</v>
      </c>
      <c r="I22" s="70">
        <v>115731.68180000001</v>
      </c>
      <c r="J22" s="71">
        <v>11.158529600436401</v>
      </c>
      <c r="K22" s="70">
        <v>182851.64449999999</v>
      </c>
      <c r="L22" s="71">
        <v>12.8901666443021</v>
      </c>
      <c r="M22" s="71">
        <v>-0.36707333359531202</v>
      </c>
      <c r="N22" s="70">
        <v>32727511.9331</v>
      </c>
      <c r="O22" s="70">
        <v>174764343.96950001</v>
      </c>
      <c r="P22" s="70">
        <v>64857</v>
      </c>
      <c r="Q22" s="70">
        <v>97198</v>
      </c>
      <c r="R22" s="71">
        <v>-33.273318381036603</v>
      </c>
      <c r="S22" s="70">
        <v>15.991471861171499</v>
      </c>
      <c r="T22" s="70">
        <v>15.9911352970226</v>
      </c>
      <c r="U22" s="72">
        <v>2.1046477262960002E-3</v>
      </c>
    </row>
    <row r="23" spans="1:21" ht="12" thickBot="1" x14ac:dyDescent="0.2">
      <c r="A23" s="52"/>
      <c r="B23" s="54" t="s">
        <v>21</v>
      </c>
      <c r="C23" s="55"/>
      <c r="D23" s="70">
        <v>2083128.6621000001</v>
      </c>
      <c r="E23" s="70">
        <v>2347008.7041000002</v>
      </c>
      <c r="F23" s="71">
        <v>88.756750601775494</v>
      </c>
      <c r="G23" s="70">
        <v>3029870.9386</v>
      </c>
      <c r="H23" s="71">
        <v>-31.2469506353778</v>
      </c>
      <c r="I23" s="70">
        <v>212087.59959999999</v>
      </c>
      <c r="J23" s="71">
        <v>10.181205004696899</v>
      </c>
      <c r="K23" s="70">
        <v>95139.940300000002</v>
      </c>
      <c r="L23" s="71">
        <v>3.14006577270123</v>
      </c>
      <c r="M23" s="71">
        <v>1.2292172869904601</v>
      </c>
      <c r="N23" s="70">
        <v>75671911.006300002</v>
      </c>
      <c r="O23" s="70">
        <v>388897044.02960002</v>
      </c>
      <c r="P23" s="70">
        <v>69262</v>
      </c>
      <c r="Q23" s="70">
        <v>99177</v>
      </c>
      <c r="R23" s="71">
        <v>-30.163243493955299</v>
      </c>
      <c r="S23" s="70">
        <v>30.076068581617601</v>
      </c>
      <c r="T23" s="70">
        <v>31.6998585085252</v>
      </c>
      <c r="U23" s="72">
        <v>-5.3989434240750303</v>
      </c>
    </row>
    <row r="24" spans="1:21" ht="12" thickBot="1" x14ac:dyDescent="0.2">
      <c r="A24" s="52"/>
      <c r="B24" s="54" t="s">
        <v>22</v>
      </c>
      <c r="C24" s="55"/>
      <c r="D24" s="70">
        <v>177634.27100000001</v>
      </c>
      <c r="E24" s="70">
        <v>252770.9259</v>
      </c>
      <c r="F24" s="71">
        <v>70.274803309568497</v>
      </c>
      <c r="G24" s="70">
        <v>306178.26449999999</v>
      </c>
      <c r="H24" s="71">
        <v>-41.983383017052802</v>
      </c>
      <c r="I24" s="70">
        <v>27749.415799999999</v>
      </c>
      <c r="J24" s="71">
        <v>15.621656589003599</v>
      </c>
      <c r="K24" s="70">
        <v>51155.296799999996</v>
      </c>
      <c r="L24" s="71">
        <v>16.707683964287401</v>
      </c>
      <c r="M24" s="71">
        <v>-0.45754560063465399</v>
      </c>
      <c r="N24" s="70">
        <v>6080075.0624000002</v>
      </c>
      <c r="O24" s="70">
        <v>38313103.817400001</v>
      </c>
      <c r="P24" s="70">
        <v>20141</v>
      </c>
      <c r="Q24" s="70">
        <v>26574</v>
      </c>
      <c r="R24" s="71">
        <v>-24.2078723564386</v>
      </c>
      <c r="S24" s="70">
        <v>8.8195358224517193</v>
      </c>
      <c r="T24" s="70">
        <v>9.3283220215247997</v>
      </c>
      <c r="U24" s="72">
        <v>-5.7688546122560904</v>
      </c>
    </row>
    <row r="25" spans="1:21" ht="12" thickBot="1" x14ac:dyDescent="0.2">
      <c r="A25" s="52"/>
      <c r="B25" s="54" t="s">
        <v>23</v>
      </c>
      <c r="C25" s="55"/>
      <c r="D25" s="70">
        <v>170261.9541</v>
      </c>
      <c r="E25" s="70">
        <v>191410.9797</v>
      </c>
      <c r="F25" s="71">
        <v>88.950986180026305</v>
      </c>
      <c r="G25" s="70">
        <v>251057.94889999999</v>
      </c>
      <c r="H25" s="71">
        <v>-32.182209387914</v>
      </c>
      <c r="I25" s="70">
        <v>16144.617899999999</v>
      </c>
      <c r="J25" s="71">
        <v>9.4822228402933604</v>
      </c>
      <c r="K25" s="70">
        <v>23097.909800000001</v>
      </c>
      <c r="L25" s="71">
        <v>9.20023042536695</v>
      </c>
      <c r="M25" s="71">
        <v>-0.30103554651512199</v>
      </c>
      <c r="N25" s="70">
        <v>5876476.5526000001</v>
      </c>
      <c r="O25" s="70">
        <v>46028471.482799999</v>
      </c>
      <c r="P25" s="70">
        <v>14323</v>
      </c>
      <c r="Q25" s="70">
        <v>19259</v>
      </c>
      <c r="R25" s="71">
        <v>-25.629575782750901</v>
      </c>
      <c r="S25" s="70">
        <v>11.8873109055366</v>
      </c>
      <c r="T25" s="70">
        <v>11.9901027415754</v>
      </c>
      <c r="U25" s="72">
        <v>-0.86471900041701499</v>
      </c>
    </row>
    <row r="26" spans="1:21" ht="12" thickBot="1" x14ac:dyDescent="0.2">
      <c r="A26" s="52"/>
      <c r="B26" s="54" t="s">
        <v>24</v>
      </c>
      <c r="C26" s="55"/>
      <c r="D26" s="70">
        <v>477770.25929999998</v>
      </c>
      <c r="E26" s="70">
        <v>540998.85889999999</v>
      </c>
      <c r="F26" s="71">
        <v>88.312618675654704</v>
      </c>
      <c r="G26" s="70">
        <v>604302.82790000003</v>
      </c>
      <c r="H26" s="71">
        <v>-20.9386027597638</v>
      </c>
      <c r="I26" s="70">
        <v>91162.665999999997</v>
      </c>
      <c r="J26" s="71">
        <v>19.080858263041701</v>
      </c>
      <c r="K26" s="70">
        <v>128728.88890000001</v>
      </c>
      <c r="L26" s="71">
        <v>21.302049726846899</v>
      </c>
      <c r="M26" s="71">
        <v>-0.29182433889554099</v>
      </c>
      <c r="N26" s="70">
        <v>15196596.668299999</v>
      </c>
      <c r="O26" s="70">
        <v>90446174.639200002</v>
      </c>
      <c r="P26" s="70">
        <v>34682</v>
      </c>
      <c r="Q26" s="70">
        <v>43736</v>
      </c>
      <c r="R26" s="71">
        <v>-20.701481616974601</v>
      </c>
      <c r="S26" s="70">
        <v>13.7757412865463</v>
      </c>
      <c r="T26" s="70">
        <v>14.308373806475201</v>
      </c>
      <c r="U26" s="72">
        <v>-3.8664526928148502</v>
      </c>
    </row>
    <row r="27" spans="1:21" ht="12" thickBot="1" x14ac:dyDescent="0.2">
      <c r="A27" s="52"/>
      <c r="B27" s="54" t="s">
        <v>25</v>
      </c>
      <c r="C27" s="55"/>
      <c r="D27" s="70">
        <v>199648.573</v>
      </c>
      <c r="E27" s="70">
        <v>276031.90389999998</v>
      </c>
      <c r="F27" s="71">
        <v>72.328078812342</v>
      </c>
      <c r="G27" s="70">
        <v>324632.0748</v>
      </c>
      <c r="H27" s="71">
        <v>-38.500047130894302</v>
      </c>
      <c r="I27" s="70">
        <v>56417.2693</v>
      </c>
      <c r="J27" s="71">
        <v>28.258288277372301</v>
      </c>
      <c r="K27" s="70">
        <v>103466.2325</v>
      </c>
      <c r="L27" s="71">
        <v>31.871845246266499</v>
      </c>
      <c r="M27" s="71">
        <v>-0.45472771225143399</v>
      </c>
      <c r="N27" s="70">
        <v>6651757.1140000001</v>
      </c>
      <c r="O27" s="70">
        <v>33443035.532600001</v>
      </c>
      <c r="P27" s="70">
        <v>27092</v>
      </c>
      <c r="Q27" s="70">
        <v>35892</v>
      </c>
      <c r="R27" s="71">
        <v>-24.517998439763701</v>
      </c>
      <c r="S27" s="70">
        <v>7.3692814483980502</v>
      </c>
      <c r="T27" s="70">
        <v>7.3993399504067803</v>
      </c>
      <c r="U27" s="72">
        <v>-0.40788918457253098</v>
      </c>
    </row>
    <row r="28" spans="1:21" ht="12" thickBot="1" x14ac:dyDescent="0.2">
      <c r="A28" s="52"/>
      <c r="B28" s="54" t="s">
        <v>26</v>
      </c>
      <c r="C28" s="55"/>
      <c r="D28" s="70">
        <v>656312.8922</v>
      </c>
      <c r="E28" s="70">
        <v>888249.3308</v>
      </c>
      <c r="F28" s="71">
        <v>73.888363260447704</v>
      </c>
      <c r="G28" s="70">
        <v>990048.94530000002</v>
      </c>
      <c r="H28" s="71">
        <v>-33.709045869330502</v>
      </c>
      <c r="I28" s="70">
        <v>25210.4499</v>
      </c>
      <c r="J28" s="71">
        <v>3.8412242391724298</v>
      </c>
      <c r="K28" s="70">
        <v>85180.8171</v>
      </c>
      <c r="L28" s="71">
        <v>8.6036975751929994</v>
      </c>
      <c r="M28" s="71">
        <v>-0.70403606400718599</v>
      </c>
      <c r="N28" s="70">
        <v>20623475.887899999</v>
      </c>
      <c r="O28" s="70">
        <v>116562631.0443</v>
      </c>
      <c r="P28" s="70">
        <v>37745</v>
      </c>
      <c r="Q28" s="70">
        <v>44962</v>
      </c>
      <c r="R28" s="71">
        <v>-16.0513322361105</v>
      </c>
      <c r="S28" s="70">
        <v>17.388075035103999</v>
      </c>
      <c r="T28" s="70">
        <v>19.223303616387199</v>
      </c>
      <c r="U28" s="72">
        <v>-10.55452416428</v>
      </c>
    </row>
    <row r="29" spans="1:21" ht="12" thickBot="1" x14ac:dyDescent="0.2">
      <c r="A29" s="52"/>
      <c r="B29" s="54" t="s">
        <v>27</v>
      </c>
      <c r="C29" s="55"/>
      <c r="D29" s="70">
        <v>677863.58459999994</v>
      </c>
      <c r="E29" s="70">
        <v>775704.93480000005</v>
      </c>
      <c r="F29" s="71">
        <v>87.386782549575202</v>
      </c>
      <c r="G29" s="70">
        <v>839380.15729999996</v>
      </c>
      <c r="H29" s="71">
        <v>-19.242362509443101</v>
      </c>
      <c r="I29" s="70">
        <v>92337.349199999997</v>
      </c>
      <c r="J29" s="71">
        <v>13.621818799203901</v>
      </c>
      <c r="K29" s="70">
        <v>126539.7046</v>
      </c>
      <c r="L29" s="71">
        <v>15.075374786918401</v>
      </c>
      <c r="M29" s="71">
        <v>-0.27028951512188099</v>
      </c>
      <c r="N29" s="70">
        <v>20756216.368099999</v>
      </c>
      <c r="O29" s="70">
        <v>86495296.591600001</v>
      </c>
      <c r="P29" s="70">
        <v>101528</v>
      </c>
      <c r="Q29" s="70">
        <v>111817</v>
      </c>
      <c r="R29" s="71">
        <v>-9.2016419685736501</v>
      </c>
      <c r="S29" s="70">
        <v>6.6766171361594804</v>
      </c>
      <c r="T29" s="70">
        <v>6.9239525465716296</v>
      </c>
      <c r="U29" s="72">
        <v>-3.7045019261718601</v>
      </c>
    </row>
    <row r="30" spans="1:21" ht="12" thickBot="1" x14ac:dyDescent="0.2">
      <c r="A30" s="52"/>
      <c r="B30" s="54" t="s">
        <v>28</v>
      </c>
      <c r="C30" s="55"/>
      <c r="D30" s="70">
        <v>999190.09539999999</v>
      </c>
      <c r="E30" s="70">
        <v>1263276.7411</v>
      </c>
      <c r="F30" s="71">
        <v>79.095107421193703</v>
      </c>
      <c r="G30" s="70">
        <v>1558239.3792999999</v>
      </c>
      <c r="H30" s="71">
        <v>-35.876983429281502</v>
      </c>
      <c r="I30" s="70">
        <v>134404.87530000001</v>
      </c>
      <c r="J30" s="71">
        <v>13.451381866049701</v>
      </c>
      <c r="K30" s="70">
        <v>162817.28589999999</v>
      </c>
      <c r="L30" s="71">
        <v>10.4487980513714</v>
      </c>
      <c r="M30" s="71">
        <v>-0.17450487792463601</v>
      </c>
      <c r="N30" s="70">
        <v>35582380.196900003</v>
      </c>
      <c r="O30" s="70">
        <v>150698464.58970001</v>
      </c>
      <c r="P30" s="70">
        <v>61864</v>
      </c>
      <c r="Q30" s="70">
        <v>82057</v>
      </c>
      <c r="R30" s="71">
        <v>-24.6085038448883</v>
      </c>
      <c r="S30" s="70">
        <v>16.1513981540153</v>
      </c>
      <c r="T30" s="70">
        <v>16.818174071681899</v>
      </c>
      <c r="U30" s="72">
        <v>-4.1282860549187896</v>
      </c>
    </row>
    <row r="31" spans="1:21" ht="12" thickBot="1" x14ac:dyDescent="0.2">
      <c r="A31" s="52"/>
      <c r="B31" s="54" t="s">
        <v>29</v>
      </c>
      <c r="C31" s="55"/>
      <c r="D31" s="70">
        <v>540091.80339999998</v>
      </c>
      <c r="E31" s="70">
        <v>637531.99910000002</v>
      </c>
      <c r="F31" s="71">
        <v>84.716030593357502</v>
      </c>
      <c r="G31" s="70">
        <v>974933.31259999995</v>
      </c>
      <c r="H31" s="71">
        <v>-44.602179818878398</v>
      </c>
      <c r="I31" s="70">
        <v>36703.422700000003</v>
      </c>
      <c r="J31" s="71">
        <v>6.7957748051245499</v>
      </c>
      <c r="K31" s="70">
        <v>37968.097000000002</v>
      </c>
      <c r="L31" s="71">
        <v>3.89443016350983</v>
      </c>
      <c r="M31" s="71">
        <v>-3.3308867178673998E-2</v>
      </c>
      <c r="N31" s="70">
        <v>24793732.006200001</v>
      </c>
      <c r="O31" s="70">
        <v>154898330.67829999</v>
      </c>
      <c r="P31" s="70">
        <v>24597</v>
      </c>
      <c r="Q31" s="70">
        <v>29328</v>
      </c>
      <c r="R31" s="71">
        <v>-16.131342062193099</v>
      </c>
      <c r="S31" s="70">
        <v>21.957629117372001</v>
      </c>
      <c r="T31" s="70">
        <v>25.947837049918199</v>
      </c>
      <c r="U31" s="72">
        <v>-18.172307726016001</v>
      </c>
    </row>
    <row r="32" spans="1:21" ht="12" thickBot="1" x14ac:dyDescent="0.2">
      <c r="A32" s="52"/>
      <c r="B32" s="54" t="s">
        <v>30</v>
      </c>
      <c r="C32" s="55"/>
      <c r="D32" s="70">
        <v>102232.26549999999</v>
      </c>
      <c r="E32" s="70">
        <v>163848.9699</v>
      </c>
      <c r="F32" s="71">
        <v>62.394207032484999</v>
      </c>
      <c r="G32" s="70">
        <v>177900.97270000001</v>
      </c>
      <c r="H32" s="71">
        <v>-42.534172833108997</v>
      </c>
      <c r="I32" s="70">
        <v>29287.5069</v>
      </c>
      <c r="J32" s="71">
        <v>28.648007316242101</v>
      </c>
      <c r="K32" s="70">
        <v>47517.072200000002</v>
      </c>
      <c r="L32" s="71">
        <v>26.709843953540101</v>
      </c>
      <c r="M32" s="71">
        <v>-0.383642435360317</v>
      </c>
      <c r="N32" s="70">
        <v>3084947.5375000001</v>
      </c>
      <c r="O32" s="70">
        <v>16317856.9515</v>
      </c>
      <c r="P32" s="70">
        <v>22909</v>
      </c>
      <c r="Q32" s="70">
        <v>24858</v>
      </c>
      <c r="R32" s="71">
        <v>-7.84053423445169</v>
      </c>
      <c r="S32" s="70">
        <v>4.4625372342747402</v>
      </c>
      <c r="T32" s="70">
        <v>5.1281521321103902</v>
      </c>
      <c r="U32" s="72">
        <v>-14.915615554383701</v>
      </c>
    </row>
    <row r="33" spans="1:21" ht="12" thickBot="1" x14ac:dyDescent="0.2">
      <c r="A33" s="52"/>
      <c r="B33" s="54" t="s">
        <v>31</v>
      </c>
      <c r="C33" s="55"/>
      <c r="D33" s="73"/>
      <c r="E33" s="73"/>
      <c r="F33" s="73"/>
      <c r="G33" s="70">
        <v>11.538600000000001</v>
      </c>
      <c r="H33" s="73"/>
      <c r="I33" s="73"/>
      <c r="J33" s="73"/>
      <c r="K33" s="70">
        <v>2.2469999999999999</v>
      </c>
      <c r="L33" s="71">
        <v>19.473766314804202</v>
      </c>
      <c r="M33" s="73"/>
      <c r="N33" s="73"/>
      <c r="O33" s="70">
        <v>138.37620000000001</v>
      </c>
      <c r="P33" s="73"/>
      <c r="Q33" s="73"/>
      <c r="R33" s="73"/>
      <c r="S33" s="73"/>
      <c r="T33" s="73"/>
      <c r="U33" s="74"/>
    </row>
    <row r="34" spans="1:21" ht="12" thickBot="1" x14ac:dyDescent="0.2">
      <c r="A34" s="52"/>
      <c r="B34" s="54" t="s">
        <v>71</v>
      </c>
      <c r="C34" s="5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0">
        <v>1</v>
      </c>
      <c r="O34" s="70">
        <v>1</v>
      </c>
      <c r="P34" s="73"/>
      <c r="Q34" s="73"/>
      <c r="R34" s="73"/>
      <c r="S34" s="73"/>
      <c r="T34" s="73"/>
      <c r="U34" s="74"/>
    </row>
    <row r="35" spans="1:21" ht="12" customHeight="1" thickBot="1" x14ac:dyDescent="0.2">
      <c r="A35" s="52"/>
      <c r="B35" s="54" t="s">
        <v>32</v>
      </c>
      <c r="C35" s="55"/>
      <c r="D35" s="70">
        <v>102397.1167</v>
      </c>
      <c r="E35" s="70">
        <v>112637.73020000001</v>
      </c>
      <c r="F35" s="71">
        <v>90.9083630486723</v>
      </c>
      <c r="G35" s="70">
        <v>129827.6838</v>
      </c>
      <c r="H35" s="71">
        <v>-21.128442175905199</v>
      </c>
      <c r="I35" s="70">
        <v>12873.677600000001</v>
      </c>
      <c r="J35" s="71">
        <v>12.572304782484199</v>
      </c>
      <c r="K35" s="70">
        <v>14168.6993</v>
      </c>
      <c r="L35" s="71">
        <v>10.9134653606136</v>
      </c>
      <c r="M35" s="71">
        <v>-9.1400182372422006E-2</v>
      </c>
      <c r="N35" s="70">
        <v>3338647.6157</v>
      </c>
      <c r="O35" s="70">
        <v>25844449.315299999</v>
      </c>
      <c r="P35" s="70">
        <v>7011</v>
      </c>
      <c r="Q35" s="70">
        <v>9094</v>
      </c>
      <c r="R35" s="71">
        <v>-22.905212227842501</v>
      </c>
      <c r="S35" s="70">
        <v>14.6052084866638</v>
      </c>
      <c r="T35" s="70">
        <v>14.8636559159886</v>
      </c>
      <c r="U35" s="72">
        <v>-1.76955659045018</v>
      </c>
    </row>
    <row r="36" spans="1:21" ht="12" customHeight="1" thickBot="1" x14ac:dyDescent="0.2">
      <c r="A36" s="52"/>
      <c r="B36" s="54" t="s">
        <v>70</v>
      </c>
      <c r="C36" s="55"/>
      <c r="D36" s="70">
        <v>-287482.74</v>
      </c>
      <c r="E36" s="73"/>
      <c r="F36" s="73"/>
      <c r="G36" s="73"/>
      <c r="H36" s="73"/>
      <c r="I36" s="70">
        <v>-260.55</v>
      </c>
      <c r="J36" s="71">
        <v>9.0631528000603007E-2</v>
      </c>
      <c r="K36" s="73"/>
      <c r="L36" s="73"/>
      <c r="M36" s="73"/>
      <c r="N36" s="70">
        <v>1248948.51</v>
      </c>
      <c r="O36" s="70">
        <v>1872459.7</v>
      </c>
      <c r="P36" s="70">
        <v>58</v>
      </c>
      <c r="Q36" s="73"/>
      <c r="R36" s="73"/>
      <c r="S36" s="70">
        <v>-4956.5989655172398</v>
      </c>
      <c r="T36" s="73"/>
      <c r="U36" s="74"/>
    </row>
    <row r="37" spans="1:21" ht="12" customHeight="1" thickBot="1" x14ac:dyDescent="0.2">
      <c r="A37" s="52"/>
      <c r="B37" s="54" t="s">
        <v>36</v>
      </c>
      <c r="C37" s="55"/>
      <c r="D37" s="70">
        <v>378719.86</v>
      </c>
      <c r="E37" s="70">
        <v>127556.6332</v>
      </c>
      <c r="F37" s="71">
        <v>296.90330522144899</v>
      </c>
      <c r="G37" s="73"/>
      <c r="H37" s="73"/>
      <c r="I37" s="70">
        <v>-4952.76</v>
      </c>
      <c r="J37" s="71">
        <v>-1.3077634745640201</v>
      </c>
      <c r="K37" s="73"/>
      <c r="L37" s="73"/>
      <c r="M37" s="73"/>
      <c r="N37" s="70">
        <v>8138242.2999999998</v>
      </c>
      <c r="O37" s="70">
        <v>22811959.149999999</v>
      </c>
      <c r="P37" s="70">
        <v>105</v>
      </c>
      <c r="Q37" s="70">
        <v>181</v>
      </c>
      <c r="R37" s="71">
        <v>-41.988950276243102</v>
      </c>
      <c r="S37" s="70">
        <v>3606.85580952381</v>
      </c>
      <c r="T37" s="70">
        <v>3157.8091712707201</v>
      </c>
      <c r="U37" s="72">
        <v>12.449808419493699</v>
      </c>
    </row>
    <row r="38" spans="1:21" ht="12" customHeight="1" thickBot="1" x14ac:dyDescent="0.2">
      <c r="A38" s="52"/>
      <c r="B38" s="54" t="s">
        <v>37</v>
      </c>
      <c r="C38" s="55"/>
      <c r="D38" s="70">
        <v>486814.68</v>
      </c>
      <c r="E38" s="70">
        <v>93639.606199999995</v>
      </c>
      <c r="F38" s="71">
        <v>519.88116968394502</v>
      </c>
      <c r="G38" s="73"/>
      <c r="H38" s="73"/>
      <c r="I38" s="70">
        <v>-26910.46</v>
      </c>
      <c r="J38" s="71">
        <v>-5.5278653470351404</v>
      </c>
      <c r="K38" s="73"/>
      <c r="L38" s="73"/>
      <c r="M38" s="73"/>
      <c r="N38" s="70">
        <v>7580503.4199999999</v>
      </c>
      <c r="O38" s="70">
        <v>30820353.690000001</v>
      </c>
      <c r="P38" s="70">
        <v>163</v>
      </c>
      <c r="Q38" s="70">
        <v>348</v>
      </c>
      <c r="R38" s="71">
        <v>-53.160919540229898</v>
      </c>
      <c r="S38" s="70">
        <v>2986.59312883436</v>
      </c>
      <c r="T38" s="70">
        <v>2972.4236781609202</v>
      </c>
      <c r="U38" s="72">
        <v>0.47443525322000601</v>
      </c>
    </row>
    <row r="39" spans="1:21" ht="12" thickBot="1" x14ac:dyDescent="0.2">
      <c r="A39" s="52"/>
      <c r="B39" s="54" t="s">
        <v>38</v>
      </c>
      <c r="C39" s="55"/>
      <c r="D39" s="70">
        <v>298600.65999999997</v>
      </c>
      <c r="E39" s="70">
        <v>78224.858600000007</v>
      </c>
      <c r="F39" s="71">
        <v>381.72093289025099</v>
      </c>
      <c r="G39" s="73"/>
      <c r="H39" s="73"/>
      <c r="I39" s="70">
        <v>1863.13</v>
      </c>
      <c r="J39" s="71">
        <v>0.62395374477738896</v>
      </c>
      <c r="K39" s="73"/>
      <c r="L39" s="73"/>
      <c r="M39" s="73"/>
      <c r="N39" s="70">
        <v>7011540.8399999999</v>
      </c>
      <c r="O39" s="70">
        <v>17257589.420000002</v>
      </c>
      <c r="P39" s="70">
        <v>142</v>
      </c>
      <c r="Q39" s="70">
        <v>263</v>
      </c>
      <c r="R39" s="71">
        <v>-46.007604562737697</v>
      </c>
      <c r="S39" s="70">
        <v>2102.8215492957702</v>
      </c>
      <c r="T39" s="70">
        <v>2331.7755513308002</v>
      </c>
      <c r="U39" s="72">
        <v>-10.887942541377299</v>
      </c>
    </row>
    <row r="40" spans="1:21" ht="12" customHeight="1" thickBot="1" x14ac:dyDescent="0.2">
      <c r="A40" s="52"/>
      <c r="B40" s="54" t="s">
        <v>72</v>
      </c>
      <c r="C40" s="55"/>
      <c r="D40" s="70">
        <v>4.88</v>
      </c>
      <c r="E40" s="73"/>
      <c r="F40" s="73"/>
      <c r="G40" s="73"/>
      <c r="H40" s="73"/>
      <c r="I40" s="70">
        <v>4.88</v>
      </c>
      <c r="J40" s="71">
        <v>100</v>
      </c>
      <c r="K40" s="73"/>
      <c r="L40" s="73"/>
      <c r="M40" s="73"/>
      <c r="N40" s="70">
        <v>405.32</v>
      </c>
      <c r="O40" s="70">
        <v>1560.36</v>
      </c>
      <c r="P40" s="70">
        <v>176</v>
      </c>
      <c r="Q40" s="70">
        <v>12</v>
      </c>
      <c r="R40" s="71">
        <v>1366.6666666666699</v>
      </c>
      <c r="S40" s="70">
        <v>2.7727272727272999E-2</v>
      </c>
      <c r="T40" s="70">
        <v>1.18916666666667</v>
      </c>
      <c r="U40" s="72">
        <v>-4188.7978142076499</v>
      </c>
    </row>
    <row r="41" spans="1:21" ht="12" customHeight="1" thickBot="1" x14ac:dyDescent="0.2">
      <c r="A41" s="52"/>
      <c r="B41" s="54" t="s">
        <v>33</v>
      </c>
      <c r="C41" s="55"/>
      <c r="D41" s="70">
        <v>110689.7435</v>
      </c>
      <c r="E41" s="70">
        <v>94284.615399999995</v>
      </c>
      <c r="F41" s="71">
        <v>117.39958107736</v>
      </c>
      <c r="G41" s="70">
        <v>269110.25640000001</v>
      </c>
      <c r="H41" s="71">
        <v>-58.868255346064203</v>
      </c>
      <c r="I41" s="70">
        <v>5163.8625000000002</v>
      </c>
      <c r="J41" s="71">
        <v>4.6651680062841603</v>
      </c>
      <c r="K41" s="70">
        <v>13723.288399999999</v>
      </c>
      <c r="L41" s="71">
        <v>5.0995040410507402</v>
      </c>
      <c r="M41" s="71">
        <v>-0.623715369852608</v>
      </c>
      <c r="N41" s="70">
        <v>3864727.7708000001</v>
      </c>
      <c r="O41" s="70">
        <v>30181693.2038</v>
      </c>
      <c r="P41" s="70">
        <v>163</v>
      </c>
      <c r="Q41" s="70">
        <v>228</v>
      </c>
      <c r="R41" s="71">
        <v>-28.508771929824601</v>
      </c>
      <c r="S41" s="70">
        <v>679.07818098159498</v>
      </c>
      <c r="T41" s="70">
        <v>628.89488596491196</v>
      </c>
      <c r="U41" s="72">
        <v>7.3899142134332596</v>
      </c>
    </row>
    <row r="42" spans="1:21" ht="12" thickBot="1" x14ac:dyDescent="0.2">
      <c r="A42" s="52"/>
      <c r="B42" s="54" t="s">
        <v>34</v>
      </c>
      <c r="C42" s="55"/>
      <c r="D42" s="70">
        <v>298717.5319</v>
      </c>
      <c r="E42" s="70">
        <v>283429.69799999997</v>
      </c>
      <c r="F42" s="71">
        <v>105.393871569521</v>
      </c>
      <c r="G42" s="70">
        <v>557382.66189999995</v>
      </c>
      <c r="H42" s="71">
        <v>-46.407100127274397</v>
      </c>
      <c r="I42" s="70">
        <v>11717.4594</v>
      </c>
      <c r="J42" s="71">
        <v>3.9225884485155</v>
      </c>
      <c r="K42" s="70">
        <v>29901.4254</v>
      </c>
      <c r="L42" s="71">
        <v>5.3646134772244896</v>
      </c>
      <c r="M42" s="71">
        <v>-0.60813040705410704</v>
      </c>
      <c r="N42" s="70">
        <v>9789341.8554999996</v>
      </c>
      <c r="O42" s="70">
        <v>69435741.712599993</v>
      </c>
      <c r="P42" s="70">
        <v>1535</v>
      </c>
      <c r="Q42" s="70">
        <v>1803</v>
      </c>
      <c r="R42" s="71">
        <v>-14.8641153632834</v>
      </c>
      <c r="S42" s="70">
        <v>194.60425530944599</v>
      </c>
      <c r="T42" s="70">
        <v>205.493935718247</v>
      </c>
      <c r="U42" s="72">
        <v>-5.5958079598439996</v>
      </c>
    </row>
    <row r="43" spans="1:21" ht="12" thickBot="1" x14ac:dyDescent="0.2">
      <c r="A43" s="52"/>
      <c r="B43" s="54" t="s">
        <v>39</v>
      </c>
      <c r="C43" s="55"/>
      <c r="D43" s="70">
        <v>181826.26</v>
      </c>
      <c r="E43" s="70">
        <v>53443.669800000003</v>
      </c>
      <c r="F43" s="71">
        <v>340.22038658730003</v>
      </c>
      <c r="G43" s="73"/>
      <c r="H43" s="73"/>
      <c r="I43" s="70">
        <v>4489.1499999999996</v>
      </c>
      <c r="J43" s="71">
        <v>2.4689228057597399</v>
      </c>
      <c r="K43" s="73"/>
      <c r="L43" s="73"/>
      <c r="M43" s="73"/>
      <c r="N43" s="70">
        <v>4314157.01</v>
      </c>
      <c r="O43" s="70">
        <v>12512148.789999999</v>
      </c>
      <c r="P43" s="70">
        <v>97</v>
      </c>
      <c r="Q43" s="70">
        <v>170</v>
      </c>
      <c r="R43" s="71">
        <v>-42.941176470588204</v>
      </c>
      <c r="S43" s="70">
        <v>1874.4975257732001</v>
      </c>
      <c r="T43" s="70">
        <v>1910.8661764705901</v>
      </c>
      <c r="U43" s="72">
        <v>-1.9401813124501599</v>
      </c>
    </row>
    <row r="44" spans="1:21" ht="12" thickBot="1" x14ac:dyDescent="0.2">
      <c r="A44" s="52"/>
      <c r="B44" s="54" t="s">
        <v>40</v>
      </c>
      <c r="C44" s="55"/>
      <c r="D44" s="70">
        <v>35942.47</v>
      </c>
      <c r="E44" s="70">
        <v>10872.920599999999</v>
      </c>
      <c r="F44" s="71">
        <v>330.56867903551102</v>
      </c>
      <c r="G44" s="73"/>
      <c r="H44" s="73"/>
      <c r="I44" s="70">
        <v>4549.04</v>
      </c>
      <c r="J44" s="71">
        <v>12.656447929149</v>
      </c>
      <c r="K44" s="73"/>
      <c r="L44" s="73"/>
      <c r="M44" s="73"/>
      <c r="N44" s="70">
        <v>1477163.64</v>
      </c>
      <c r="O44" s="70">
        <v>3921924.4</v>
      </c>
      <c r="P44" s="70">
        <v>33</v>
      </c>
      <c r="Q44" s="70">
        <v>96</v>
      </c>
      <c r="R44" s="71">
        <v>-65.625</v>
      </c>
      <c r="S44" s="70">
        <v>1089.1657575757599</v>
      </c>
      <c r="T44" s="70">
        <v>1193.30447916667</v>
      </c>
      <c r="U44" s="72">
        <v>-9.5613290141161595</v>
      </c>
    </row>
    <row r="45" spans="1:21" ht="12" thickBot="1" x14ac:dyDescent="0.2">
      <c r="A45" s="53"/>
      <c r="B45" s="54" t="s">
        <v>35</v>
      </c>
      <c r="C45" s="55"/>
      <c r="D45" s="75">
        <v>3107.6923000000002</v>
      </c>
      <c r="E45" s="76"/>
      <c r="F45" s="76"/>
      <c r="G45" s="75">
        <v>15859.4141</v>
      </c>
      <c r="H45" s="77">
        <v>-80.404747108532902</v>
      </c>
      <c r="I45" s="75">
        <v>433.23059999999998</v>
      </c>
      <c r="J45" s="77">
        <v>13.9405886483678</v>
      </c>
      <c r="K45" s="75">
        <v>2190.8031999999998</v>
      </c>
      <c r="L45" s="77">
        <v>13.813897450347801</v>
      </c>
      <c r="M45" s="77">
        <v>-0.80225033448919603</v>
      </c>
      <c r="N45" s="75">
        <v>404499.77159999998</v>
      </c>
      <c r="O45" s="75">
        <v>3284063.6803000001</v>
      </c>
      <c r="P45" s="75">
        <v>13</v>
      </c>
      <c r="Q45" s="75">
        <v>25</v>
      </c>
      <c r="R45" s="77">
        <v>-48</v>
      </c>
      <c r="S45" s="75">
        <v>239.05325384615401</v>
      </c>
      <c r="T45" s="75">
        <v>284.134028</v>
      </c>
      <c r="U45" s="78">
        <v>-18.858046660539699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61441</v>
      </c>
      <c r="D2" s="32">
        <v>479004.04017606803</v>
      </c>
      <c r="E2" s="32">
        <v>363928.172716239</v>
      </c>
      <c r="F2" s="32">
        <v>115075.86745982899</v>
      </c>
      <c r="G2" s="32">
        <v>363928.172716239</v>
      </c>
      <c r="H2" s="32">
        <v>0.240239868159631</v>
      </c>
    </row>
    <row r="3" spans="1:8" ht="14.25" x14ac:dyDescent="0.2">
      <c r="A3" s="32">
        <v>2</v>
      </c>
      <c r="B3" s="33">
        <v>13</v>
      </c>
      <c r="C3" s="32">
        <v>7838.7539999999999</v>
      </c>
      <c r="D3" s="32">
        <v>58788.095283480798</v>
      </c>
      <c r="E3" s="32">
        <v>45230.015910324502</v>
      </c>
      <c r="F3" s="32">
        <v>13558.079373156301</v>
      </c>
      <c r="G3" s="32">
        <v>45230.015910324502</v>
      </c>
      <c r="H3" s="32">
        <v>0.23062627404031699</v>
      </c>
    </row>
    <row r="4" spans="1:8" ht="14.25" x14ac:dyDescent="0.2">
      <c r="A4" s="32">
        <v>3</v>
      </c>
      <c r="B4" s="33">
        <v>14</v>
      </c>
      <c r="C4" s="32">
        <v>101029</v>
      </c>
      <c r="D4" s="32">
        <v>103898.179392308</v>
      </c>
      <c r="E4" s="32">
        <v>80391.2300282051</v>
      </c>
      <c r="F4" s="32">
        <v>23506.949364102598</v>
      </c>
      <c r="G4" s="32">
        <v>80391.2300282051</v>
      </c>
      <c r="H4" s="32">
        <v>0.226249867914846</v>
      </c>
    </row>
    <row r="5" spans="1:8" ht="14.25" x14ac:dyDescent="0.2">
      <c r="A5" s="32">
        <v>4</v>
      </c>
      <c r="B5" s="33">
        <v>15</v>
      </c>
      <c r="C5" s="32">
        <v>2596</v>
      </c>
      <c r="D5" s="32">
        <v>44210.162728205098</v>
      </c>
      <c r="E5" s="32">
        <v>34990.014870940198</v>
      </c>
      <c r="F5" s="32">
        <v>9220.1478572649594</v>
      </c>
      <c r="G5" s="32">
        <v>34990.014870940198</v>
      </c>
      <c r="H5" s="32">
        <v>0.20855267857638299</v>
      </c>
    </row>
    <row r="6" spans="1:8" ht="14.25" x14ac:dyDescent="0.2">
      <c r="A6" s="32">
        <v>5</v>
      </c>
      <c r="B6" s="33">
        <v>16</v>
      </c>
      <c r="C6" s="32">
        <v>1716</v>
      </c>
      <c r="D6" s="32">
        <v>129722.457847863</v>
      </c>
      <c r="E6" s="32">
        <v>112041.14331111099</v>
      </c>
      <c r="F6" s="32">
        <v>17681.314536752099</v>
      </c>
      <c r="G6" s="32">
        <v>112041.14331111099</v>
      </c>
      <c r="H6" s="32">
        <v>0.13630110645520299</v>
      </c>
    </row>
    <row r="7" spans="1:8" ht="14.25" x14ac:dyDescent="0.2">
      <c r="A7" s="32">
        <v>6</v>
      </c>
      <c r="B7" s="33">
        <v>17</v>
      </c>
      <c r="C7" s="32">
        <v>16285</v>
      </c>
      <c r="D7" s="32">
        <v>210044.35339572601</v>
      </c>
      <c r="E7" s="32">
        <v>148559.94916666701</v>
      </c>
      <c r="F7" s="32">
        <v>61484.404229059801</v>
      </c>
      <c r="G7" s="32">
        <v>148559.94916666701</v>
      </c>
      <c r="H7" s="32">
        <v>0.29272105264940101</v>
      </c>
    </row>
    <row r="8" spans="1:8" ht="14.25" x14ac:dyDescent="0.2">
      <c r="A8" s="32">
        <v>7</v>
      </c>
      <c r="B8" s="33">
        <v>18</v>
      </c>
      <c r="C8" s="32">
        <v>49023</v>
      </c>
      <c r="D8" s="32">
        <v>130753.922832479</v>
      </c>
      <c r="E8" s="32">
        <v>104464.92830170901</v>
      </c>
      <c r="F8" s="32">
        <v>26288.9945307692</v>
      </c>
      <c r="G8" s="32">
        <v>104464.92830170901</v>
      </c>
      <c r="H8" s="32">
        <v>0.20105702346269599</v>
      </c>
    </row>
    <row r="9" spans="1:8" ht="14.25" x14ac:dyDescent="0.2">
      <c r="A9" s="32">
        <v>8</v>
      </c>
      <c r="B9" s="33">
        <v>19</v>
      </c>
      <c r="C9" s="32">
        <v>15904</v>
      </c>
      <c r="D9" s="32">
        <v>110058.302352991</v>
      </c>
      <c r="E9" s="32">
        <v>89822.599226495702</v>
      </c>
      <c r="F9" s="32">
        <v>20235.7031264957</v>
      </c>
      <c r="G9" s="32">
        <v>89822.599226495702</v>
      </c>
      <c r="H9" s="32">
        <v>0.18386348593306001</v>
      </c>
    </row>
    <row r="10" spans="1:8" ht="14.25" x14ac:dyDescent="0.2">
      <c r="A10" s="32">
        <v>9</v>
      </c>
      <c r="B10" s="33">
        <v>21</v>
      </c>
      <c r="C10" s="32">
        <v>184355</v>
      </c>
      <c r="D10" s="32">
        <v>708475.88331538497</v>
      </c>
      <c r="E10" s="32">
        <v>685943.99456666701</v>
      </c>
      <c r="F10" s="32">
        <v>22531.888748717902</v>
      </c>
      <c r="G10" s="32">
        <v>685943.99456666701</v>
      </c>
      <c r="H10" s="35">
        <v>3.1803324967503002E-2</v>
      </c>
    </row>
    <row r="11" spans="1:8" ht="14.25" x14ac:dyDescent="0.2">
      <c r="A11" s="32">
        <v>10</v>
      </c>
      <c r="B11" s="33">
        <v>22</v>
      </c>
      <c r="C11" s="32">
        <v>23885</v>
      </c>
      <c r="D11" s="32">
        <v>359889.19468376099</v>
      </c>
      <c r="E11" s="32">
        <v>311538.170447863</v>
      </c>
      <c r="F11" s="32">
        <v>48351.024235897399</v>
      </c>
      <c r="G11" s="32">
        <v>311538.170447863</v>
      </c>
      <c r="H11" s="32">
        <v>0.13434975250753001</v>
      </c>
    </row>
    <row r="12" spans="1:8" ht="14.25" x14ac:dyDescent="0.2">
      <c r="A12" s="32">
        <v>11</v>
      </c>
      <c r="B12" s="33">
        <v>23</v>
      </c>
      <c r="C12" s="32">
        <v>159680.41899999999</v>
      </c>
      <c r="D12" s="32">
        <v>1254565.47876295</v>
      </c>
      <c r="E12" s="32">
        <v>1091668.8266403901</v>
      </c>
      <c r="F12" s="32">
        <v>162896.65212256301</v>
      </c>
      <c r="G12" s="32">
        <v>1091668.8266403901</v>
      </c>
      <c r="H12" s="32">
        <v>0.129843085020309</v>
      </c>
    </row>
    <row r="13" spans="1:8" ht="14.25" x14ac:dyDescent="0.2">
      <c r="A13" s="32">
        <v>12</v>
      </c>
      <c r="B13" s="33">
        <v>24</v>
      </c>
      <c r="C13" s="32">
        <v>26759.57</v>
      </c>
      <c r="D13" s="32">
        <v>443109.84312734997</v>
      </c>
      <c r="E13" s="32">
        <v>411601.39529316197</v>
      </c>
      <c r="F13" s="32">
        <v>31508.447834187999</v>
      </c>
      <c r="G13" s="32">
        <v>411601.39529316197</v>
      </c>
      <c r="H13" s="32">
        <v>7.1107533093396999E-2</v>
      </c>
    </row>
    <row r="14" spans="1:8" ht="14.25" x14ac:dyDescent="0.2">
      <c r="A14" s="32">
        <v>13</v>
      </c>
      <c r="B14" s="33">
        <v>25</v>
      </c>
      <c r="C14" s="32">
        <v>68781</v>
      </c>
      <c r="D14" s="32">
        <v>758180.48250000004</v>
      </c>
      <c r="E14" s="32">
        <v>706991.52800000005</v>
      </c>
      <c r="F14" s="32">
        <v>51188.9545</v>
      </c>
      <c r="G14" s="32">
        <v>706991.52800000005</v>
      </c>
      <c r="H14" s="32">
        <v>6.7515526555380595E-2</v>
      </c>
    </row>
    <row r="15" spans="1:8" ht="14.25" x14ac:dyDescent="0.2">
      <c r="A15" s="32">
        <v>14</v>
      </c>
      <c r="B15" s="33">
        <v>26</v>
      </c>
      <c r="C15" s="32">
        <v>55017</v>
      </c>
      <c r="D15" s="32">
        <v>282358.90863761399</v>
      </c>
      <c r="E15" s="32">
        <v>255008.983987399</v>
      </c>
      <c r="F15" s="32">
        <v>27349.924650215598</v>
      </c>
      <c r="G15" s="32">
        <v>255008.983987399</v>
      </c>
      <c r="H15" s="32">
        <v>9.6862269308871193E-2</v>
      </c>
    </row>
    <row r="16" spans="1:8" ht="14.25" x14ac:dyDescent="0.2">
      <c r="A16" s="32">
        <v>15</v>
      </c>
      <c r="B16" s="33">
        <v>27</v>
      </c>
      <c r="C16" s="32">
        <v>154123.76500000001</v>
      </c>
      <c r="D16" s="32">
        <v>1037160.2262</v>
      </c>
      <c r="E16" s="32">
        <v>921427.20779999997</v>
      </c>
      <c r="F16" s="32">
        <v>115733.0184</v>
      </c>
      <c r="G16" s="32">
        <v>921427.20779999997</v>
      </c>
      <c r="H16" s="32">
        <v>0.111586441011172</v>
      </c>
    </row>
    <row r="17" spans="1:8" ht="14.25" x14ac:dyDescent="0.2">
      <c r="A17" s="32">
        <v>16</v>
      </c>
      <c r="B17" s="33">
        <v>29</v>
      </c>
      <c r="C17" s="32">
        <v>155022</v>
      </c>
      <c r="D17" s="32">
        <v>2083130.1160418801</v>
      </c>
      <c r="E17" s="32">
        <v>1871041.0896000001</v>
      </c>
      <c r="F17" s="32">
        <v>212089.02644188001</v>
      </c>
      <c r="G17" s="32">
        <v>1871041.0896000001</v>
      </c>
      <c r="H17" s="32">
        <v>0.101812663937127</v>
      </c>
    </row>
    <row r="18" spans="1:8" ht="14.25" x14ac:dyDescent="0.2">
      <c r="A18" s="32">
        <v>17</v>
      </c>
      <c r="B18" s="33">
        <v>31</v>
      </c>
      <c r="C18" s="32">
        <v>22592.124</v>
      </c>
      <c r="D18" s="32">
        <v>177634.26449877501</v>
      </c>
      <c r="E18" s="32">
        <v>149884.85045675101</v>
      </c>
      <c r="F18" s="32">
        <v>27749.414042023302</v>
      </c>
      <c r="G18" s="32">
        <v>149884.85045675101</v>
      </c>
      <c r="H18" s="32">
        <v>0.15621656171078799</v>
      </c>
    </row>
    <row r="19" spans="1:8" ht="14.25" x14ac:dyDescent="0.2">
      <c r="A19" s="32">
        <v>18</v>
      </c>
      <c r="B19" s="33">
        <v>32</v>
      </c>
      <c r="C19" s="32">
        <v>12272.894</v>
      </c>
      <c r="D19" s="32">
        <v>170261.954381552</v>
      </c>
      <c r="E19" s="32">
        <v>154117.33221961799</v>
      </c>
      <c r="F19" s="32">
        <v>16144.622161933599</v>
      </c>
      <c r="G19" s="32">
        <v>154117.33221961799</v>
      </c>
      <c r="H19" s="32">
        <v>9.4822253277758006E-2</v>
      </c>
    </row>
    <row r="20" spans="1:8" ht="14.25" x14ac:dyDescent="0.2">
      <c r="A20" s="32">
        <v>19</v>
      </c>
      <c r="B20" s="33">
        <v>33</v>
      </c>
      <c r="C20" s="32">
        <v>41535.148000000001</v>
      </c>
      <c r="D20" s="32">
        <v>477770.20491910598</v>
      </c>
      <c r="E20" s="32">
        <v>386607.553862161</v>
      </c>
      <c r="F20" s="32">
        <v>91162.651056945193</v>
      </c>
      <c r="G20" s="32">
        <v>386607.553862161</v>
      </c>
      <c r="H20" s="32">
        <v>0.190808573072028</v>
      </c>
    </row>
    <row r="21" spans="1:8" ht="14.25" x14ac:dyDescent="0.2">
      <c r="A21" s="32">
        <v>20</v>
      </c>
      <c r="B21" s="33">
        <v>34</v>
      </c>
      <c r="C21" s="32">
        <v>35032.307000000001</v>
      </c>
      <c r="D21" s="32">
        <v>199648.549870085</v>
      </c>
      <c r="E21" s="32">
        <v>143231.315789883</v>
      </c>
      <c r="F21" s="32">
        <v>56417.234080202397</v>
      </c>
      <c r="G21" s="32">
        <v>143231.315789883</v>
      </c>
      <c r="H21" s="32">
        <v>0.28258273910285803</v>
      </c>
    </row>
    <row r="22" spans="1:8" ht="14.25" x14ac:dyDescent="0.2">
      <c r="A22" s="32">
        <v>21</v>
      </c>
      <c r="B22" s="33">
        <v>35</v>
      </c>
      <c r="C22" s="32">
        <v>29601.288</v>
      </c>
      <c r="D22" s="32">
        <v>656312.89038141596</v>
      </c>
      <c r="E22" s="32">
        <v>631102.44713982299</v>
      </c>
      <c r="F22" s="32">
        <v>25210.4432415929</v>
      </c>
      <c r="G22" s="32">
        <v>631102.44713982299</v>
      </c>
      <c r="H22" s="32">
        <v>3.8412232352989302E-2</v>
      </c>
    </row>
    <row r="23" spans="1:8" ht="14.25" x14ac:dyDescent="0.2">
      <c r="A23" s="32">
        <v>22</v>
      </c>
      <c r="B23" s="33">
        <v>36</v>
      </c>
      <c r="C23" s="32">
        <v>139849.80799999999</v>
      </c>
      <c r="D23" s="32">
        <v>677863.584073451</v>
      </c>
      <c r="E23" s="32">
        <v>585526.20758999104</v>
      </c>
      <c r="F23" s="32">
        <v>92337.376483460102</v>
      </c>
      <c r="G23" s="32">
        <v>585526.20758999104</v>
      </c>
      <c r="H23" s="32">
        <v>0.13621822834704</v>
      </c>
    </row>
    <row r="24" spans="1:8" ht="14.25" x14ac:dyDescent="0.2">
      <c r="A24" s="32">
        <v>23</v>
      </c>
      <c r="B24" s="33">
        <v>37</v>
      </c>
      <c r="C24" s="32">
        <v>106633.643</v>
      </c>
      <c r="D24" s="32">
        <v>999190.15632993705</v>
      </c>
      <c r="E24" s="32">
        <v>864785.21319325198</v>
      </c>
      <c r="F24" s="32">
        <v>134404.943136685</v>
      </c>
      <c r="G24" s="32">
        <v>864785.21319325198</v>
      </c>
      <c r="H24" s="32">
        <v>0.13451387834960199</v>
      </c>
    </row>
    <row r="25" spans="1:8" ht="14.25" x14ac:dyDescent="0.2">
      <c r="A25" s="32">
        <v>24</v>
      </c>
      <c r="B25" s="33">
        <v>38</v>
      </c>
      <c r="C25" s="32">
        <v>133941.234</v>
      </c>
      <c r="D25" s="32">
        <v>540091.74406017701</v>
      </c>
      <c r="E25" s="32">
        <v>503388.39116460201</v>
      </c>
      <c r="F25" s="32">
        <v>36703.352895575197</v>
      </c>
      <c r="G25" s="32">
        <v>503388.39116460201</v>
      </c>
      <c r="H25" s="32">
        <v>6.7957626272261096E-2</v>
      </c>
    </row>
    <row r="26" spans="1:8" ht="14.25" x14ac:dyDescent="0.2">
      <c r="A26" s="32">
        <v>25</v>
      </c>
      <c r="B26" s="33">
        <v>39</v>
      </c>
      <c r="C26" s="32">
        <v>84090.442999999999</v>
      </c>
      <c r="D26" s="32">
        <v>102232.258748022</v>
      </c>
      <c r="E26" s="32">
        <v>72944.768991853402</v>
      </c>
      <c r="F26" s="32">
        <v>29287.489756168699</v>
      </c>
      <c r="G26" s="32">
        <v>72944.768991853402</v>
      </c>
      <c r="H26" s="32">
        <v>0.28647992438820402</v>
      </c>
    </row>
    <row r="27" spans="1:8" ht="14.25" x14ac:dyDescent="0.2">
      <c r="A27" s="32">
        <v>26</v>
      </c>
      <c r="B27" s="33">
        <v>42</v>
      </c>
      <c r="C27" s="32">
        <v>6962.0230000000001</v>
      </c>
      <c r="D27" s="32">
        <v>102397.1162</v>
      </c>
      <c r="E27" s="32">
        <v>89523.439700000003</v>
      </c>
      <c r="F27" s="32">
        <v>12873.6765</v>
      </c>
      <c r="G27" s="32">
        <v>89523.439700000003</v>
      </c>
      <c r="H27" s="32">
        <v>0.12572303769625101</v>
      </c>
    </row>
    <row r="28" spans="1:8" ht="14.25" x14ac:dyDescent="0.2">
      <c r="A28" s="32">
        <v>27</v>
      </c>
      <c r="B28" s="33">
        <v>75</v>
      </c>
      <c r="C28" s="32">
        <v>169</v>
      </c>
      <c r="D28" s="32">
        <v>110689.743589744</v>
      </c>
      <c r="E28" s="32">
        <v>105525.88034187999</v>
      </c>
      <c r="F28" s="32">
        <v>5163.8632478632499</v>
      </c>
      <c r="G28" s="32">
        <v>105525.88034187999</v>
      </c>
      <c r="H28" s="32">
        <v>4.6651686781409497E-2</v>
      </c>
    </row>
    <row r="29" spans="1:8" ht="14.25" x14ac:dyDescent="0.2">
      <c r="A29" s="32">
        <v>28</v>
      </c>
      <c r="B29" s="33">
        <v>76</v>
      </c>
      <c r="C29" s="32">
        <v>1807</v>
      </c>
      <c r="D29" s="32">
        <v>298717.52596666699</v>
      </c>
      <c r="E29" s="32">
        <v>287000.07029743597</v>
      </c>
      <c r="F29" s="32">
        <v>11717.4556692308</v>
      </c>
      <c r="G29" s="32">
        <v>287000.07029743597</v>
      </c>
      <c r="H29" s="32">
        <v>3.9225872774998498E-2</v>
      </c>
    </row>
    <row r="30" spans="1:8" ht="14.25" x14ac:dyDescent="0.2">
      <c r="A30" s="32">
        <v>29</v>
      </c>
      <c r="B30" s="33">
        <v>99</v>
      </c>
      <c r="C30" s="32">
        <v>13</v>
      </c>
      <c r="D30" s="32">
        <v>3107.6923076923099</v>
      </c>
      <c r="E30" s="32">
        <v>2674.4615384615399</v>
      </c>
      <c r="F30" s="32">
        <v>433.230769230769</v>
      </c>
      <c r="G30" s="32">
        <v>2674.4615384615399</v>
      </c>
      <c r="H30" s="32">
        <v>0.139405940594059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-57</v>
      </c>
      <c r="D32" s="38">
        <v>-287482.74</v>
      </c>
      <c r="E32" s="38">
        <v>-287222.19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97</v>
      </c>
      <c r="D33" s="38">
        <v>378719.86</v>
      </c>
      <c r="E33" s="38">
        <v>383672.62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153</v>
      </c>
      <c r="D34" s="38">
        <v>486814.68</v>
      </c>
      <c r="E34" s="38">
        <v>513725.14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126</v>
      </c>
      <c r="D35" s="38">
        <v>298600.65999999997</v>
      </c>
      <c r="E35" s="38">
        <v>296737.53000000003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176</v>
      </c>
      <c r="D36" s="38">
        <v>4.88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95</v>
      </c>
      <c r="D37" s="38">
        <v>181826.26</v>
      </c>
      <c r="E37" s="38">
        <v>177337.11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31</v>
      </c>
      <c r="D38" s="38">
        <v>35942.47</v>
      </c>
      <c r="E38" s="38">
        <v>31393.43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2015-04-28T03:24:35Z</dcterms:modified>
</cp:coreProperties>
</file>