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3" i="2" s="1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<sst xmlns="http://schemas.openxmlformats.org/spreadsheetml/2006/main" count="117" uniqueCount="74">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</sst>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M31" sqref="M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4" t="s">
        <v>5</v>
      </c>
      <c r="B3" s="64"/>
      <c r="C3" s="64"/>
      <c r="D3" s="64"/>
      <c r="E3" s="15">
        <f>SUM(E4:E40)</f>
        <v>15495734.984500002</v>
      </c>
      <c r="F3" s="25">
        <f>RA!I7</f>
        <v>1448409.3722000001</v>
      </c>
      <c r="G3" s="16">
        <f>SUM(G4:G40)</f>
        <v>14047325.612300003</v>
      </c>
      <c r="H3" s="27">
        <f>RA!J7</f>
        <v>9.3471485776493193</v>
      </c>
      <c r="I3" s="20">
        <f>SUM(I4:I40)</f>
        <v>15495740.284641504</v>
      </c>
      <c r="J3" s="21">
        <f>SUM(J4:J40)</f>
        <v>14047325.575885775</v>
      </c>
      <c r="K3" s="22">
        <f>E3-I3</f>
        <v>-5.3001415021717548</v>
      </c>
      <c r="L3" s="22">
        <f>G3-J3</f>
        <v>3.641422837972641E-2</v>
      </c>
    </row>
    <row r="4" spans="1:13" x14ac:dyDescent="0.15">
      <c r="A4" s="65">
        <f>RA!A8</f>
        <v>42122</v>
      </c>
      <c r="B4" s="12">
        <v>12</v>
      </c>
      <c r="C4" s="62" t="s">
        <v>6</v>
      </c>
      <c r="D4" s="62"/>
      <c r="E4" s="15">
        <f>VLOOKUP(C4,RA!B8:D36,3,0)</f>
        <v>956696.02879999997</v>
      </c>
      <c r="F4" s="25">
        <f>VLOOKUP(C4,RA!B8:I39,8,0)</f>
        <v>117703.63559999999</v>
      </c>
      <c r="G4" s="16">
        <f t="shared" ref="G4:G40" si="0">E4-F4</f>
        <v>838992.39319999993</v>
      </c>
      <c r="H4" s="27">
        <f>RA!J8</f>
        <v>12.3031383069121</v>
      </c>
      <c r="I4" s="20">
        <f>VLOOKUP(B4,RMS!B:D,3,FALSE)</f>
        <v>956696.61410769203</v>
      </c>
      <c r="J4" s="21">
        <f>VLOOKUP(B4,RMS!B:E,4,FALSE)</f>
        <v>838992.40417863196</v>
      </c>
      <c r="K4" s="22">
        <f t="shared" ref="K4:K40" si="1">E4-I4</f>
        <v>-0.58530769206117839</v>
      </c>
      <c r="L4" s="22">
        <f t="shared" ref="L4:L40" si="2">G4-J4</f>
        <v>-1.0978632024489343E-2</v>
      </c>
    </row>
    <row r="5" spans="1:13" x14ac:dyDescent="0.15">
      <c r="A5" s="65"/>
      <c r="B5" s="12">
        <v>13</v>
      </c>
      <c r="C5" s="62" t="s">
        <v>7</v>
      </c>
      <c r="D5" s="62"/>
      <c r="E5" s="15">
        <f>VLOOKUP(C5,RA!B8:D37,3,0)</f>
        <v>56615.722300000001</v>
      </c>
      <c r="F5" s="25">
        <f>VLOOKUP(C5,RA!B9:I40,8,0)</f>
        <v>13013.2155</v>
      </c>
      <c r="G5" s="16">
        <f t="shared" si="0"/>
        <v>43602.506800000003</v>
      </c>
      <c r="H5" s="27">
        <f>RA!J9</f>
        <v>22.985162020974499</v>
      </c>
      <c r="I5" s="20">
        <f>VLOOKUP(B5,RMS!B:D,3,FALSE)</f>
        <v>56615.743923583701</v>
      </c>
      <c r="J5" s="21">
        <f>VLOOKUP(B5,RMS!B:E,4,FALSE)</f>
        <v>43602.512917691602</v>
      </c>
      <c r="K5" s="22">
        <f t="shared" si="1"/>
        <v>-2.1623583699692972E-2</v>
      </c>
      <c r="L5" s="22">
        <f t="shared" si="2"/>
        <v>-6.1176915987743996E-3</v>
      </c>
      <c r="M5" s="34"/>
    </row>
    <row r="6" spans="1:13" x14ac:dyDescent="0.15">
      <c r="A6" s="65"/>
      <c r="B6" s="12">
        <v>14</v>
      </c>
      <c r="C6" s="62" t="s">
        <v>8</v>
      </c>
      <c r="D6" s="62"/>
      <c r="E6" s="15">
        <f>VLOOKUP(C6,RA!B10:D38,3,0)</f>
        <v>109551.0818</v>
      </c>
      <c r="F6" s="25">
        <f>VLOOKUP(C6,RA!B10:I41,8,0)</f>
        <v>25385.5252</v>
      </c>
      <c r="G6" s="16">
        <f t="shared" si="0"/>
        <v>84165.556599999996</v>
      </c>
      <c r="H6" s="27">
        <f>RA!J10</f>
        <v>23.1723181395366</v>
      </c>
      <c r="I6" s="20">
        <f>VLOOKUP(B6,RMS!B:D,3,FALSE)</f>
        <v>109552.917538462</v>
      </c>
      <c r="J6" s="21">
        <f>VLOOKUP(B6,RMS!B:E,4,FALSE)</f>
        <v>84165.556511965799</v>
      </c>
      <c r="K6" s="22">
        <f>E6-I6</f>
        <v>-1.8357384620030643</v>
      </c>
      <c r="L6" s="22">
        <f t="shared" si="2"/>
        <v>8.8034197688102722E-5</v>
      </c>
      <c r="M6" s="34"/>
    </row>
    <row r="7" spans="1:13" x14ac:dyDescent="0.15">
      <c r="A7" s="65"/>
      <c r="B7" s="12">
        <v>15</v>
      </c>
      <c r="C7" s="62" t="s">
        <v>9</v>
      </c>
      <c r="D7" s="62"/>
      <c r="E7" s="15">
        <f>VLOOKUP(C7,RA!B10:D39,3,0)</f>
        <v>47454.058499999999</v>
      </c>
      <c r="F7" s="25">
        <f>VLOOKUP(C7,RA!B11:I42,8,0)</f>
        <v>10353.2299</v>
      </c>
      <c r="G7" s="16">
        <f t="shared" si="0"/>
        <v>37100.828600000001</v>
      </c>
      <c r="H7" s="27">
        <f>RA!J11</f>
        <v>21.817375009136502</v>
      </c>
      <c r="I7" s="20">
        <f>VLOOKUP(B7,RMS!B:D,3,FALSE)</f>
        <v>47454.083341025602</v>
      </c>
      <c r="J7" s="21">
        <f>VLOOKUP(B7,RMS!B:E,4,FALSE)</f>
        <v>37100.827984615396</v>
      </c>
      <c r="K7" s="22">
        <f t="shared" si="1"/>
        <v>-2.4841025602654554E-2</v>
      </c>
      <c r="L7" s="22">
        <f t="shared" si="2"/>
        <v>6.1538460431620479E-4</v>
      </c>
      <c r="M7" s="34"/>
    </row>
    <row r="8" spans="1:13" x14ac:dyDescent="0.15">
      <c r="A8" s="65"/>
      <c r="B8" s="12">
        <v>16</v>
      </c>
      <c r="C8" s="62" t="s">
        <v>10</v>
      </c>
      <c r="D8" s="62"/>
      <c r="E8" s="15">
        <f>VLOOKUP(C8,RA!B12:D39,3,0)</f>
        <v>147937.83670000001</v>
      </c>
      <c r="F8" s="25">
        <f>VLOOKUP(C8,RA!B12:I43,8,0)</f>
        <v>20377.646700000001</v>
      </c>
      <c r="G8" s="16">
        <f t="shared" si="0"/>
        <v>127560.19000000002</v>
      </c>
      <c r="H8" s="27">
        <f>RA!J12</f>
        <v>13.774465785466001</v>
      </c>
      <c r="I8" s="20">
        <f>VLOOKUP(B8,RMS!B:D,3,FALSE)</f>
        <v>147937.83981111099</v>
      </c>
      <c r="J8" s="21">
        <f>VLOOKUP(B8,RMS!B:E,4,FALSE)</f>
        <v>127560.187399145</v>
      </c>
      <c r="K8" s="22">
        <f t="shared" si="1"/>
        <v>-3.111110971076414E-3</v>
      </c>
      <c r="L8" s="22">
        <f t="shared" si="2"/>
        <v>2.6008550194092095E-3</v>
      </c>
      <c r="M8" s="34"/>
    </row>
    <row r="9" spans="1:13" x14ac:dyDescent="0.15">
      <c r="A9" s="65"/>
      <c r="B9" s="12">
        <v>17</v>
      </c>
      <c r="C9" s="62" t="s">
        <v>11</v>
      </c>
      <c r="D9" s="62"/>
      <c r="E9" s="15">
        <f>VLOOKUP(C9,RA!B12:D40,3,0)</f>
        <v>229942.73680000001</v>
      </c>
      <c r="F9" s="25">
        <f>VLOOKUP(C9,RA!B13:I44,8,0)</f>
        <v>66909.742499999993</v>
      </c>
      <c r="G9" s="16">
        <f t="shared" si="0"/>
        <v>163032.99430000002</v>
      </c>
      <c r="H9" s="27">
        <f>RA!J13</f>
        <v>29.098437041826099</v>
      </c>
      <c r="I9" s="20">
        <f>VLOOKUP(B9,RMS!B:D,3,FALSE)</f>
        <v>229942.94489059801</v>
      </c>
      <c r="J9" s="21">
        <f>VLOOKUP(B9,RMS!B:E,4,FALSE)</f>
        <v>163032.993446154</v>
      </c>
      <c r="K9" s="22">
        <f t="shared" si="1"/>
        <v>-0.20809059799648821</v>
      </c>
      <c r="L9" s="22">
        <f t="shared" si="2"/>
        <v>8.538460242561996E-4</v>
      </c>
      <c r="M9" s="34"/>
    </row>
    <row r="10" spans="1:13" x14ac:dyDescent="0.15">
      <c r="A10" s="65"/>
      <c r="B10" s="12">
        <v>18</v>
      </c>
      <c r="C10" s="62" t="s">
        <v>12</v>
      </c>
      <c r="D10" s="62"/>
      <c r="E10" s="15">
        <f>VLOOKUP(C10,RA!B14:D41,3,0)</f>
        <v>141889.57389999999</v>
      </c>
      <c r="F10" s="25">
        <f>VLOOKUP(C10,RA!B14:I45,8,0)</f>
        <v>29053.0798</v>
      </c>
      <c r="G10" s="16">
        <f t="shared" si="0"/>
        <v>112836.49409999998</v>
      </c>
      <c r="H10" s="27">
        <f>RA!J14</f>
        <v>20.475838358973299</v>
      </c>
      <c r="I10" s="20">
        <f>VLOOKUP(B10,RMS!B:D,3,FALSE)</f>
        <v>141889.58316581199</v>
      </c>
      <c r="J10" s="21">
        <f>VLOOKUP(B10,RMS!B:E,4,FALSE)</f>
        <v>112836.49132478599</v>
      </c>
      <c r="K10" s="22">
        <f t="shared" si="1"/>
        <v>-9.2658119974657893E-3</v>
      </c>
      <c r="L10" s="22">
        <f t="shared" si="2"/>
        <v>2.7752139867516235E-3</v>
      </c>
      <c r="M10" s="34"/>
    </row>
    <row r="11" spans="1:13" x14ac:dyDescent="0.15">
      <c r="A11" s="65"/>
      <c r="B11" s="12">
        <v>19</v>
      </c>
      <c r="C11" s="62" t="s">
        <v>13</v>
      </c>
      <c r="D11" s="62"/>
      <c r="E11" s="15">
        <f>VLOOKUP(C11,RA!B14:D42,3,0)</f>
        <v>274558.58809999999</v>
      </c>
      <c r="F11" s="25">
        <f>VLOOKUP(C11,RA!B15:I46,8,0)</f>
        <v>24243.677500000002</v>
      </c>
      <c r="G11" s="16">
        <f t="shared" si="0"/>
        <v>250314.9106</v>
      </c>
      <c r="H11" s="27">
        <f>RA!J15</f>
        <v>8.8300561522300498</v>
      </c>
      <c r="I11" s="20">
        <f>VLOOKUP(B11,RMS!B:D,3,FALSE)</f>
        <v>274558.84126495698</v>
      </c>
      <c r="J11" s="21">
        <f>VLOOKUP(B11,RMS!B:E,4,FALSE)</f>
        <v>250314.911611966</v>
      </c>
      <c r="K11" s="22">
        <f t="shared" si="1"/>
        <v>-0.25316495698643848</v>
      </c>
      <c r="L11" s="22">
        <f t="shared" si="2"/>
        <v>-1.011966000078246E-3</v>
      </c>
      <c r="M11" s="34"/>
    </row>
    <row r="12" spans="1:13" x14ac:dyDescent="0.15">
      <c r="A12" s="65"/>
      <c r="B12" s="12">
        <v>21</v>
      </c>
      <c r="C12" s="62" t="s">
        <v>14</v>
      </c>
      <c r="D12" s="62"/>
      <c r="E12" s="15">
        <f>VLOOKUP(C12,RA!B16:D43,3,0)</f>
        <v>692243.8064</v>
      </c>
      <c r="F12" s="25">
        <f>VLOOKUP(C12,RA!B16:I47,8,0)</f>
        <v>25169.903300000002</v>
      </c>
      <c r="G12" s="16">
        <f t="shared" si="0"/>
        <v>667073.9031</v>
      </c>
      <c r="H12" s="27">
        <f>RA!J16</f>
        <v>3.6359882265896402</v>
      </c>
      <c r="I12" s="20">
        <f>VLOOKUP(B12,RMS!B:D,3,FALSE)</f>
        <v>692243.33009059797</v>
      </c>
      <c r="J12" s="21">
        <f>VLOOKUP(B12,RMS!B:E,4,FALSE)</f>
        <v>667073.90320940199</v>
      </c>
      <c r="K12" s="22">
        <f t="shared" si="1"/>
        <v>0.47630940203089267</v>
      </c>
      <c r="L12" s="22">
        <f t="shared" si="2"/>
        <v>-1.0940199717879295E-4</v>
      </c>
      <c r="M12" s="34"/>
    </row>
    <row r="13" spans="1:13" x14ac:dyDescent="0.15">
      <c r="A13" s="65"/>
      <c r="B13" s="12">
        <v>22</v>
      </c>
      <c r="C13" s="62" t="s">
        <v>15</v>
      </c>
      <c r="D13" s="62"/>
      <c r="E13" s="15">
        <f>VLOOKUP(C13,RA!B16:D44,3,0)</f>
        <v>464149.66580000002</v>
      </c>
      <c r="F13" s="25">
        <f>VLOOKUP(C13,RA!B17:I48,8,0)</f>
        <v>43412.402099999999</v>
      </c>
      <c r="G13" s="16">
        <f t="shared" si="0"/>
        <v>420737.26370000001</v>
      </c>
      <c r="H13" s="27">
        <f>RA!J17</f>
        <v>9.35310424605718</v>
      </c>
      <c r="I13" s="20">
        <f>VLOOKUP(B13,RMS!B:D,3,FALSE)</f>
        <v>464149.73027948698</v>
      </c>
      <c r="J13" s="21">
        <f>VLOOKUP(B13,RMS!B:E,4,FALSE)</f>
        <v>420737.26410256402</v>
      </c>
      <c r="K13" s="22">
        <f t="shared" si="1"/>
        <v>-6.4479486958589405E-2</v>
      </c>
      <c r="L13" s="22">
        <f t="shared" si="2"/>
        <v>-4.0256400825455785E-4</v>
      </c>
      <c r="M13" s="34"/>
    </row>
    <row r="14" spans="1:13" x14ac:dyDescent="0.15">
      <c r="A14" s="65"/>
      <c r="B14" s="12">
        <v>23</v>
      </c>
      <c r="C14" s="62" t="s">
        <v>16</v>
      </c>
      <c r="D14" s="62"/>
      <c r="E14" s="15">
        <f>VLOOKUP(C14,RA!B18:D45,3,0)</f>
        <v>1243263.4454999999</v>
      </c>
      <c r="F14" s="25">
        <f>VLOOKUP(C14,RA!B18:I49,8,0)</f>
        <v>165782.2303</v>
      </c>
      <c r="G14" s="16">
        <f t="shared" si="0"/>
        <v>1077481.2152</v>
      </c>
      <c r="H14" s="27">
        <f>RA!J18</f>
        <v>13.3344409746824</v>
      </c>
      <c r="I14" s="20">
        <f>VLOOKUP(B14,RMS!B:D,3,FALSE)</f>
        <v>1243263.3938499701</v>
      </c>
      <c r="J14" s="21">
        <f>VLOOKUP(B14,RMS!B:E,4,FALSE)</f>
        <v>1077481.1708517501</v>
      </c>
      <c r="K14" s="22">
        <f t="shared" si="1"/>
        <v>5.165002983994782E-2</v>
      </c>
      <c r="L14" s="22">
        <f t="shared" si="2"/>
        <v>4.4348249910399318E-2</v>
      </c>
      <c r="M14" s="34"/>
    </row>
    <row r="15" spans="1:13" x14ac:dyDescent="0.15">
      <c r="A15" s="65"/>
      <c r="B15" s="12">
        <v>24</v>
      </c>
      <c r="C15" s="62" t="s">
        <v>17</v>
      </c>
      <c r="D15" s="62"/>
      <c r="E15" s="15">
        <f>VLOOKUP(C15,RA!B18:D46,3,0)</f>
        <v>439004.2292</v>
      </c>
      <c r="F15" s="25">
        <f>VLOOKUP(C15,RA!B19:I50,8,0)</f>
        <v>29635.6459</v>
      </c>
      <c r="G15" s="16">
        <f t="shared" si="0"/>
        <v>409368.5833</v>
      </c>
      <c r="H15" s="27">
        <f>RA!J19</f>
        <v>6.7506515720828499</v>
      </c>
      <c r="I15" s="20">
        <f>VLOOKUP(B15,RMS!B:D,3,FALSE)</f>
        <v>439004.302957265</v>
      </c>
      <c r="J15" s="21">
        <f>VLOOKUP(B15,RMS!B:E,4,FALSE)</f>
        <v>409368.58309487201</v>
      </c>
      <c r="K15" s="22">
        <f t="shared" si="1"/>
        <v>-7.375726499594748E-2</v>
      </c>
      <c r="L15" s="22">
        <f t="shared" si="2"/>
        <v>2.0512798801064491E-4</v>
      </c>
      <c r="M15" s="34"/>
    </row>
    <row r="16" spans="1:13" x14ac:dyDescent="0.15">
      <c r="A16" s="65"/>
      <c r="B16" s="12">
        <v>25</v>
      </c>
      <c r="C16" s="62" t="s">
        <v>18</v>
      </c>
      <c r="D16" s="62"/>
      <c r="E16" s="15">
        <f>VLOOKUP(C16,RA!B20:D47,3,0)</f>
        <v>725049.63009999995</v>
      </c>
      <c r="F16" s="25">
        <f>VLOOKUP(C16,RA!B20:I51,8,0)</f>
        <v>50935.893300000003</v>
      </c>
      <c r="G16" s="16">
        <f t="shared" si="0"/>
        <v>674113.73679999996</v>
      </c>
      <c r="H16" s="27">
        <f>RA!J20</f>
        <v>7.0251595456954901</v>
      </c>
      <c r="I16" s="20">
        <f>VLOOKUP(B16,RMS!B:D,3,FALSE)</f>
        <v>725049.81030000001</v>
      </c>
      <c r="J16" s="21">
        <f>VLOOKUP(B16,RMS!B:E,4,FALSE)</f>
        <v>674113.73679999996</v>
      </c>
      <c r="K16" s="22">
        <f t="shared" si="1"/>
        <v>-0.18020000006072223</v>
      </c>
      <c r="L16" s="22">
        <f t="shared" si="2"/>
        <v>0</v>
      </c>
      <c r="M16" s="34"/>
    </row>
    <row r="17" spans="1:13" x14ac:dyDescent="0.15">
      <c r="A17" s="65"/>
      <c r="B17" s="12">
        <v>26</v>
      </c>
      <c r="C17" s="62" t="s">
        <v>19</v>
      </c>
      <c r="D17" s="62"/>
      <c r="E17" s="15">
        <f>VLOOKUP(C17,RA!B20:D48,3,0)</f>
        <v>297781.83860000002</v>
      </c>
      <c r="F17" s="25">
        <f>VLOOKUP(C17,RA!B21:I52,8,0)</f>
        <v>21819.866900000001</v>
      </c>
      <c r="G17" s="16">
        <f t="shared" si="0"/>
        <v>275961.97169999999</v>
      </c>
      <c r="H17" s="27">
        <f>RA!J21</f>
        <v>7.3274673172093197</v>
      </c>
      <c r="I17" s="20">
        <f>VLOOKUP(B17,RMS!B:D,3,FALSE)</f>
        <v>297781.719252137</v>
      </c>
      <c r="J17" s="21">
        <f>VLOOKUP(B17,RMS!B:E,4,FALSE)</f>
        <v>275961.97163418803</v>
      </c>
      <c r="K17" s="22">
        <f t="shared" si="1"/>
        <v>0.11934786301571876</v>
      </c>
      <c r="L17" s="22">
        <f t="shared" si="2"/>
        <v>6.5811967942863703E-5</v>
      </c>
      <c r="M17" s="34"/>
    </row>
    <row r="18" spans="1:13" x14ac:dyDescent="0.15">
      <c r="A18" s="65"/>
      <c r="B18" s="12">
        <v>27</v>
      </c>
      <c r="C18" s="62" t="s">
        <v>20</v>
      </c>
      <c r="D18" s="62"/>
      <c r="E18" s="15">
        <f>VLOOKUP(C18,RA!B22:D49,3,0)</f>
        <v>1111295.6795999999</v>
      </c>
      <c r="F18" s="25">
        <f>VLOOKUP(C18,RA!B22:I53,8,0)</f>
        <v>111048.05530000001</v>
      </c>
      <c r="G18" s="16">
        <f t="shared" si="0"/>
        <v>1000247.6242999999</v>
      </c>
      <c r="H18" s="27">
        <f>RA!J22</f>
        <v>9.9926650790157598</v>
      </c>
      <c r="I18" s="20">
        <f>VLOOKUP(B18,RMS!B:D,3,FALSE)</f>
        <v>1111297.06576667</v>
      </c>
      <c r="J18" s="21">
        <f>VLOOKUP(B18,RMS!B:E,4,FALSE)</f>
        <v>1000247.6241</v>
      </c>
      <c r="K18" s="22">
        <f t="shared" si="1"/>
        <v>-1.3861666701268405</v>
      </c>
      <c r="L18" s="22">
        <f t="shared" si="2"/>
        <v>1.9999989308416843E-4</v>
      </c>
      <c r="M18" s="34"/>
    </row>
    <row r="19" spans="1:13" x14ac:dyDescent="0.15">
      <c r="A19" s="65"/>
      <c r="B19" s="12">
        <v>29</v>
      </c>
      <c r="C19" s="62" t="s">
        <v>21</v>
      </c>
      <c r="D19" s="62"/>
      <c r="E19" s="15">
        <f>VLOOKUP(C19,RA!B22:D50,3,0)</f>
        <v>2536581.2713000001</v>
      </c>
      <c r="F19" s="25">
        <f>VLOOKUP(C19,RA!B23:I54,8,0)</f>
        <v>179149.38389999999</v>
      </c>
      <c r="G19" s="16">
        <f t="shared" si="0"/>
        <v>2357431.8874000004</v>
      </c>
      <c r="H19" s="27">
        <f>RA!J23</f>
        <v>7.0626313427042602</v>
      </c>
      <c r="I19" s="20">
        <f>VLOOKUP(B19,RMS!B:D,3,FALSE)</f>
        <v>2536582.7019230798</v>
      </c>
      <c r="J19" s="21">
        <f>VLOOKUP(B19,RMS!B:E,4,FALSE)</f>
        <v>2357431.91734188</v>
      </c>
      <c r="K19" s="22">
        <f t="shared" si="1"/>
        <v>-1.430623079650104</v>
      </c>
      <c r="L19" s="22">
        <f t="shared" si="2"/>
        <v>-2.994187967851758E-2</v>
      </c>
      <c r="M19" s="34"/>
    </row>
    <row r="20" spans="1:13" x14ac:dyDescent="0.15">
      <c r="A20" s="65"/>
      <c r="B20" s="12">
        <v>31</v>
      </c>
      <c r="C20" s="62" t="s">
        <v>22</v>
      </c>
      <c r="D20" s="62"/>
      <c r="E20" s="15">
        <f>VLOOKUP(C20,RA!B24:D51,3,0)</f>
        <v>179290.3518</v>
      </c>
      <c r="F20" s="25">
        <f>VLOOKUP(C20,RA!B24:I55,8,0)</f>
        <v>27659.492699999999</v>
      </c>
      <c r="G20" s="16">
        <f t="shared" si="0"/>
        <v>151630.8591</v>
      </c>
      <c r="H20" s="27">
        <f>RA!J24</f>
        <v>15.4272064404528</v>
      </c>
      <c r="I20" s="20">
        <f>VLOOKUP(B20,RMS!B:D,3,FALSE)</f>
        <v>179290.332910211</v>
      </c>
      <c r="J20" s="21">
        <f>VLOOKUP(B20,RMS!B:E,4,FALSE)</f>
        <v>151630.859851132</v>
      </c>
      <c r="K20" s="22">
        <f t="shared" si="1"/>
        <v>1.8889789003878832E-2</v>
      </c>
      <c r="L20" s="22">
        <f t="shared" si="2"/>
        <v>-7.5113200000487268E-4</v>
      </c>
      <c r="M20" s="34"/>
    </row>
    <row r="21" spans="1:13" x14ac:dyDescent="0.15">
      <c r="A21" s="65"/>
      <c r="B21" s="12">
        <v>32</v>
      </c>
      <c r="C21" s="62" t="s">
        <v>23</v>
      </c>
      <c r="D21" s="62"/>
      <c r="E21" s="15">
        <f>VLOOKUP(C21,RA!B24:D52,3,0)</f>
        <v>175591.2922</v>
      </c>
      <c r="F21" s="25">
        <f>VLOOKUP(C21,RA!B25:I56,8,0)</f>
        <v>14629.161599999999</v>
      </c>
      <c r="G21" s="16">
        <f t="shared" si="0"/>
        <v>160962.1306</v>
      </c>
      <c r="H21" s="27">
        <f>RA!J25</f>
        <v>8.3313707739773708</v>
      </c>
      <c r="I21" s="20">
        <f>VLOOKUP(B21,RMS!B:D,3,FALSE)</f>
        <v>175591.28927773199</v>
      </c>
      <c r="J21" s="21">
        <f>VLOOKUP(B21,RMS!B:E,4,FALSE)</f>
        <v>160962.12986145401</v>
      </c>
      <c r="K21" s="22">
        <f t="shared" si="1"/>
        <v>2.922268002294004E-3</v>
      </c>
      <c r="L21" s="22">
        <f t="shared" si="2"/>
        <v>7.3854599031619728E-4</v>
      </c>
      <c r="M21" s="34"/>
    </row>
    <row r="22" spans="1:13" x14ac:dyDescent="0.15">
      <c r="A22" s="65"/>
      <c r="B22" s="12">
        <v>33</v>
      </c>
      <c r="C22" s="62" t="s">
        <v>24</v>
      </c>
      <c r="D22" s="62"/>
      <c r="E22" s="15">
        <f>VLOOKUP(C22,RA!B26:D53,3,0)</f>
        <v>533557.99820000003</v>
      </c>
      <c r="F22" s="25">
        <f>VLOOKUP(C22,RA!B26:I57,8,0)</f>
        <v>85882.765700000004</v>
      </c>
      <c r="G22" s="16">
        <f t="shared" si="0"/>
        <v>447675.23250000004</v>
      </c>
      <c r="H22" s="27">
        <f>RA!J26</f>
        <v>16.096238082782399</v>
      </c>
      <c r="I22" s="20">
        <f>VLOOKUP(B22,RMS!B:D,3,FALSE)</f>
        <v>533557.94912676804</v>
      </c>
      <c r="J22" s="21">
        <f>VLOOKUP(B22,RMS!B:E,4,FALSE)</f>
        <v>447675.18296720402</v>
      </c>
      <c r="K22" s="22">
        <f t="shared" si="1"/>
        <v>4.9073231988586485E-2</v>
      </c>
      <c r="L22" s="22">
        <f t="shared" si="2"/>
        <v>4.9532796023413539E-2</v>
      </c>
      <c r="M22" s="34"/>
    </row>
    <row r="23" spans="1:13" x14ac:dyDescent="0.15">
      <c r="A23" s="65"/>
      <c r="B23" s="12">
        <v>34</v>
      </c>
      <c r="C23" s="62" t="s">
        <v>25</v>
      </c>
      <c r="D23" s="62"/>
      <c r="E23" s="15">
        <f>VLOOKUP(C23,RA!B26:D54,3,0)</f>
        <v>191812.402</v>
      </c>
      <c r="F23" s="25">
        <f>VLOOKUP(C23,RA!B27:I58,8,0)</f>
        <v>54182.861900000004</v>
      </c>
      <c r="G23" s="16">
        <f t="shared" si="0"/>
        <v>137629.54009999998</v>
      </c>
      <c r="H23" s="27">
        <f>RA!J27</f>
        <v>28.247840773090399</v>
      </c>
      <c r="I23" s="20">
        <f>VLOOKUP(B23,RMS!B:D,3,FALSE)</f>
        <v>191812.364963762</v>
      </c>
      <c r="J23" s="21">
        <f>VLOOKUP(B23,RMS!B:E,4,FALSE)</f>
        <v>137629.55521648499</v>
      </c>
      <c r="K23" s="22">
        <f t="shared" si="1"/>
        <v>3.7036238005384803E-2</v>
      </c>
      <c r="L23" s="22">
        <f t="shared" si="2"/>
        <v>-1.5116485010366887E-2</v>
      </c>
      <c r="M23" s="34"/>
    </row>
    <row r="24" spans="1:13" x14ac:dyDescent="0.15">
      <c r="A24" s="65"/>
      <c r="B24" s="12">
        <v>35</v>
      </c>
      <c r="C24" s="62" t="s">
        <v>26</v>
      </c>
      <c r="D24" s="62"/>
      <c r="E24" s="15">
        <f>VLOOKUP(C24,RA!B28:D55,3,0)</f>
        <v>645697.21649999998</v>
      </c>
      <c r="F24" s="25">
        <f>VLOOKUP(C24,RA!B28:I59,8,0)</f>
        <v>26698.4427</v>
      </c>
      <c r="G24" s="16">
        <f t="shared" si="0"/>
        <v>618998.77379999997</v>
      </c>
      <c r="H24" s="27">
        <f>RA!J28</f>
        <v>4.1348238799477599</v>
      </c>
      <c r="I24" s="20">
        <f>VLOOKUP(B24,RMS!B:D,3,FALSE)</f>
        <v>645697.21326548699</v>
      </c>
      <c r="J24" s="21">
        <f>VLOOKUP(B24,RMS!B:E,4,FALSE)</f>
        <v>618998.79072212405</v>
      </c>
      <c r="K24" s="22">
        <f t="shared" si="1"/>
        <v>3.2345129875466228E-3</v>
      </c>
      <c r="L24" s="22">
        <f t="shared" si="2"/>
        <v>-1.6922124079428613E-2</v>
      </c>
      <c r="M24" s="34"/>
    </row>
    <row r="25" spans="1:13" x14ac:dyDescent="0.15">
      <c r="A25" s="65"/>
      <c r="B25" s="12">
        <v>36</v>
      </c>
      <c r="C25" s="62" t="s">
        <v>27</v>
      </c>
      <c r="D25" s="62"/>
      <c r="E25" s="15">
        <f>VLOOKUP(C25,RA!B28:D56,3,0)</f>
        <v>659377.19660000002</v>
      </c>
      <c r="F25" s="25">
        <f>VLOOKUP(C25,RA!B29:I60,8,0)</f>
        <v>93262.12</v>
      </c>
      <c r="G25" s="16">
        <f t="shared" si="0"/>
        <v>566115.07660000003</v>
      </c>
      <c r="H25" s="27">
        <f>RA!J29</f>
        <v>14.1439710807251</v>
      </c>
      <c r="I25" s="20">
        <f>VLOOKUP(B25,RMS!B:D,3,FALSE)</f>
        <v>659377.19608407095</v>
      </c>
      <c r="J25" s="21">
        <f>VLOOKUP(B25,RMS!B:E,4,FALSE)</f>
        <v>566115.06963222998</v>
      </c>
      <c r="K25" s="22">
        <f t="shared" si="1"/>
        <v>5.1592907402664423E-4</v>
      </c>
      <c r="L25" s="22">
        <f t="shared" si="2"/>
        <v>6.9677700521424413E-3</v>
      </c>
      <c r="M25" s="34"/>
    </row>
    <row r="26" spans="1:13" x14ac:dyDescent="0.15">
      <c r="A26" s="65"/>
      <c r="B26" s="12">
        <v>37</v>
      </c>
      <c r="C26" s="62" t="s">
        <v>28</v>
      </c>
      <c r="D26" s="62"/>
      <c r="E26" s="15">
        <f>VLOOKUP(C26,RA!B30:D57,3,0)</f>
        <v>1042139.6762</v>
      </c>
      <c r="F26" s="25">
        <f>VLOOKUP(C26,RA!B30:I61,8,0)</f>
        <v>139476.43979999999</v>
      </c>
      <c r="G26" s="16">
        <f t="shared" si="0"/>
        <v>902663.23640000005</v>
      </c>
      <c r="H26" s="27">
        <f>RA!J30</f>
        <v>13.383660845595999</v>
      </c>
      <c r="I26" s="20">
        <f>VLOOKUP(B26,RMS!B:D,3,FALSE)</f>
        <v>1042139.74159064</v>
      </c>
      <c r="J26" s="21">
        <f>VLOOKUP(B26,RMS!B:E,4,FALSE)</f>
        <v>902663.22709309403</v>
      </c>
      <c r="K26" s="22">
        <f t="shared" si="1"/>
        <v>-6.5390640054829419E-2</v>
      </c>
      <c r="L26" s="22">
        <f t="shared" si="2"/>
        <v>9.3069060239940882E-3</v>
      </c>
      <c r="M26" s="34"/>
    </row>
    <row r="27" spans="1:13" x14ac:dyDescent="0.15">
      <c r="A27" s="65"/>
      <c r="B27" s="12">
        <v>38</v>
      </c>
      <c r="C27" s="62" t="s">
        <v>29</v>
      </c>
      <c r="D27" s="62"/>
      <c r="E27" s="15">
        <f>VLOOKUP(C27,RA!B30:D58,3,0)</f>
        <v>512976.22330000001</v>
      </c>
      <c r="F27" s="25">
        <f>VLOOKUP(C27,RA!B31:I62,8,0)</f>
        <v>34185.803899999999</v>
      </c>
      <c r="G27" s="16">
        <f t="shared" si="0"/>
        <v>478790.41940000001</v>
      </c>
      <c r="H27" s="27">
        <f>RA!J31</f>
        <v>6.6642082707227903</v>
      </c>
      <c r="I27" s="20">
        <f>VLOOKUP(B27,RMS!B:D,3,FALSE)</f>
        <v>512976.16441238899</v>
      </c>
      <c r="J27" s="21">
        <f>VLOOKUP(B27,RMS!B:E,4,FALSE)</f>
        <v>478790.41158053098</v>
      </c>
      <c r="K27" s="22">
        <f t="shared" si="1"/>
        <v>5.8887611026875675E-2</v>
      </c>
      <c r="L27" s="22">
        <f t="shared" si="2"/>
        <v>7.8194690286181867E-3</v>
      </c>
      <c r="M27" s="34"/>
    </row>
    <row r="28" spans="1:13" x14ac:dyDescent="0.15">
      <c r="A28" s="65"/>
      <c r="B28" s="12">
        <v>39</v>
      </c>
      <c r="C28" s="62" t="s">
        <v>30</v>
      </c>
      <c r="D28" s="62"/>
      <c r="E28" s="15">
        <f>VLOOKUP(C28,RA!B32:D59,3,0)</f>
        <v>100838.8002</v>
      </c>
      <c r="F28" s="25">
        <f>VLOOKUP(C28,RA!B32:I63,8,0)</f>
        <v>28934.215199999999</v>
      </c>
      <c r="G28" s="16">
        <f t="shared" si="0"/>
        <v>71904.584999999992</v>
      </c>
      <c r="H28" s="27">
        <f>RA!J32</f>
        <v>28.693533781255798</v>
      </c>
      <c r="I28" s="20">
        <f>VLOOKUP(B28,RMS!B:D,3,FALSE)</f>
        <v>100838.783748869</v>
      </c>
      <c r="J28" s="21">
        <f>VLOOKUP(B28,RMS!B:E,4,FALSE)</f>
        <v>71904.590496010205</v>
      </c>
      <c r="K28" s="22">
        <f t="shared" si="1"/>
        <v>1.6451130999485031E-2</v>
      </c>
      <c r="L28" s="22">
        <f t="shared" si="2"/>
        <v>-5.4960102133918554E-3</v>
      </c>
      <c r="M28" s="34"/>
    </row>
    <row r="29" spans="1:13" x14ac:dyDescent="0.15">
      <c r="A29" s="65"/>
      <c r="B29" s="12">
        <v>40</v>
      </c>
      <c r="C29" s="62" t="s">
        <v>31</v>
      </c>
      <c r="D29" s="6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65"/>
      <c r="B30" s="12">
        <v>42</v>
      </c>
      <c r="C30" s="62" t="s">
        <v>32</v>
      </c>
      <c r="D30" s="62"/>
      <c r="E30" s="15">
        <f>VLOOKUP(C30,RA!B34:D62,3,0)</f>
        <v>111445.7441</v>
      </c>
      <c r="F30" s="25">
        <f>VLOOKUP(C30,RA!B34:I66,8,0)</f>
        <v>14892.1607</v>
      </c>
      <c r="G30" s="16">
        <f t="shared" si="0"/>
        <v>96553.583400000003</v>
      </c>
      <c r="H30" s="27">
        <f>RA!J34</f>
        <v>0</v>
      </c>
      <c r="I30" s="20">
        <f>VLOOKUP(B30,RMS!B:D,3,FALSE)</f>
        <v>111445.74219999999</v>
      </c>
      <c r="J30" s="21">
        <f>VLOOKUP(B30,RMS!B:E,4,FALSE)</f>
        <v>96553.583700000003</v>
      </c>
      <c r="K30" s="22">
        <f t="shared" si="1"/>
        <v>1.9000000029336661E-3</v>
      </c>
      <c r="L30" s="22">
        <f t="shared" si="2"/>
        <v>-2.9999999969732016E-4</v>
      </c>
      <c r="M30" s="34"/>
    </row>
    <row r="31" spans="1:13" s="39" customFormat="1" ht="12" thickBot="1" x14ac:dyDescent="0.2">
      <c r="A31" s="65"/>
      <c r="B31" s="12">
        <v>70</v>
      </c>
      <c r="C31" s="66" t="s">
        <v>70</v>
      </c>
      <c r="D31" s="67"/>
      <c r="E31" s="15">
        <f>VLOOKUP(C31,RA!B35:D63,3,0)</f>
        <v>61132.480000000003</v>
      </c>
      <c r="F31" s="25">
        <f>VLOOKUP(C31,RA!B35:I67,8,0)</f>
        <v>217.96</v>
      </c>
      <c r="G31" s="16">
        <f t="shared" si="0"/>
        <v>60914.520000000004</v>
      </c>
      <c r="H31" s="27">
        <f>RA!J35</f>
        <v>13.362700227150301</v>
      </c>
      <c r="I31" s="20">
        <f>VLOOKUP(B31,RMS!B:D,3,FALSE)</f>
        <v>61132.480000000003</v>
      </c>
      <c r="J31" s="21">
        <f>VLOOKUP(B31,RMS!B:E,4,FALSE)</f>
        <v>60914.52</v>
      </c>
      <c r="K31" s="22">
        <f t="shared" si="1"/>
        <v>0</v>
      </c>
      <c r="L31" s="22">
        <f t="shared" si="2"/>
        <v>0</v>
      </c>
    </row>
    <row r="32" spans="1:13" x14ac:dyDescent="0.15">
      <c r="A32" s="65"/>
      <c r="B32" s="12">
        <v>71</v>
      </c>
      <c r="C32" s="62" t="s">
        <v>36</v>
      </c>
      <c r="D32" s="62"/>
      <c r="E32" s="15">
        <f>VLOOKUP(C32,RA!B34:D63,3,0)</f>
        <v>327908.90000000002</v>
      </c>
      <c r="F32" s="25">
        <f>VLOOKUP(C32,RA!B34:I67,8,0)</f>
        <v>-9405.16</v>
      </c>
      <c r="G32" s="16">
        <f t="shared" si="0"/>
        <v>337314.06</v>
      </c>
      <c r="H32" s="27">
        <f>RA!J35</f>
        <v>13.362700227150301</v>
      </c>
      <c r="I32" s="20">
        <f>VLOOKUP(B32,RMS!B:D,3,FALSE)</f>
        <v>327908.90000000002</v>
      </c>
      <c r="J32" s="21">
        <f>VLOOKUP(B32,RMS!B:E,4,FALSE)</f>
        <v>337314.06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65"/>
      <c r="B33" s="12">
        <v>72</v>
      </c>
      <c r="C33" s="62" t="s">
        <v>37</v>
      </c>
      <c r="D33" s="62"/>
      <c r="E33" s="15">
        <f>VLOOKUP(C33,RA!B34:D64,3,0)</f>
        <v>560800.98</v>
      </c>
      <c r="F33" s="25">
        <f>VLOOKUP(C33,RA!B34:I68,8,0)</f>
        <v>-30239.119999999999</v>
      </c>
      <c r="G33" s="16">
        <f t="shared" si="0"/>
        <v>591040.1</v>
      </c>
      <c r="H33" s="27">
        <f>RA!J34</f>
        <v>0</v>
      </c>
      <c r="I33" s="20">
        <f>VLOOKUP(B33,RMS!B:D,3,FALSE)</f>
        <v>560800.98</v>
      </c>
      <c r="J33" s="21">
        <f>VLOOKUP(B33,RMS!B:E,4,FALSE)</f>
        <v>591040.1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65"/>
      <c r="B34" s="12">
        <v>73</v>
      </c>
      <c r="C34" s="62" t="s">
        <v>38</v>
      </c>
      <c r="D34" s="62"/>
      <c r="E34" s="15">
        <f>VLOOKUP(C34,RA!B35:D65,3,0)</f>
        <v>312134.32</v>
      </c>
      <c r="F34" s="25">
        <f>VLOOKUP(C34,RA!B35:I69,8,0)</f>
        <v>5676.99</v>
      </c>
      <c r="G34" s="16">
        <f t="shared" si="0"/>
        <v>306457.33</v>
      </c>
      <c r="H34" s="27">
        <f>RA!J35</f>
        <v>13.362700227150301</v>
      </c>
      <c r="I34" s="20">
        <f>VLOOKUP(B34,RMS!B:D,3,FALSE)</f>
        <v>312134.32</v>
      </c>
      <c r="J34" s="21">
        <f>VLOOKUP(B34,RMS!B:E,4,FALSE)</f>
        <v>306457.33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65"/>
      <c r="B35" s="12">
        <v>74</v>
      </c>
      <c r="C35" s="62" t="s">
        <v>72</v>
      </c>
      <c r="D35" s="6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0.35653714686530003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65"/>
      <c r="B36" s="12">
        <v>75</v>
      </c>
      <c r="C36" s="62" t="s">
        <v>33</v>
      </c>
      <c r="D36" s="62"/>
      <c r="E36" s="15">
        <f>VLOOKUP(C36,RA!B8:D66,3,0)</f>
        <v>75174.359299999996</v>
      </c>
      <c r="F36" s="25">
        <f>VLOOKUP(C36,RA!B8:I70,8,0)</f>
        <v>3692.9654999999998</v>
      </c>
      <c r="G36" s="16">
        <f t="shared" si="0"/>
        <v>71481.393799999991</v>
      </c>
      <c r="H36" s="27">
        <f>RA!J36</f>
        <v>0.35653714686530003</v>
      </c>
      <c r="I36" s="20">
        <f>VLOOKUP(B36,RMS!B:D,3,FALSE)</f>
        <v>75174.358974358998</v>
      </c>
      <c r="J36" s="21">
        <f>VLOOKUP(B36,RMS!B:E,4,FALSE)</f>
        <v>71481.3931623932</v>
      </c>
      <c r="K36" s="22">
        <f t="shared" si="1"/>
        <v>3.2564099819865078E-4</v>
      </c>
      <c r="L36" s="22">
        <f t="shared" si="2"/>
        <v>6.3760679040569812E-4</v>
      </c>
      <c r="M36" s="34"/>
    </row>
    <row r="37" spans="1:13" x14ac:dyDescent="0.15">
      <c r="A37" s="65"/>
      <c r="B37" s="12">
        <v>76</v>
      </c>
      <c r="C37" s="62" t="s">
        <v>34</v>
      </c>
      <c r="D37" s="62"/>
      <c r="E37" s="15">
        <f>VLOOKUP(C37,RA!B8:D67,3,0)</f>
        <v>302438.5638</v>
      </c>
      <c r="F37" s="25">
        <f>VLOOKUP(C37,RA!B8:I71,8,0)</f>
        <v>12317.4542</v>
      </c>
      <c r="G37" s="16">
        <f t="shared" si="0"/>
        <v>290121.10960000003</v>
      </c>
      <c r="H37" s="27">
        <f>RA!J37</f>
        <v>-2.8682234608453698</v>
      </c>
      <c r="I37" s="20">
        <f>VLOOKUP(B37,RMS!B:D,3,FALSE)</f>
        <v>302438.55884615402</v>
      </c>
      <c r="J37" s="21">
        <f>VLOOKUP(B37,RMS!B:E,4,FALSE)</f>
        <v>290121.11275555601</v>
      </c>
      <c r="K37" s="22">
        <f t="shared" si="1"/>
        <v>4.9538459861651063E-3</v>
      </c>
      <c r="L37" s="22">
        <f t="shared" si="2"/>
        <v>-3.1555559835396707E-3</v>
      </c>
      <c r="M37" s="34"/>
    </row>
    <row r="38" spans="1:13" x14ac:dyDescent="0.15">
      <c r="A38" s="65"/>
      <c r="B38" s="12">
        <v>77</v>
      </c>
      <c r="C38" s="62" t="s">
        <v>39</v>
      </c>
      <c r="D38" s="62"/>
      <c r="E38" s="15">
        <f>VLOOKUP(C38,RA!B9:D68,3,0)</f>
        <v>142651.39000000001</v>
      </c>
      <c r="F38" s="25">
        <f>VLOOKUP(C38,RA!B9:I72,8,0)</f>
        <v>1558.07</v>
      </c>
      <c r="G38" s="16">
        <f t="shared" si="0"/>
        <v>141093.32</v>
      </c>
      <c r="H38" s="27">
        <f>RA!J38</f>
        <v>-5.3921303775182396</v>
      </c>
      <c r="I38" s="20">
        <f>VLOOKUP(B38,RMS!B:D,3,FALSE)</f>
        <v>142651.39000000001</v>
      </c>
      <c r="J38" s="21">
        <f>VLOOKUP(B38,RMS!B:E,4,FALSE)</f>
        <v>141093.32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65"/>
      <c r="B39" s="12">
        <v>78</v>
      </c>
      <c r="C39" s="62" t="s">
        <v>40</v>
      </c>
      <c r="D39" s="62"/>
      <c r="E39" s="15">
        <f>VLOOKUP(C39,RA!B10:D69,3,0)</f>
        <v>76883.11</v>
      </c>
      <c r="F39" s="25">
        <f>VLOOKUP(C39,RA!B10:I73,8,0)</f>
        <v>9262.1200000000008</v>
      </c>
      <c r="G39" s="16">
        <f t="shared" si="0"/>
        <v>67620.990000000005</v>
      </c>
      <c r="H39" s="27">
        <f>RA!J39</f>
        <v>1.8187650752406801</v>
      </c>
      <c r="I39" s="20">
        <f>VLOOKUP(B39,RMS!B:D,3,FALSE)</f>
        <v>76883.11</v>
      </c>
      <c r="J39" s="21">
        <f>VLOOKUP(B39,RMS!B:E,4,FALSE)</f>
        <v>67620.990000000005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65"/>
      <c r="B40" s="12">
        <v>99</v>
      </c>
      <c r="C40" s="62" t="s">
        <v>35</v>
      </c>
      <c r="D40" s="62"/>
      <c r="E40" s="15">
        <f>VLOOKUP(C40,RA!B8:D70,3,0)</f>
        <v>9868.7868999999992</v>
      </c>
      <c r="F40" s="25">
        <f>VLOOKUP(C40,RA!B8:I74,8,0)</f>
        <v>1531.4946</v>
      </c>
      <c r="G40" s="16">
        <f t="shared" si="0"/>
        <v>8337.2922999999992</v>
      </c>
      <c r="H40" s="27">
        <f>RA!J40</f>
        <v>0</v>
      </c>
      <c r="I40" s="20">
        <f>VLOOKUP(B40,RMS!B:D,3,FALSE)</f>
        <v>9868.7867786097904</v>
      </c>
      <c r="J40" s="21">
        <f>VLOOKUP(B40,RMS!B:E,4,FALSE)</f>
        <v>8337.2923379472104</v>
      </c>
      <c r="K40" s="22">
        <f t="shared" si="1"/>
        <v>1.2139020873291884E-4</v>
      </c>
      <c r="L40" s="22">
        <f t="shared" si="2"/>
        <v>-3.7947211239952594E-5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41" t="s">
        <v>46</v>
      </c>
      <c r="W1" s="70"/>
    </row>
    <row r="2" spans="1:23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41"/>
      <c r="W2" s="70"/>
    </row>
    <row r="3" spans="1:23" ht="23.25" thickBot="1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42" t="s">
        <v>47</v>
      </c>
      <c r="W3" s="70"/>
    </row>
    <row r="4" spans="1:23" ht="15" thickTop="1" thickBo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40"/>
      <c r="W4" s="70"/>
    </row>
    <row r="5" spans="1:23" ht="15" thickTop="1" thickBot="1" x14ac:dyDescent="0.25">
      <c r="A5" s="43"/>
      <c r="B5" s="44"/>
      <c r="C5" s="45"/>
      <c r="D5" s="46" t="s">
        <v>0</v>
      </c>
      <c r="E5" s="46" t="s">
        <v>59</v>
      </c>
      <c r="F5" s="46" t="s">
        <v>60</v>
      </c>
      <c r="G5" s="46" t="s">
        <v>48</v>
      </c>
      <c r="H5" s="46" t="s">
        <v>49</v>
      </c>
      <c r="I5" s="46" t="s">
        <v>1</v>
      </c>
      <c r="J5" s="46" t="s">
        <v>2</v>
      </c>
      <c r="K5" s="46" t="s">
        <v>50</v>
      </c>
      <c r="L5" s="46" t="s">
        <v>51</v>
      </c>
      <c r="M5" s="46" t="s">
        <v>52</v>
      </c>
      <c r="N5" s="46" t="s">
        <v>53</v>
      </c>
      <c r="O5" s="46" t="s">
        <v>54</v>
      </c>
      <c r="P5" s="46" t="s">
        <v>61</v>
      </c>
      <c r="Q5" s="46" t="s">
        <v>62</v>
      </c>
      <c r="R5" s="46" t="s">
        <v>55</v>
      </c>
      <c r="S5" s="46" t="s">
        <v>56</v>
      </c>
      <c r="T5" s="46" t="s">
        <v>57</v>
      </c>
      <c r="U5" s="47" t="s">
        <v>58</v>
      </c>
      <c r="V5" s="40"/>
      <c r="W5" s="40"/>
    </row>
    <row r="6" spans="1:23" ht="14.25" thickBot="1" x14ac:dyDescent="0.2">
      <c r="A6" s="48" t="s">
        <v>3</v>
      </c>
      <c r="B6" s="71" t="s">
        <v>4</v>
      </c>
      <c r="C6" s="72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  <c r="V6" s="40"/>
      <c r="W6" s="40"/>
    </row>
    <row r="7" spans="1:23" ht="14.25" thickBot="1" x14ac:dyDescent="0.2">
      <c r="A7" s="73" t="s">
        <v>5</v>
      </c>
      <c r="B7" s="74"/>
      <c r="C7" s="75"/>
      <c r="D7" s="50">
        <v>15495734.9845</v>
      </c>
      <c r="E7" s="50">
        <v>15576221.516000001</v>
      </c>
      <c r="F7" s="51">
        <v>99.483273068392606</v>
      </c>
      <c r="G7" s="50">
        <v>15394113.592</v>
      </c>
      <c r="H7" s="51">
        <v>0.66013149696912998</v>
      </c>
      <c r="I7" s="50">
        <v>1448409.3722000001</v>
      </c>
      <c r="J7" s="51">
        <v>9.3471485776493193</v>
      </c>
      <c r="K7" s="50">
        <v>1576176.6812</v>
      </c>
      <c r="L7" s="51">
        <v>10.2388271450661</v>
      </c>
      <c r="M7" s="51">
        <v>-8.1061539942796995E-2</v>
      </c>
      <c r="N7" s="50">
        <v>502504435.75690001</v>
      </c>
      <c r="O7" s="50">
        <v>2906248638.7607002</v>
      </c>
      <c r="P7" s="50">
        <v>795374</v>
      </c>
      <c r="Q7" s="50">
        <v>794003</v>
      </c>
      <c r="R7" s="51">
        <v>0.17266937278575001</v>
      </c>
      <c r="S7" s="50">
        <v>19.482325276536599</v>
      </c>
      <c r="T7" s="50">
        <v>17.384931877083599</v>
      </c>
      <c r="U7" s="52">
        <v>10.765621504015099</v>
      </c>
      <c r="V7" s="40"/>
      <c r="W7" s="40"/>
    </row>
    <row r="8" spans="1:23" ht="14.25" thickBot="1" x14ac:dyDescent="0.2">
      <c r="A8" s="76">
        <v>42122</v>
      </c>
      <c r="B8" s="66" t="s">
        <v>6</v>
      </c>
      <c r="C8" s="67"/>
      <c r="D8" s="53">
        <v>956696.02879999997</v>
      </c>
      <c r="E8" s="53">
        <v>572835.85759999999</v>
      </c>
      <c r="F8" s="54">
        <v>167.010499798014</v>
      </c>
      <c r="G8" s="53">
        <v>528525.06830000004</v>
      </c>
      <c r="H8" s="54">
        <v>81.0124223392489</v>
      </c>
      <c r="I8" s="53">
        <v>117703.63559999999</v>
      </c>
      <c r="J8" s="54">
        <v>12.3031383069121</v>
      </c>
      <c r="K8" s="53">
        <v>100923.9697</v>
      </c>
      <c r="L8" s="54">
        <v>19.095398828407902</v>
      </c>
      <c r="M8" s="54">
        <v>0.166260462701558</v>
      </c>
      <c r="N8" s="53">
        <v>17845123.1184</v>
      </c>
      <c r="O8" s="53">
        <v>113056134.70469999</v>
      </c>
      <c r="P8" s="53">
        <v>20446</v>
      </c>
      <c r="Q8" s="53">
        <v>20634</v>
      </c>
      <c r="R8" s="54">
        <v>-0.91111757293786999</v>
      </c>
      <c r="S8" s="53">
        <v>46.791354240438203</v>
      </c>
      <c r="T8" s="53">
        <v>23.2142807550645</v>
      </c>
      <c r="U8" s="55">
        <v>50.3876706885262</v>
      </c>
      <c r="V8" s="40"/>
      <c r="W8" s="40"/>
    </row>
    <row r="9" spans="1:23" ht="12" customHeight="1" thickBot="1" x14ac:dyDescent="0.2">
      <c r="A9" s="77"/>
      <c r="B9" s="66" t="s">
        <v>7</v>
      </c>
      <c r="C9" s="67"/>
      <c r="D9" s="53">
        <v>56615.722300000001</v>
      </c>
      <c r="E9" s="53">
        <v>91323.514800000004</v>
      </c>
      <c r="F9" s="54">
        <v>61.994681680823803</v>
      </c>
      <c r="G9" s="53">
        <v>68089.547999999995</v>
      </c>
      <c r="H9" s="54">
        <v>-16.851082195464102</v>
      </c>
      <c r="I9" s="53">
        <v>13013.2155</v>
      </c>
      <c r="J9" s="54">
        <v>22.985162020974499</v>
      </c>
      <c r="K9" s="53">
        <v>16123.5491</v>
      </c>
      <c r="L9" s="54">
        <v>23.679917951577501</v>
      </c>
      <c r="M9" s="54">
        <v>-0.19290626280289599</v>
      </c>
      <c r="N9" s="53">
        <v>2681968.6469000001</v>
      </c>
      <c r="O9" s="53">
        <v>17359579.043699998</v>
      </c>
      <c r="P9" s="53">
        <v>3212</v>
      </c>
      <c r="Q9" s="53">
        <v>3628</v>
      </c>
      <c r="R9" s="54">
        <v>-11.4663726571114</v>
      </c>
      <c r="S9" s="53">
        <v>17.626314539227899</v>
      </c>
      <c r="T9" s="53">
        <v>16.203987899669201</v>
      </c>
      <c r="U9" s="55">
        <v>8.0693365388052296</v>
      </c>
      <c r="V9" s="40"/>
      <c r="W9" s="40"/>
    </row>
    <row r="10" spans="1:23" ht="14.25" thickBot="1" x14ac:dyDescent="0.2">
      <c r="A10" s="77"/>
      <c r="B10" s="66" t="s">
        <v>8</v>
      </c>
      <c r="C10" s="67"/>
      <c r="D10" s="53">
        <v>109551.0818</v>
      </c>
      <c r="E10" s="53">
        <v>126749.86079999999</v>
      </c>
      <c r="F10" s="54">
        <v>86.430928687852301</v>
      </c>
      <c r="G10" s="53">
        <v>101367.3312</v>
      </c>
      <c r="H10" s="54">
        <v>8.0733610159404101</v>
      </c>
      <c r="I10" s="53">
        <v>25385.5252</v>
      </c>
      <c r="J10" s="54">
        <v>23.1723181395366</v>
      </c>
      <c r="K10" s="53">
        <v>27414.4627</v>
      </c>
      <c r="L10" s="54">
        <v>27.0446724555771</v>
      </c>
      <c r="M10" s="54">
        <v>-7.4009748876092005E-2</v>
      </c>
      <c r="N10" s="53">
        <v>4135071.0874999999</v>
      </c>
      <c r="O10" s="53">
        <v>27589930.395599999</v>
      </c>
      <c r="P10" s="53">
        <v>76424</v>
      </c>
      <c r="Q10" s="53">
        <v>76004</v>
      </c>
      <c r="R10" s="54">
        <v>0.55260249460553601</v>
      </c>
      <c r="S10" s="53">
        <v>1.4334643802993801</v>
      </c>
      <c r="T10" s="53">
        <v>1.36698575732856</v>
      </c>
      <c r="U10" s="55">
        <v>4.6376194542717899</v>
      </c>
      <c r="V10" s="40"/>
      <c r="W10" s="40"/>
    </row>
    <row r="11" spans="1:23" ht="14.25" thickBot="1" x14ac:dyDescent="0.2">
      <c r="A11" s="77"/>
      <c r="B11" s="66" t="s">
        <v>9</v>
      </c>
      <c r="C11" s="67"/>
      <c r="D11" s="53">
        <v>47454.058499999999</v>
      </c>
      <c r="E11" s="53">
        <v>47679.551299999999</v>
      </c>
      <c r="F11" s="54">
        <v>99.527066019180396</v>
      </c>
      <c r="G11" s="53">
        <v>70566.096600000004</v>
      </c>
      <c r="H11" s="54">
        <v>-32.752326136174602</v>
      </c>
      <c r="I11" s="53">
        <v>10353.2299</v>
      </c>
      <c r="J11" s="54">
        <v>21.817375009136502</v>
      </c>
      <c r="K11" s="53">
        <v>6980.8194000000003</v>
      </c>
      <c r="L11" s="54">
        <v>9.8925967799670005</v>
      </c>
      <c r="M11" s="54">
        <v>0.48309665481390301</v>
      </c>
      <c r="N11" s="53">
        <v>1384938.1209</v>
      </c>
      <c r="O11" s="53">
        <v>8601540.7037000004</v>
      </c>
      <c r="P11" s="53">
        <v>2107</v>
      </c>
      <c r="Q11" s="53">
        <v>2097</v>
      </c>
      <c r="R11" s="54">
        <v>0.47687172150692198</v>
      </c>
      <c r="S11" s="53">
        <v>22.522097057427601</v>
      </c>
      <c r="T11" s="53">
        <v>21.0825642346209</v>
      </c>
      <c r="U11" s="55">
        <v>6.3916464756197504</v>
      </c>
      <c r="V11" s="40"/>
      <c r="W11" s="40"/>
    </row>
    <row r="12" spans="1:23" ht="14.25" thickBot="1" x14ac:dyDescent="0.2">
      <c r="A12" s="77"/>
      <c r="B12" s="66" t="s">
        <v>10</v>
      </c>
      <c r="C12" s="67"/>
      <c r="D12" s="53">
        <v>147937.83670000001</v>
      </c>
      <c r="E12" s="53">
        <v>92971.143200000006</v>
      </c>
      <c r="F12" s="54">
        <v>159.12231646087801</v>
      </c>
      <c r="G12" s="53">
        <v>112132.5307</v>
      </c>
      <c r="H12" s="54">
        <v>31.931238665961899</v>
      </c>
      <c r="I12" s="53">
        <v>20377.646700000001</v>
      </c>
      <c r="J12" s="54">
        <v>13.774465785466001</v>
      </c>
      <c r="K12" s="53">
        <v>20742.7765</v>
      </c>
      <c r="L12" s="54">
        <v>18.4984467669738</v>
      </c>
      <c r="M12" s="54">
        <v>-1.7602744743453001E-2</v>
      </c>
      <c r="N12" s="53">
        <v>4098357.6291999999</v>
      </c>
      <c r="O12" s="53">
        <v>30491029.158</v>
      </c>
      <c r="P12" s="53">
        <v>1273</v>
      </c>
      <c r="Q12" s="53">
        <v>1398</v>
      </c>
      <c r="R12" s="54">
        <v>-8.9413447782546491</v>
      </c>
      <c r="S12" s="53">
        <v>116.211969128044</v>
      </c>
      <c r="T12" s="53">
        <v>92.791453719599403</v>
      </c>
      <c r="U12" s="55">
        <v>20.1532730098046</v>
      </c>
      <c r="V12" s="40"/>
      <c r="W12" s="40"/>
    </row>
    <row r="13" spans="1:23" ht="14.25" thickBot="1" x14ac:dyDescent="0.2">
      <c r="A13" s="77"/>
      <c r="B13" s="66" t="s">
        <v>11</v>
      </c>
      <c r="C13" s="67"/>
      <c r="D13" s="53">
        <v>229942.73680000001</v>
      </c>
      <c r="E13" s="53">
        <v>253390.83100000001</v>
      </c>
      <c r="F13" s="54">
        <v>90.746273609245193</v>
      </c>
      <c r="G13" s="53">
        <v>219544.33660000001</v>
      </c>
      <c r="H13" s="54">
        <v>4.7363554719908096</v>
      </c>
      <c r="I13" s="53">
        <v>66909.742499999993</v>
      </c>
      <c r="J13" s="54">
        <v>29.098437041826099</v>
      </c>
      <c r="K13" s="53">
        <v>46540.486599999997</v>
      </c>
      <c r="L13" s="54">
        <v>21.1986732706272</v>
      </c>
      <c r="M13" s="54">
        <v>0.43766744587496398</v>
      </c>
      <c r="N13" s="53">
        <v>7502955.1569999997</v>
      </c>
      <c r="O13" s="53">
        <v>49575142.787</v>
      </c>
      <c r="P13" s="53">
        <v>8575</v>
      </c>
      <c r="Q13" s="53">
        <v>8583</v>
      </c>
      <c r="R13" s="54">
        <v>-9.3207503204007003E-2</v>
      </c>
      <c r="S13" s="53">
        <v>26.815479510204099</v>
      </c>
      <c r="T13" s="53">
        <v>24.4721138296633</v>
      </c>
      <c r="U13" s="55">
        <v>8.7388542861934493</v>
      </c>
      <c r="V13" s="40"/>
      <c r="W13" s="40"/>
    </row>
    <row r="14" spans="1:23" ht="14.25" thickBot="1" x14ac:dyDescent="0.2">
      <c r="A14" s="77"/>
      <c r="B14" s="66" t="s">
        <v>12</v>
      </c>
      <c r="C14" s="67"/>
      <c r="D14" s="53">
        <v>141889.57389999999</v>
      </c>
      <c r="E14" s="53">
        <v>130809.61470000001</v>
      </c>
      <c r="F14" s="54">
        <v>108.47029419466701</v>
      </c>
      <c r="G14" s="53">
        <v>95669.498300000007</v>
      </c>
      <c r="H14" s="54">
        <v>48.312237882823702</v>
      </c>
      <c r="I14" s="53">
        <v>29053.0798</v>
      </c>
      <c r="J14" s="54">
        <v>20.475838358973299</v>
      </c>
      <c r="K14" s="53">
        <v>20130.272000000001</v>
      </c>
      <c r="L14" s="54">
        <v>21.041473361630501</v>
      </c>
      <c r="M14" s="54">
        <v>0.44325321585321797</v>
      </c>
      <c r="N14" s="53">
        <v>4256279.1512000002</v>
      </c>
      <c r="O14" s="53">
        <v>23942807.051199999</v>
      </c>
      <c r="P14" s="53">
        <v>2465</v>
      </c>
      <c r="Q14" s="53">
        <v>2706</v>
      </c>
      <c r="R14" s="54">
        <v>-8.9061345158906207</v>
      </c>
      <c r="S14" s="53">
        <v>57.561693265720102</v>
      </c>
      <c r="T14" s="53">
        <v>48.319995824094597</v>
      </c>
      <c r="U14" s="55">
        <v>16.0552911446912</v>
      </c>
      <c r="V14" s="40"/>
      <c r="W14" s="40"/>
    </row>
    <row r="15" spans="1:23" ht="14.25" thickBot="1" x14ac:dyDescent="0.2">
      <c r="A15" s="77"/>
      <c r="B15" s="66" t="s">
        <v>13</v>
      </c>
      <c r="C15" s="67"/>
      <c r="D15" s="53">
        <v>274558.58809999999</v>
      </c>
      <c r="E15" s="53">
        <v>110967.2185</v>
      </c>
      <c r="F15" s="54">
        <v>247.42315055864901</v>
      </c>
      <c r="G15" s="53">
        <v>84109.145600000003</v>
      </c>
      <c r="H15" s="54">
        <v>226.43131272040901</v>
      </c>
      <c r="I15" s="53">
        <v>24243.677500000002</v>
      </c>
      <c r="J15" s="54">
        <v>8.8300561522300498</v>
      </c>
      <c r="K15" s="53">
        <v>14149.329100000001</v>
      </c>
      <c r="L15" s="54">
        <v>16.8225809441583</v>
      </c>
      <c r="M15" s="54">
        <v>0.71341533783393296</v>
      </c>
      <c r="N15" s="53">
        <v>3613238.8958999999</v>
      </c>
      <c r="O15" s="53">
        <v>19379634.425000001</v>
      </c>
      <c r="P15" s="53">
        <v>5783</v>
      </c>
      <c r="Q15" s="53">
        <v>5249</v>
      </c>
      <c r="R15" s="54">
        <v>10.173366355496301</v>
      </c>
      <c r="S15" s="53">
        <v>47.476843869963702</v>
      </c>
      <c r="T15" s="53">
        <v>20.967439112211899</v>
      </c>
      <c r="U15" s="55">
        <v>55.836493323691798</v>
      </c>
      <c r="V15" s="40"/>
      <c r="W15" s="40"/>
    </row>
    <row r="16" spans="1:23" ht="14.25" thickBot="1" x14ac:dyDescent="0.2">
      <c r="A16" s="77"/>
      <c r="B16" s="66" t="s">
        <v>14</v>
      </c>
      <c r="C16" s="67"/>
      <c r="D16" s="53">
        <v>692243.8064</v>
      </c>
      <c r="E16" s="53">
        <v>790724.02450000006</v>
      </c>
      <c r="F16" s="54">
        <v>87.545563932717002</v>
      </c>
      <c r="G16" s="53">
        <v>639021.31940000004</v>
      </c>
      <c r="H16" s="54">
        <v>8.32874982167613</v>
      </c>
      <c r="I16" s="53">
        <v>25169.903300000002</v>
      </c>
      <c r="J16" s="54">
        <v>3.6359882265896402</v>
      </c>
      <c r="K16" s="53">
        <v>29822.671900000001</v>
      </c>
      <c r="L16" s="54">
        <v>4.6669290983908898</v>
      </c>
      <c r="M16" s="54">
        <v>-0.156014478367379</v>
      </c>
      <c r="N16" s="53">
        <v>27191454.9947</v>
      </c>
      <c r="O16" s="53">
        <v>138395941.2349</v>
      </c>
      <c r="P16" s="53">
        <v>40656</v>
      </c>
      <c r="Q16" s="53">
        <v>39906</v>
      </c>
      <c r="R16" s="54">
        <v>1.8794166290783301</v>
      </c>
      <c r="S16" s="53">
        <v>17.026854742227499</v>
      </c>
      <c r="T16" s="53">
        <v>17.753629847641999</v>
      </c>
      <c r="U16" s="55">
        <v>-4.2684049192717302</v>
      </c>
      <c r="V16" s="40"/>
      <c r="W16" s="40"/>
    </row>
    <row r="17" spans="1:23" ht="12" thickBot="1" x14ac:dyDescent="0.2">
      <c r="A17" s="77"/>
      <c r="B17" s="66" t="s">
        <v>15</v>
      </c>
      <c r="C17" s="67"/>
      <c r="D17" s="53">
        <v>464149.66580000002</v>
      </c>
      <c r="E17" s="53">
        <v>514360.94309999997</v>
      </c>
      <c r="F17" s="54">
        <v>90.238124030689093</v>
      </c>
      <c r="G17" s="53">
        <v>391446.70069999999</v>
      </c>
      <c r="H17" s="54">
        <v>18.572889992427999</v>
      </c>
      <c r="I17" s="53">
        <v>43412.402099999999</v>
      </c>
      <c r="J17" s="54">
        <v>9.35310424605718</v>
      </c>
      <c r="K17" s="53">
        <v>45686.414599999996</v>
      </c>
      <c r="L17" s="54">
        <v>11.6711712011627</v>
      </c>
      <c r="M17" s="54">
        <v>-4.9774369906454001E-2</v>
      </c>
      <c r="N17" s="53">
        <v>22313370.2029</v>
      </c>
      <c r="O17" s="53">
        <v>158171735.4488</v>
      </c>
      <c r="P17" s="53">
        <v>10226</v>
      </c>
      <c r="Q17" s="53">
        <v>10237</v>
      </c>
      <c r="R17" s="54">
        <v>-0.10745335547524</v>
      </c>
      <c r="S17" s="53">
        <v>45.389171308429503</v>
      </c>
      <c r="T17" s="53">
        <v>35.155722799648302</v>
      </c>
      <c r="U17" s="55">
        <v>22.546013099121399</v>
      </c>
      <c r="V17" s="39"/>
      <c r="W17" s="39"/>
    </row>
    <row r="18" spans="1:23" ht="12" thickBot="1" x14ac:dyDescent="0.2">
      <c r="A18" s="77"/>
      <c r="B18" s="66" t="s">
        <v>16</v>
      </c>
      <c r="C18" s="67"/>
      <c r="D18" s="53">
        <v>1243263.4454999999</v>
      </c>
      <c r="E18" s="53">
        <v>1772969.6151000001</v>
      </c>
      <c r="F18" s="54">
        <v>70.123223484000704</v>
      </c>
      <c r="G18" s="53">
        <v>1401622.1814999999</v>
      </c>
      <c r="H18" s="54">
        <v>-11.2982469948161</v>
      </c>
      <c r="I18" s="53">
        <v>165782.2303</v>
      </c>
      <c r="J18" s="54">
        <v>13.3344409746824</v>
      </c>
      <c r="K18" s="53">
        <v>193042.00450000001</v>
      </c>
      <c r="L18" s="54">
        <v>13.7727560998934</v>
      </c>
      <c r="M18" s="54">
        <v>-0.14121162008551399</v>
      </c>
      <c r="N18" s="53">
        <v>49514559.3411</v>
      </c>
      <c r="O18" s="53">
        <v>353430674.77880001</v>
      </c>
      <c r="P18" s="53">
        <v>63819</v>
      </c>
      <c r="Q18" s="53">
        <v>66090</v>
      </c>
      <c r="R18" s="54">
        <v>-3.4362233318202402</v>
      </c>
      <c r="S18" s="53">
        <v>19.481086283081801</v>
      </c>
      <c r="T18" s="53">
        <v>18.982682838553501</v>
      </c>
      <c r="U18" s="55">
        <v>2.5583965764844798</v>
      </c>
      <c r="V18" s="39"/>
      <c r="W18" s="39"/>
    </row>
    <row r="19" spans="1:23" ht="12" thickBot="1" x14ac:dyDescent="0.2">
      <c r="A19" s="77"/>
      <c r="B19" s="66" t="s">
        <v>17</v>
      </c>
      <c r="C19" s="67"/>
      <c r="D19" s="53">
        <v>439004.2292</v>
      </c>
      <c r="E19" s="53">
        <v>632418.73959999997</v>
      </c>
      <c r="F19" s="54">
        <v>69.416701579347105</v>
      </c>
      <c r="G19" s="53">
        <v>445969.32040000003</v>
      </c>
      <c r="H19" s="54">
        <v>-1.56178707399711</v>
      </c>
      <c r="I19" s="53">
        <v>29635.6459</v>
      </c>
      <c r="J19" s="54">
        <v>6.7506515720828499</v>
      </c>
      <c r="K19" s="53">
        <v>56245.270299999996</v>
      </c>
      <c r="L19" s="54">
        <v>12.6119147051533</v>
      </c>
      <c r="M19" s="54">
        <v>-0.47309976924406399</v>
      </c>
      <c r="N19" s="53">
        <v>16283910.838500001</v>
      </c>
      <c r="O19" s="53">
        <v>100440086.22149999</v>
      </c>
      <c r="P19" s="53">
        <v>8870</v>
      </c>
      <c r="Q19" s="53">
        <v>9528</v>
      </c>
      <c r="R19" s="54">
        <v>-6.9059613769941199</v>
      </c>
      <c r="S19" s="53">
        <v>49.493148726042797</v>
      </c>
      <c r="T19" s="53">
        <v>46.506062951301402</v>
      </c>
      <c r="U19" s="55">
        <v>6.0353520671632701</v>
      </c>
      <c r="V19" s="39"/>
      <c r="W19" s="39"/>
    </row>
    <row r="20" spans="1:23" ht="12" thickBot="1" x14ac:dyDescent="0.2">
      <c r="A20" s="77"/>
      <c r="B20" s="66" t="s">
        <v>18</v>
      </c>
      <c r="C20" s="67"/>
      <c r="D20" s="53">
        <v>725049.63009999995</v>
      </c>
      <c r="E20" s="53">
        <v>853930.24230000004</v>
      </c>
      <c r="F20" s="54">
        <v>84.907360599752394</v>
      </c>
      <c r="G20" s="53">
        <v>779307.28099999996</v>
      </c>
      <c r="H20" s="54">
        <v>-6.9622923104705299</v>
      </c>
      <c r="I20" s="53">
        <v>50935.893300000003</v>
      </c>
      <c r="J20" s="54">
        <v>7.0251595456954901</v>
      </c>
      <c r="K20" s="53">
        <v>60042.892899999999</v>
      </c>
      <c r="L20" s="54">
        <v>7.7046492909643396</v>
      </c>
      <c r="M20" s="54">
        <v>-0.15167489706346199</v>
      </c>
      <c r="N20" s="53">
        <v>27282536.030999999</v>
      </c>
      <c r="O20" s="53">
        <v>150552446.77959999</v>
      </c>
      <c r="P20" s="53">
        <v>33001</v>
      </c>
      <c r="Q20" s="53">
        <v>33760</v>
      </c>
      <c r="R20" s="54">
        <v>-2.24822274881517</v>
      </c>
      <c r="S20" s="53">
        <v>21.970535138329101</v>
      </c>
      <c r="T20" s="53">
        <v>22.457946809834102</v>
      </c>
      <c r="U20" s="55">
        <v>-2.2184788328375999</v>
      </c>
      <c r="V20" s="39"/>
      <c r="W20" s="39"/>
    </row>
    <row r="21" spans="1:23" ht="12" thickBot="1" x14ac:dyDescent="0.2">
      <c r="A21" s="77"/>
      <c r="B21" s="66" t="s">
        <v>19</v>
      </c>
      <c r="C21" s="67"/>
      <c r="D21" s="53">
        <v>297781.83860000002</v>
      </c>
      <c r="E21" s="53">
        <v>343426.92170000001</v>
      </c>
      <c r="F21" s="54">
        <v>86.708938578824302</v>
      </c>
      <c r="G21" s="53">
        <v>306453.56060000003</v>
      </c>
      <c r="H21" s="54">
        <v>-2.8297018259542499</v>
      </c>
      <c r="I21" s="53">
        <v>21819.866900000001</v>
      </c>
      <c r="J21" s="54">
        <v>7.3274673172093197</v>
      </c>
      <c r="K21" s="53">
        <v>34521.462599999999</v>
      </c>
      <c r="L21" s="54">
        <v>11.2648267268982</v>
      </c>
      <c r="M21" s="54">
        <v>-0.36793330129645202</v>
      </c>
      <c r="N21" s="53">
        <v>10517816.412799999</v>
      </c>
      <c r="O21" s="53">
        <v>62372377.561499998</v>
      </c>
      <c r="P21" s="53">
        <v>25510</v>
      </c>
      <c r="Q21" s="53">
        <v>25687</v>
      </c>
      <c r="R21" s="54">
        <v>-0.68906450733834401</v>
      </c>
      <c r="S21" s="53">
        <v>11.673141458251701</v>
      </c>
      <c r="T21" s="53">
        <v>10.9922898742555</v>
      </c>
      <c r="U21" s="55">
        <v>5.8326337124520897</v>
      </c>
      <c r="V21" s="39"/>
      <c r="W21" s="39"/>
    </row>
    <row r="22" spans="1:23" ht="12" thickBot="1" x14ac:dyDescent="0.2">
      <c r="A22" s="77"/>
      <c r="B22" s="66" t="s">
        <v>20</v>
      </c>
      <c r="C22" s="67"/>
      <c r="D22" s="53">
        <v>1111295.6795999999</v>
      </c>
      <c r="E22" s="53">
        <v>1068028.3167999999</v>
      </c>
      <c r="F22" s="54">
        <v>104.051143787052</v>
      </c>
      <c r="G22" s="53">
        <v>921143.56050000002</v>
      </c>
      <c r="H22" s="54">
        <v>20.6430492763565</v>
      </c>
      <c r="I22" s="53">
        <v>111048.05530000001</v>
      </c>
      <c r="J22" s="54">
        <v>9.9926650790157598</v>
      </c>
      <c r="K22" s="53">
        <v>130408.96580000001</v>
      </c>
      <c r="L22" s="54">
        <v>14.1572900677082</v>
      </c>
      <c r="M22" s="54">
        <v>-0.14846303228638899</v>
      </c>
      <c r="N22" s="53">
        <v>33838807.6127</v>
      </c>
      <c r="O22" s="53">
        <v>175875639.64910001</v>
      </c>
      <c r="P22" s="53">
        <v>68054</v>
      </c>
      <c r="Q22" s="53">
        <v>64857</v>
      </c>
      <c r="R22" s="54">
        <v>4.92930601168724</v>
      </c>
      <c r="S22" s="53">
        <v>16.3296158873836</v>
      </c>
      <c r="T22" s="53">
        <v>15.991471861171499</v>
      </c>
      <c r="U22" s="55">
        <v>2.0707408462271601</v>
      </c>
      <c r="V22" s="39"/>
      <c r="W22" s="39"/>
    </row>
    <row r="23" spans="1:23" ht="12" thickBot="1" x14ac:dyDescent="0.2">
      <c r="A23" s="77"/>
      <c r="B23" s="66" t="s">
        <v>21</v>
      </c>
      <c r="C23" s="67"/>
      <c r="D23" s="53">
        <v>2536581.2713000001</v>
      </c>
      <c r="E23" s="53">
        <v>2433356.0967000001</v>
      </c>
      <c r="F23" s="54">
        <v>104.24209077906799</v>
      </c>
      <c r="G23" s="53">
        <v>2020065.5966</v>
      </c>
      <c r="H23" s="54">
        <v>25.569252581171401</v>
      </c>
      <c r="I23" s="53">
        <v>179149.38389999999</v>
      </c>
      <c r="J23" s="54">
        <v>7.0626313427042602</v>
      </c>
      <c r="K23" s="53">
        <v>126553.9103</v>
      </c>
      <c r="L23" s="54">
        <v>6.2648416226188202</v>
      </c>
      <c r="M23" s="54">
        <v>0.41559738039955302</v>
      </c>
      <c r="N23" s="53">
        <v>78208492.277600005</v>
      </c>
      <c r="O23" s="53">
        <v>391433625.30089998</v>
      </c>
      <c r="P23" s="53">
        <v>69593</v>
      </c>
      <c r="Q23" s="53">
        <v>69262</v>
      </c>
      <c r="R23" s="54">
        <v>0.47789552712886901</v>
      </c>
      <c r="S23" s="53">
        <v>36.448799035822603</v>
      </c>
      <c r="T23" s="53">
        <v>30.076068581617601</v>
      </c>
      <c r="U23" s="55">
        <v>17.484061540523498</v>
      </c>
      <c r="V23" s="39"/>
      <c r="W23" s="39"/>
    </row>
    <row r="24" spans="1:23" ht="12" thickBot="1" x14ac:dyDescent="0.2">
      <c r="A24" s="77"/>
      <c r="B24" s="66" t="s">
        <v>22</v>
      </c>
      <c r="C24" s="67"/>
      <c r="D24" s="53">
        <v>179290.3518</v>
      </c>
      <c r="E24" s="53">
        <v>258350.87880000001</v>
      </c>
      <c r="F24" s="54">
        <v>69.398003456685004</v>
      </c>
      <c r="G24" s="53">
        <v>203453.75599999999</v>
      </c>
      <c r="H24" s="54">
        <v>-11.8766075766131</v>
      </c>
      <c r="I24" s="53">
        <v>27659.492699999999</v>
      </c>
      <c r="J24" s="54">
        <v>15.4272064404528</v>
      </c>
      <c r="K24" s="53">
        <v>35311.031499999997</v>
      </c>
      <c r="L24" s="54">
        <v>17.355802219743701</v>
      </c>
      <c r="M24" s="54">
        <v>-0.21668975600443699</v>
      </c>
      <c r="N24" s="53">
        <v>6259365.4142000005</v>
      </c>
      <c r="O24" s="53">
        <v>38492394.169200003</v>
      </c>
      <c r="P24" s="53">
        <v>20250</v>
      </c>
      <c r="Q24" s="53">
        <v>20141</v>
      </c>
      <c r="R24" s="54">
        <v>0.54118464822998702</v>
      </c>
      <c r="S24" s="53">
        <v>8.85384453333333</v>
      </c>
      <c r="T24" s="53">
        <v>8.8195358224517193</v>
      </c>
      <c r="U24" s="55">
        <v>0.38750071511252399</v>
      </c>
      <c r="V24" s="39"/>
      <c r="W24" s="39"/>
    </row>
    <row r="25" spans="1:23" ht="12" thickBot="1" x14ac:dyDescent="0.2">
      <c r="A25" s="77"/>
      <c r="B25" s="66" t="s">
        <v>23</v>
      </c>
      <c r="C25" s="67"/>
      <c r="D25" s="53">
        <v>175591.2922</v>
      </c>
      <c r="E25" s="53">
        <v>201801.83420000001</v>
      </c>
      <c r="F25" s="54">
        <v>87.011742433409495</v>
      </c>
      <c r="G25" s="53">
        <v>158972.8847</v>
      </c>
      <c r="H25" s="54">
        <v>10.453611338412101</v>
      </c>
      <c r="I25" s="53">
        <v>14629.161599999999</v>
      </c>
      <c r="J25" s="54">
        <v>8.3313707739773708</v>
      </c>
      <c r="K25" s="53">
        <v>16820.680100000001</v>
      </c>
      <c r="L25" s="54">
        <v>10.580848508689099</v>
      </c>
      <c r="M25" s="54">
        <v>-0.13028715170678501</v>
      </c>
      <c r="N25" s="53">
        <v>6052067.8448000001</v>
      </c>
      <c r="O25" s="53">
        <v>46204062.774999999</v>
      </c>
      <c r="P25" s="53">
        <v>14798</v>
      </c>
      <c r="Q25" s="53">
        <v>14323</v>
      </c>
      <c r="R25" s="54">
        <v>3.3163443412692799</v>
      </c>
      <c r="S25" s="53">
        <v>11.865879997296901</v>
      </c>
      <c r="T25" s="53">
        <v>11.8873109055366</v>
      </c>
      <c r="U25" s="55">
        <v>-0.180609514376494</v>
      </c>
      <c r="V25" s="39"/>
      <c r="W25" s="39"/>
    </row>
    <row r="26" spans="1:23" ht="12" thickBot="1" x14ac:dyDescent="0.2">
      <c r="A26" s="77"/>
      <c r="B26" s="66" t="s">
        <v>24</v>
      </c>
      <c r="C26" s="67"/>
      <c r="D26" s="53">
        <v>533557.99820000003</v>
      </c>
      <c r="E26" s="53">
        <v>587486.81649999996</v>
      </c>
      <c r="F26" s="54">
        <v>90.820420682580604</v>
      </c>
      <c r="G26" s="53">
        <v>450206.01799999998</v>
      </c>
      <c r="H26" s="54">
        <v>18.514186143109299</v>
      </c>
      <c r="I26" s="53">
        <v>85882.765700000004</v>
      </c>
      <c r="J26" s="54">
        <v>16.096238082782399</v>
      </c>
      <c r="K26" s="53">
        <v>96883.978799999997</v>
      </c>
      <c r="L26" s="54">
        <v>21.5199208643186</v>
      </c>
      <c r="M26" s="54">
        <v>-0.11355038507151</v>
      </c>
      <c r="N26" s="53">
        <v>15730154.6665</v>
      </c>
      <c r="O26" s="53">
        <v>90979732.637400001</v>
      </c>
      <c r="P26" s="53">
        <v>35772</v>
      </c>
      <c r="Q26" s="53">
        <v>34682</v>
      </c>
      <c r="R26" s="54">
        <v>3.1428406666282198</v>
      </c>
      <c r="S26" s="53">
        <v>14.915520468522899</v>
      </c>
      <c r="T26" s="53">
        <v>13.7757412865463</v>
      </c>
      <c r="U26" s="55">
        <v>7.6415649348735499</v>
      </c>
      <c r="V26" s="39"/>
      <c r="W26" s="39"/>
    </row>
    <row r="27" spans="1:23" ht="12" thickBot="1" x14ac:dyDescent="0.2">
      <c r="A27" s="77"/>
      <c r="B27" s="66" t="s">
        <v>25</v>
      </c>
      <c r="C27" s="67"/>
      <c r="D27" s="53">
        <v>191812.402</v>
      </c>
      <c r="E27" s="53">
        <v>286112.09340000001</v>
      </c>
      <c r="F27" s="54">
        <v>67.0409977154779</v>
      </c>
      <c r="G27" s="53">
        <v>227575.0141</v>
      </c>
      <c r="H27" s="54">
        <v>-15.7146478673996</v>
      </c>
      <c r="I27" s="53">
        <v>54182.861900000004</v>
      </c>
      <c r="J27" s="54">
        <v>28.247840773090399</v>
      </c>
      <c r="K27" s="53">
        <v>72594.765700000004</v>
      </c>
      <c r="L27" s="54">
        <v>31.899268901330601</v>
      </c>
      <c r="M27" s="54">
        <v>-0.25362577621763699</v>
      </c>
      <c r="N27" s="53">
        <v>6843569.5159999998</v>
      </c>
      <c r="O27" s="53">
        <v>33634847.934600003</v>
      </c>
      <c r="P27" s="53">
        <v>26285</v>
      </c>
      <c r="Q27" s="53">
        <v>27092</v>
      </c>
      <c r="R27" s="54">
        <v>-2.9787391111767301</v>
      </c>
      <c r="S27" s="53">
        <v>7.29740924481644</v>
      </c>
      <c r="T27" s="53">
        <v>7.3692814483980502</v>
      </c>
      <c r="U27" s="55">
        <v>-0.98490027310265604</v>
      </c>
      <c r="V27" s="39"/>
      <c r="W27" s="39"/>
    </row>
    <row r="28" spans="1:23" ht="12" thickBot="1" x14ac:dyDescent="0.2">
      <c r="A28" s="77"/>
      <c r="B28" s="66" t="s">
        <v>26</v>
      </c>
      <c r="C28" s="67"/>
      <c r="D28" s="53">
        <v>645697.21649999998</v>
      </c>
      <c r="E28" s="53">
        <v>814441.22230000002</v>
      </c>
      <c r="F28" s="54">
        <v>79.281008723568405</v>
      </c>
      <c r="G28" s="53">
        <v>740353.11439999996</v>
      </c>
      <c r="H28" s="54">
        <v>-12.7852366740851</v>
      </c>
      <c r="I28" s="53">
        <v>26698.4427</v>
      </c>
      <c r="J28" s="54">
        <v>4.1348238799477599</v>
      </c>
      <c r="K28" s="53">
        <v>58072.983800000002</v>
      </c>
      <c r="L28" s="54">
        <v>7.8439575211436399</v>
      </c>
      <c r="M28" s="54">
        <v>-0.54026053161056997</v>
      </c>
      <c r="N28" s="53">
        <v>21269173.104400001</v>
      </c>
      <c r="O28" s="53">
        <v>117208328.2608</v>
      </c>
      <c r="P28" s="53">
        <v>37046</v>
      </c>
      <c r="Q28" s="53">
        <v>37745</v>
      </c>
      <c r="R28" s="54">
        <v>-1.85190091402835</v>
      </c>
      <c r="S28" s="53">
        <v>17.4296068806349</v>
      </c>
      <c r="T28" s="53">
        <v>17.388075035103999</v>
      </c>
      <c r="U28" s="55">
        <v>0.23828331766358701</v>
      </c>
      <c r="V28" s="39"/>
      <c r="W28" s="39"/>
    </row>
    <row r="29" spans="1:23" ht="12" thickBot="1" x14ac:dyDescent="0.2">
      <c r="A29" s="77"/>
      <c r="B29" s="66" t="s">
        <v>27</v>
      </c>
      <c r="C29" s="67"/>
      <c r="D29" s="53">
        <v>659377.19660000002</v>
      </c>
      <c r="E29" s="53">
        <v>665947.90659999999</v>
      </c>
      <c r="F29" s="54">
        <v>99.013329731217794</v>
      </c>
      <c r="G29" s="53">
        <v>678673.20570000005</v>
      </c>
      <c r="H29" s="54">
        <v>-2.8431959502655602</v>
      </c>
      <c r="I29" s="53">
        <v>93262.12</v>
      </c>
      <c r="J29" s="54">
        <v>14.1439710807251</v>
      </c>
      <c r="K29" s="53">
        <v>102473.7837</v>
      </c>
      <c r="L29" s="54">
        <v>15.099135023948101</v>
      </c>
      <c r="M29" s="54">
        <v>-8.9892881548785997E-2</v>
      </c>
      <c r="N29" s="53">
        <v>21415593.5647</v>
      </c>
      <c r="O29" s="53">
        <v>87154673.788200006</v>
      </c>
      <c r="P29" s="53">
        <v>101267</v>
      </c>
      <c r="Q29" s="53">
        <v>101528</v>
      </c>
      <c r="R29" s="54">
        <v>-0.25707194074541301</v>
      </c>
      <c r="S29" s="53">
        <v>6.5112741228633197</v>
      </c>
      <c r="T29" s="53">
        <v>6.6766171361594804</v>
      </c>
      <c r="U29" s="55">
        <v>-2.53933424052267</v>
      </c>
      <c r="V29" s="39"/>
      <c r="W29" s="39"/>
    </row>
    <row r="30" spans="1:23" ht="12" thickBot="1" x14ac:dyDescent="0.2">
      <c r="A30" s="77"/>
      <c r="B30" s="66" t="s">
        <v>28</v>
      </c>
      <c r="C30" s="67"/>
      <c r="D30" s="53">
        <v>1042139.6762</v>
      </c>
      <c r="E30" s="53">
        <v>1090649.1373000001</v>
      </c>
      <c r="F30" s="54">
        <v>95.552239538731101</v>
      </c>
      <c r="G30" s="53">
        <v>1041262.9242</v>
      </c>
      <c r="H30" s="54">
        <v>8.4200827631875003E-2</v>
      </c>
      <c r="I30" s="53">
        <v>139476.43979999999</v>
      </c>
      <c r="J30" s="54">
        <v>13.383660845595999</v>
      </c>
      <c r="K30" s="53">
        <v>135092.48910000001</v>
      </c>
      <c r="L30" s="54">
        <v>12.973907546337699</v>
      </c>
      <c r="M30" s="54">
        <v>3.2451476238289E-2</v>
      </c>
      <c r="N30" s="53">
        <v>36624519.873099998</v>
      </c>
      <c r="O30" s="53">
        <v>151740604.26589999</v>
      </c>
      <c r="P30" s="53">
        <v>63295</v>
      </c>
      <c r="Q30" s="53">
        <v>61864</v>
      </c>
      <c r="R30" s="54">
        <v>2.3131384973490201</v>
      </c>
      <c r="S30" s="53">
        <v>16.464802531005599</v>
      </c>
      <c r="T30" s="53">
        <v>16.1513981540153</v>
      </c>
      <c r="U30" s="55">
        <v>1.90348093395087</v>
      </c>
      <c r="V30" s="39"/>
      <c r="W30" s="39"/>
    </row>
    <row r="31" spans="1:23" ht="12" thickBot="1" x14ac:dyDescent="0.2">
      <c r="A31" s="77"/>
      <c r="B31" s="66" t="s">
        <v>29</v>
      </c>
      <c r="C31" s="67"/>
      <c r="D31" s="53">
        <v>512976.22330000001</v>
      </c>
      <c r="E31" s="53">
        <v>820157.16529999999</v>
      </c>
      <c r="F31" s="54">
        <v>62.546088116216303</v>
      </c>
      <c r="G31" s="53">
        <v>646963.04280000005</v>
      </c>
      <c r="H31" s="54">
        <v>-20.710119533276099</v>
      </c>
      <c r="I31" s="53">
        <v>34185.803899999999</v>
      </c>
      <c r="J31" s="54">
        <v>6.6642082707227903</v>
      </c>
      <c r="K31" s="53">
        <v>33561.802000000003</v>
      </c>
      <c r="L31" s="54">
        <v>5.1875918375101397</v>
      </c>
      <c r="M31" s="54">
        <v>1.8592622052891999E-2</v>
      </c>
      <c r="N31" s="53">
        <v>25306708.229499999</v>
      </c>
      <c r="O31" s="53">
        <v>155411306.9016</v>
      </c>
      <c r="P31" s="53">
        <v>24336</v>
      </c>
      <c r="Q31" s="53">
        <v>24597</v>
      </c>
      <c r="R31" s="54">
        <v>-1.0611050128064401</v>
      </c>
      <c r="S31" s="53">
        <v>21.078904639217601</v>
      </c>
      <c r="T31" s="53">
        <v>21.957629117372001</v>
      </c>
      <c r="U31" s="55">
        <v>-4.1687388087497501</v>
      </c>
      <c r="V31" s="39"/>
      <c r="W31" s="39"/>
    </row>
    <row r="32" spans="1:23" ht="12" thickBot="1" x14ac:dyDescent="0.2">
      <c r="A32" s="77"/>
      <c r="B32" s="66" t="s">
        <v>30</v>
      </c>
      <c r="C32" s="67"/>
      <c r="D32" s="53">
        <v>100838.8002</v>
      </c>
      <c r="E32" s="53">
        <v>161235.21669999999</v>
      </c>
      <c r="F32" s="54">
        <v>62.541423805460703</v>
      </c>
      <c r="G32" s="53">
        <v>130082.6134</v>
      </c>
      <c r="H32" s="54">
        <v>-22.4809545531471</v>
      </c>
      <c r="I32" s="53">
        <v>28934.215199999999</v>
      </c>
      <c r="J32" s="54">
        <v>28.693533781255798</v>
      </c>
      <c r="K32" s="53">
        <v>36598.024599999997</v>
      </c>
      <c r="L32" s="54">
        <v>28.134447520255598</v>
      </c>
      <c r="M32" s="54">
        <v>-0.20940500160219</v>
      </c>
      <c r="N32" s="53">
        <v>3185786.3377</v>
      </c>
      <c r="O32" s="53">
        <v>16418695.751700001</v>
      </c>
      <c r="P32" s="53">
        <v>22787</v>
      </c>
      <c r="Q32" s="53">
        <v>22909</v>
      </c>
      <c r="R32" s="54">
        <v>-0.53254179580077798</v>
      </c>
      <c r="S32" s="53">
        <v>4.4252775793215404</v>
      </c>
      <c r="T32" s="53">
        <v>4.4625372342747402</v>
      </c>
      <c r="U32" s="55">
        <v>-0.84197328382977299</v>
      </c>
      <c r="V32" s="39"/>
      <c r="W32" s="39"/>
    </row>
    <row r="33" spans="1:23" ht="12" thickBot="1" x14ac:dyDescent="0.2">
      <c r="A33" s="77"/>
      <c r="B33" s="66" t="s">
        <v>31</v>
      </c>
      <c r="C33" s="67"/>
      <c r="D33" s="56"/>
      <c r="E33" s="56"/>
      <c r="F33" s="56"/>
      <c r="G33" s="53">
        <v>20.512799999999999</v>
      </c>
      <c r="H33" s="56"/>
      <c r="I33" s="56"/>
      <c r="J33" s="56"/>
      <c r="K33" s="53">
        <v>2.9954000000000001</v>
      </c>
      <c r="L33" s="54">
        <v>14.6025896025896</v>
      </c>
      <c r="M33" s="56"/>
      <c r="N33" s="56"/>
      <c r="O33" s="53">
        <v>138.37620000000001</v>
      </c>
      <c r="P33" s="56"/>
      <c r="Q33" s="56"/>
      <c r="R33" s="56"/>
      <c r="S33" s="56"/>
      <c r="T33" s="56"/>
      <c r="U33" s="57"/>
      <c r="V33" s="39"/>
      <c r="W33" s="39"/>
    </row>
    <row r="34" spans="1:23" ht="12" thickBot="1" x14ac:dyDescent="0.2">
      <c r="A34" s="77"/>
      <c r="B34" s="66" t="s">
        <v>71</v>
      </c>
      <c r="C34" s="67"/>
      <c r="D34" s="56"/>
      <c r="E34" s="56"/>
      <c r="F34" s="56"/>
      <c r="G34" s="53">
        <v>1</v>
      </c>
      <c r="H34" s="56"/>
      <c r="I34" s="56"/>
      <c r="J34" s="56"/>
      <c r="K34" s="53">
        <v>0</v>
      </c>
      <c r="L34" s="54">
        <v>0</v>
      </c>
      <c r="M34" s="56"/>
      <c r="N34" s="53">
        <v>1</v>
      </c>
      <c r="O34" s="53">
        <v>1</v>
      </c>
      <c r="P34" s="56"/>
      <c r="Q34" s="56"/>
      <c r="R34" s="56"/>
      <c r="S34" s="56"/>
      <c r="T34" s="56"/>
      <c r="U34" s="57"/>
      <c r="V34" s="39"/>
      <c r="W34" s="39"/>
    </row>
    <row r="35" spans="1:23" ht="12" customHeight="1" thickBot="1" x14ac:dyDescent="0.2">
      <c r="A35" s="77"/>
      <c r="B35" s="66" t="s">
        <v>32</v>
      </c>
      <c r="C35" s="67"/>
      <c r="D35" s="53">
        <v>111445.7441</v>
      </c>
      <c r="E35" s="53">
        <v>101624.91379999999</v>
      </c>
      <c r="F35" s="54">
        <v>109.663801850133</v>
      </c>
      <c r="G35" s="53">
        <v>90558.818700000003</v>
      </c>
      <c r="H35" s="54">
        <v>23.064485270278801</v>
      </c>
      <c r="I35" s="53">
        <v>14892.1607</v>
      </c>
      <c r="J35" s="54">
        <v>13.362700227150301</v>
      </c>
      <c r="K35" s="53">
        <v>9644.8328000000001</v>
      </c>
      <c r="L35" s="54">
        <v>10.6503518248742</v>
      </c>
      <c r="M35" s="54">
        <v>0.54405586999911504</v>
      </c>
      <c r="N35" s="53">
        <v>3450093.3598000002</v>
      </c>
      <c r="O35" s="53">
        <v>25955895.0594</v>
      </c>
      <c r="P35" s="53">
        <v>7255</v>
      </c>
      <c r="Q35" s="53">
        <v>7011</v>
      </c>
      <c r="R35" s="54">
        <v>3.4802453287690698</v>
      </c>
      <c r="S35" s="53">
        <v>15.3612328187457</v>
      </c>
      <c r="T35" s="53">
        <v>14.6052084866638</v>
      </c>
      <c r="U35" s="55">
        <v>4.9216383932367904</v>
      </c>
      <c r="V35" s="39"/>
      <c r="W35" s="39"/>
    </row>
    <row r="36" spans="1:23" ht="12" customHeight="1" thickBot="1" x14ac:dyDescent="0.2">
      <c r="A36" s="77"/>
      <c r="B36" s="66" t="s">
        <v>70</v>
      </c>
      <c r="C36" s="67"/>
      <c r="D36" s="53">
        <v>61132.480000000003</v>
      </c>
      <c r="E36" s="56"/>
      <c r="F36" s="56"/>
      <c r="G36" s="56"/>
      <c r="H36" s="56"/>
      <c r="I36" s="53">
        <v>217.96</v>
      </c>
      <c r="J36" s="54">
        <v>0.35653714686530003</v>
      </c>
      <c r="K36" s="56"/>
      <c r="L36" s="56"/>
      <c r="M36" s="56"/>
      <c r="N36" s="53">
        <v>1310080.99</v>
      </c>
      <c r="O36" s="53">
        <v>3562993.01</v>
      </c>
      <c r="P36" s="53">
        <v>8</v>
      </c>
      <c r="Q36" s="53">
        <v>58</v>
      </c>
      <c r="R36" s="54">
        <v>-86.2068965517241</v>
      </c>
      <c r="S36" s="53">
        <v>7641.56</v>
      </c>
      <c r="T36" s="53">
        <v>-4956.5989655172398</v>
      </c>
      <c r="U36" s="55">
        <v>164.863705388916</v>
      </c>
      <c r="V36" s="39"/>
      <c r="W36" s="39"/>
    </row>
    <row r="37" spans="1:23" ht="12" customHeight="1" thickBot="1" x14ac:dyDescent="0.2">
      <c r="A37" s="77"/>
      <c r="B37" s="66" t="s">
        <v>36</v>
      </c>
      <c r="C37" s="67"/>
      <c r="D37" s="53">
        <v>327908.90000000002</v>
      </c>
      <c r="E37" s="53">
        <v>133198.43599999999</v>
      </c>
      <c r="F37" s="54">
        <v>246.18074344356401</v>
      </c>
      <c r="G37" s="53">
        <v>662559.34</v>
      </c>
      <c r="H37" s="54">
        <v>-50.508749903065301</v>
      </c>
      <c r="I37" s="53">
        <v>-9405.16</v>
      </c>
      <c r="J37" s="54">
        <v>-2.8682234608453698</v>
      </c>
      <c r="K37" s="53">
        <v>9437.5400000000009</v>
      </c>
      <c r="L37" s="54">
        <v>1.42440675577828</v>
      </c>
      <c r="M37" s="54">
        <v>-1.99656902116441</v>
      </c>
      <c r="N37" s="53">
        <v>8466151.1999999993</v>
      </c>
      <c r="O37" s="53">
        <v>77362988.540000007</v>
      </c>
      <c r="P37" s="53">
        <v>112</v>
      </c>
      <c r="Q37" s="53">
        <v>105</v>
      </c>
      <c r="R37" s="54">
        <v>6.6666666666666696</v>
      </c>
      <c r="S37" s="53">
        <v>2927.7580357142901</v>
      </c>
      <c r="T37" s="53">
        <v>3606.85580952381</v>
      </c>
      <c r="U37" s="55">
        <v>-23.195146782129601</v>
      </c>
      <c r="V37" s="39"/>
      <c r="W37" s="39"/>
    </row>
    <row r="38" spans="1:23" ht="12" customHeight="1" thickBot="1" x14ac:dyDescent="0.2">
      <c r="A38" s="77"/>
      <c r="B38" s="66" t="s">
        <v>37</v>
      </c>
      <c r="C38" s="67"/>
      <c r="D38" s="53">
        <v>560800.98</v>
      </c>
      <c r="E38" s="53">
        <v>97781.266000000003</v>
      </c>
      <c r="F38" s="54">
        <v>573.52599627826498</v>
      </c>
      <c r="G38" s="53">
        <v>616689.87</v>
      </c>
      <c r="H38" s="54">
        <v>-9.0627222399485898</v>
      </c>
      <c r="I38" s="53">
        <v>-30239.119999999999</v>
      </c>
      <c r="J38" s="54">
        <v>-5.3921303775182396</v>
      </c>
      <c r="K38" s="53">
        <v>-15270.83</v>
      </c>
      <c r="L38" s="54">
        <v>-2.47625763659779</v>
      </c>
      <c r="M38" s="54">
        <v>0.98018837221028599</v>
      </c>
      <c r="N38" s="53">
        <v>8141304.4000000004</v>
      </c>
      <c r="O38" s="53">
        <v>46984720.799999997</v>
      </c>
      <c r="P38" s="53">
        <v>172</v>
      </c>
      <c r="Q38" s="53">
        <v>163</v>
      </c>
      <c r="R38" s="54">
        <v>5.5214723926380298</v>
      </c>
      <c r="S38" s="53">
        <v>3260.4708139534901</v>
      </c>
      <c r="T38" s="53">
        <v>2986.59312883436</v>
      </c>
      <c r="U38" s="55">
        <v>8.3999428532544105</v>
      </c>
      <c r="V38" s="39"/>
      <c r="W38" s="39"/>
    </row>
    <row r="39" spans="1:23" ht="12" thickBot="1" x14ac:dyDescent="0.2">
      <c r="A39" s="77"/>
      <c r="B39" s="66" t="s">
        <v>38</v>
      </c>
      <c r="C39" s="67"/>
      <c r="D39" s="53">
        <v>312134.32</v>
      </c>
      <c r="E39" s="53">
        <v>81684.727299999999</v>
      </c>
      <c r="F39" s="54">
        <v>382.12078355068502</v>
      </c>
      <c r="G39" s="53">
        <v>485094.95</v>
      </c>
      <c r="H39" s="54">
        <v>-35.655005272679098</v>
      </c>
      <c r="I39" s="53">
        <v>5676.99</v>
      </c>
      <c r="J39" s="54">
        <v>1.8187650752406801</v>
      </c>
      <c r="K39" s="53">
        <v>762.4</v>
      </c>
      <c r="L39" s="54">
        <v>0.15716510757327001</v>
      </c>
      <c r="M39" s="54">
        <v>6.4462093389296999</v>
      </c>
      <c r="N39" s="53">
        <v>7323675.1600000001</v>
      </c>
      <c r="O39" s="53">
        <v>44965022.670000002</v>
      </c>
      <c r="P39" s="53">
        <v>156</v>
      </c>
      <c r="Q39" s="53">
        <v>142</v>
      </c>
      <c r="R39" s="54">
        <v>9.8591549295774801</v>
      </c>
      <c r="S39" s="53">
        <v>2000.86102564103</v>
      </c>
      <c r="T39" s="53">
        <v>2102.8215492957702</v>
      </c>
      <c r="U39" s="55">
        <v>-5.0958323615746099</v>
      </c>
      <c r="V39" s="39"/>
      <c r="W39" s="39"/>
    </row>
    <row r="40" spans="1:23" ht="12" customHeight="1" thickBot="1" x14ac:dyDescent="0.2">
      <c r="A40" s="77"/>
      <c r="B40" s="66" t="s">
        <v>73</v>
      </c>
      <c r="C40" s="67"/>
      <c r="D40" s="56"/>
      <c r="E40" s="56"/>
      <c r="F40" s="56"/>
      <c r="G40" s="53">
        <v>0.36</v>
      </c>
      <c r="H40" s="56"/>
      <c r="I40" s="56"/>
      <c r="J40" s="56"/>
      <c r="K40" s="53">
        <v>0.24</v>
      </c>
      <c r="L40" s="54">
        <v>66.6666666666667</v>
      </c>
      <c r="M40" s="56"/>
      <c r="N40" s="53">
        <v>405.32</v>
      </c>
      <c r="O40" s="53">
        <v>2790.53</v>
      </c>
      <c r="P40" s="56"/>
      <c r="Q40" s="53">
        <v>176</v>
      </c>
      <c r="R40" s="56"/>
      <c r="S40" s="56"/>
      <c r="T40" s="53">
        <v>2.7727272727272999E-2</v>
      </c>
      <c r="U40" s="57"/>
      <c r="V40" s="39"/>
      <c r="W40" s="39"/>
    </row>
    <row r="41" spans="1:23" ht="12" customHeight="1" thickBot="1" x14ac:dyDescent="0.2">
      <c r="A41" s="77"/>
      <c r="B41" s="66" t="s">
        <v>33</v>
      </c>
      <c r="C41" s="67"/>
      <c r="D41" s="53">
        <v>75174.359299999996</v>
      </c>
      <c r="E41" s="53">
        <v>93019.496499999994</v>
      </c>
      <c r="F41" s="54">
        <v>80.815702222167999</v>
      </c>
      <c r="G41" s="53">
        <v>246778.97450000001</v>
      </c>
      <c r="H41" s="54">
        <v>-69.537777903360194</v>
      </c>
      <c r="I41" s="53">
        <v>3692.9654999999998</v>
      </c>
      <c r="J41" s="54">
        <v>4.9125333882293596</v>
      </c>
      <c r="K41" s="53">
        <v>10267.526900000001</v>
      </c>
      <c r="L41" s="54">
        <v>4.1606165682481997</v>
      </c>
      <c r="M41" s="54">
        <v>-0.640325704917316</v>
      </c>
      <c r="N41" s="53">
        <v>3939902.1301000002</v>
      </c>
      <c r="O41" s="53">
        <v>30256867.563099999</v>
      </c>
      <c r="P41" s="53">
        <v>159</v>
      </c>
      <c r="Q41" s="53">
        <v>163</v>
      </c>
      <c r="R41" s="54">
        <v>-2.4539877300613502</v>
      </c>
      <c r="S41" s="53">
        <v>472.79471257861599</v>
      </c>
      <c r="T41" s="53">
        <v>679.07818098159498</v>
      </c>
      <c r="U41" s="55">
        <v>-43.630663142976204</v>
      </c>
      <c r="V41" s="39"/>
      <c r="W41" s="39"/>
    </row>
    <row r="42" spans="1:23" ht="12" thickBot="1" x14ac:dyDescent="0.2">
      <c r="A42" s="77"/>
      <c r="B42" s="66" t="s">
        <v>34</v>
      </c>
      <c r="C42" s="67"/>
      <c r="D42" s="53">
        <v>302438.5638</v>
      </c>
      <c r="E42" s="53">
        <v>279626.61410000001</v>
      </c>
      <c r="F42" s="54">
        <v>108.158003762776</v>
      </c>
      <c r="G42" s="53">
        <v>333794.88099999999</v>
      </c>
      <c r="H42" s="54">
        <v>-9.3938879787674097</v>
      </c>
      <c r="I42" s="53">
        <v>12317.4542</v>
      </c>
      <c r="J42" s="54">
        <v>4.0727128330583602</v>
      </c>
      <c r="K42" s="53">
        <v>18589.4836</v>
      </c>
      <c r="L42" s="54">
        <v>5.5691338178430598</v>
      </c>
      <c r="M42" s="54">
        <v>-0.33739664505796202</v>
      </c>
      <c r="N42" s="53">
        <v>10091780.419299999</v>
      </c>
      <c r="O42" s="53">
        <v>69738180.2764</v>
      </c>
      <c r="P42" s="53">
        <v>1475</v>
      </c>
      <c r="Q42" s="53">
        <v>1535</v>
      </c>
      <c r="R42" s="54">
        <v>-3.90879478827362</v>
      </c>
      <c r="S42" s="53">
        <v>205.043094101695</v>
      </c>
      <c r="T42" s="53">
        <v>194.60425530944599</v>
      </c>
      <c r="U42" s="55">
        <v>5.0910462690693397</v>
      </c>
      <c r="V42" s="39"/>
      <c r="W42" s="39"/>
    </row>
    <row r="43" spans="1:23" ht="12" thickBot="1" x14ac:dyDescent="0.2">
      <c r="A43" s="77"/>
      <c r="B43" s="66" t="s">
        <v>39</v>
      </c>
      <c r="C43" s="67"/>
      <c r="D43" s="53">
        <v>142651.39000000001</v>
      </c>
      <c r="E43" s="53">
        <v>55807.471899999997</v>
      </c>
      <c r="F43" s="54">
        <v>255.61342440957301</v>
      </c>
      <c r="G43" s="53">
        <v>336011.91</v>
      </c>
      <c r="H43" s="54">
        <v>-57.545734018773302</v>
      </c>
      <c r="I43" s="53">
        <v>1558.07</v>
      </c>
      <c r="J43" s="54">
        <v>1.0922220947163599</v>
      </c>
      <c r="K43" s="53">
        <v>9029.83</v>
      </c>
      <c r="L43" s="54">
        <v>2.6873541476550602</v>
      </c>
      <c r="M43" s="54">
        <v>-0.82745300852839998</v>
      </c>
      <c r="N43" s="53">
        <v>4456808.4000000004</v>
      </c>
      <c r="O43" s="53">
        <v>35570052.950000003</v>
      </c>
      <c r="P43" s="53">
        <v>91</v>
      </c>
      <c r="Q43" s="53">
        <v>97</v>
      </c>
      <c r="R43" s="54">
        <v>-6.1855670103092804</v>
      </c>
      <c r="S43" s="53">
        <v>1567.5976923076901</v>
      </c>
      <c r="T43" s="53">
        <v>1874.4975257732001</v>
      </c>
      <c r="U43" s="55">
        <v>-19.577716589625101</v>
      </c>
      <c r="V43" s="39"/>
      <c r="W43" s="39"/>
    </row>
    <row r="44" spans="1:23" ht="12" thickBot="1" x14ac:dyDescent="0.2">
      <c r="A44" s="77"/>
      <c r="B44" s="66" t="s">
        <v>40</v>
      </c>
      <c r="C44" s="67"/>
      <c r="D44" s="53">
        <v>76883.11</v>
      </c>
      <c r="E44" s="53">
        <v>11353.827600000001</v>
      </c>
      <c r="F44" s="54">
        <v>677.15586944441498</v>
      </c>
      <c r="G44" s="53">
        <v>140058.21</v>
      </c>
      <c r="H44" s="54">
        <v>-45.106316866394302</v>
      </c>
      <c r="I44" s="53">
        <v>9262.1200000000008</v>
      </c>
      <c r="J44" s="54">
        <v>12.047015267722699</v>
      </c>
      <c r="K44" s="53">
        <v>14650.03</v>
      </c>
      <c r="L44" s="54">
        <v>10.459958041731401</v>
      </c>
      <c r="M44" s="54">
        <v>-0.36777467349896198</v>
      </c>
      <c r="N44" s="53">
        <v>1554046.75</v>
      </c>
      <c r="O44" s="53">
        <v>10642083.789999999</v>
      </c>
      <c r="P44" s="53">
        <v>71</v>
      </c>
      <c r="Q44" s="53">
        <v>33</v>
      </c>
      <c r="R44" s="54">
        <v>115.151515151515</v>
      </c>
      <c r="S44" s="53">
        <v>1082.86070422535</v>
      </c>
      <c r="T44" s="53">
        <v>1089.1657575757599</v>
      </c>
      <c r="U44" s="55">
        <v>-0.58225894852432303</v>
      </c>
      <c r="V44" s="39"/>
      <c r="W44" s="39"/>
    </row>
    <row r="45" spans="1:23" ht="12" thickBot="1" x14ac:dyDescent="0.2">
      <c r="A45" s="78"/>
      <c r="B45" s="66" t="s">
        <v>35</v>
      </c>
      <c r="C45" s="67"/>
      <c r="D45" s="58">
        <v>9868.7868999999992</v>
      </c>
      <c r="E45" s="59"/>
      <c r="F45" s="59"/>
      <c r="G45" s="58">
        <v>19969.115699999998</v>
      </c>
      <c r="H45" s="60">
        <v>-50.579750008659602</v>
      </c>
      <c r="I45" s="58">
        <v>1531.4946</v>
      </c>
      <c r="J45" s="60">
        <v>15.5185699672976</v>
      </c>
      <c r="K45" s="58">
        <v>2323.8352</v>
      </c>
      <c r="L45" s="60">
        <v>11.6371462558054</v>
      </c>
      <c r="M45" s="60">
        <v>-0.34096247444741301</v>
      </c>
      <c r="N45" s="58">
        <v>414368.55849999998</v>
      </c>
      <c r="O45" s="58">
        <v>3293932.4671999998</v>
      </c>
      <c r="P45" s="58">
        <v>25</v>
      </c>
      <c r="Q45" s="58">
        <v>13</v>
      </c>
      <c r="R45" s="60">
        <v>92.307692307692307</v>
      </c>
      <c r="S45" s="58">
        <v>394.75147600000003</v>
      </c>
      <c r="T45" s="58">
        <v>239.05325384615401</v>
      </c>
      <c r="U45" s="61">
        <v>39.442087394208002</v>
      </c>
      <c r="V45" s="39"/>
      <c r="W45" s="39"/>
    </row>
  </sheetData>
  <mergeCells count="43">
    <mergeCell ref="B24:C24"/>
    <mergeCell ref="B19:C19"/>
    <mergeCell ref="B20:C20"/>
    <mergeCell ref="B21:C21"/>
    <mergeCell ref="B22:C22"/>
    <mergeCell ref="B23:C23"/>
    <mergeCell ref="B30:C30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28:C28"/>
    <mergeCell ref="B29:C29"/>
    <mergeCell ref="B41:C41"/>
    <mergeCell ref="B42:C42"/>
    <mergeCell ref="B31:C31"/>
    <mergeCell ref="B32:C32"/>
    <mergeCell ref="B33:C33"/>
    <mergeCell ref="B34:C34"/>
    <mergeCell ref="B35:C35"/>
    <mergeCell ref="B36:C36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C38" sqref="C38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73974</v>
      </c>
      <c r="D2" s="32">
        <v>956696.61410769203</v>
      </c>
      <c r="E2" s="32">
        <v>838992.40417863196</v>
      </c>
      <c r="F2" s="32">
        <v>117704.20992906</v>
      </c>
      <c r="G2" s="32">
        <v>838992.40417863196</v>
      </c>
      <c r="H2" s="32">
        <v>0.123031908123603</v>
      </c>
    </row>
    <row r="3" spans="1:8" ht="14.25" x14ac:dyDescent="0.2">
      <c r="A3" s="32">
        <v>2</v>
      </c>
      <c r="B3" s="33">
        <v>13</v>
      </c>
      <c r="C3" s="32">
        <v>8028</v>
      </c>
      <c r="D3" s="32">
        <v>56615.743923583701</v>
      </c>
      <c r="E3" s="32">
        <v>43602.512917691602</v>
      </c>
      <c r="F3" s="32">
        <v>13013.231005892099</v>
      </c>
      <c r="G3" s="32">
        <v>43602.512917691602</v>
      </c>
      <c r="H3" s="32">
        <v>0.22985180630067401</v>
      </c>
    </row>
    <row r="4" spans="1:8" ht="14.25" x14ac:dyDescent="0.2">
      <c r="A4" s="32">
        <v>3</v>
      </c>
      <c r="B4" s="33">
        <v>14</v>
      </c>
      <c r="C4" s="32">
        <v>96588</v>
      </c>
      <c r="D4" s="32">
        <v>109552.917538462</v>
      </c>
      <c r="E4" s="32">
        <v>84165.556511965799</v>
      </c>
      <c r="F4" s="32">
        <v>25387.361026495699</v>
      </c>
      <c r="G4" s="32">
        <v>84165.556511965799</v>
      </c>
      <c r="H4" s="32">
        <v>0.231736055934638</v>
      </c>
    </row>
    <row r="5" spans="1:8" ht="14.25" x14ac:dyDescent="0.2">
      <c r="A5" s="32">
        <v>4</v>
      </c>
      <c r="B5" s="33">
        <v>15</v>
      </c>
      <c r="C5" s="32">
        <v>2672</v>
      </c>
      <c r="D5" s="32">
        <v>47454.083341025602</v>
      </c>
      <c r="E5" s="32">
        <v>37100.827984615396</v>
      </c>
      <c r="F5" s="32">
        <v>10353.2553564103</v>
      </c>
      <c r="G5" s="32">
        <v>37100.827984615396</v>
      </c>
      <c r="H5" s="32">
        <v>0.21817417232585201</v>
      </c>
    </row>
    <row r="6" spans="1:8" ht="14.25" x14ac:dyDescent="0.2">
      <c r="A6" s="32">
        <v>5</v>
      </c>
      <c r="B6" s="33">
        <v>16</v>
      </c>
      <c r="C6" s="32">
        <v>2985</v>
      </c>
      <c r="D6" s="32">
        <v>147937.83981111099</v>
      </c>
      <c r="E6" s="32">
        <v>127560.187399145</v>
      </c>
      <c r="F6" s="32">
        <v>20377.652411965799</v>
      </c>
      <c r="G6" s="32">
        <v>127560.187399145</v>
      </c>
      <c r="H6" s="32">
        <v>0.13774469356849001</v>
      </c>
    </row>
    <row r="7" spans="1:8" ht="14.25" x14ac:dyDescent="0.2">
      <c r="A7" s="32">
        <v>6</v>
      </c>
      <c r="B7" s="33">
        <v>17</v>
      </c>
      <c r="C7" s="32">
        <v>17906</v>
      </c>
      <c r="D7" s="32">
        <v>229942.94489059801</v>
      </c>
      <c r="E7" s="32">
        <v>163032.993446154</v>
      </c>
      <c r="F7" s="32">
        <v>66909.951444444407</v>
      </c>
      <c r="G7" s="32">
        <v>163032.993446154</v>
      </c>
      <c r="H7" s="32">
        <v>0.29098501576675301</v>
      </c>
    </row>
    <row r="8" spans="1:8" ht="14.25" x14ac:dyDescent="0.2">
      <c r="A8" s="32">
        <v>7</v>
      </c>
      <c r="B8" s="33">
        <v>18</v>
      </c>
      <c r="C8" s="32">
        <v>58643</v>
      </c>
      <c r="D8" s="32">
        <v>141889.58316581199</v>
      </c>
      <c r="E8" s="32">
        <v>112836.49132478599</v>
      </c>
      <c r="F8" s="32">
        <v>29053.091841025602</v>
      </c>
      <c r="G8" s="32">
        <v>112836.49132478599</v>
      </c>
      <c r="H8" s="32">
        <v>0.20475845508034399</v>
      </c>
    </row>
    <row r="9" spans="1:8" ht="14.25" x14ac:dyDescent="0.2">
      <c r="A9" s="32">
        <v>8</v>
      </c>
      <c r="B9" s="33">
        <v>19</v>
      </c>
      <c r="C9" s="32">
        <v>37968</v>
      </c>
      <c r="D9" s="32">
        <v>274558.84126495698</v>
      </c>
      <c r="E9" s="32">
        <v>250314.911611966</v>
      </c>
      <c r="F9" s="32">
        <v>24243.929652991501</v>
      </c>
      <c r="G9" s="32">
        <v>250314.911611966</v>
      </c>
      <c r="H9" s="32">
        <v>8.8301398495469904E-2</v>
      </c>
    </row>
    <row r="10" spans="1:8" ht="14.25" x14ac:dyDescent="0.2">
      <c r="A10" s="32">
        <v>9</v>
      </c>
      <c r="B10" s="33">
        <v>21</v>
      </c>
      <c r="C10" s="32">
        <v>174281</v>
      </c>
      <c r="D10" s="32">
        <v>692243.33009059797</v>
      </c>
      <c r="E10" s="32">
        <v>667073.90320940199</v>
      </c>
      <c r="F10" s="32">
        <v>25169.426881196599</v>
      </c>
      <c r="G10" s="32">
        <v>667073.90320940199</v>
      </c>
      <c r="H10" s="35">
        <v>3.6359219059434601E-2</v>
      </c>
    </row>
    <row r="11" spans="1:8" ht="14.25" x14ac:dyDescent="0.2">
      <c r="A11" s="32">
        <v>10</v>
      </c>
      <c r="B11" s="33">
        <v>22</v>
      </c>
      <c r="C11" s="32">
        <v>34040</v>
      </c>
      <c r="D11" s="32">
        <v>464149.73027948698</v>
      </c>
      <c r="E11" s="32">
        <v>420737.26410256402</v>
      </c>
      <c r="F11" s="32">
        <v>43412.466176923102</v>
      </c>
      <c r="G11" s="32">
        <v>420737.26410256402</v>
      </c>
      <c r="H11" s="32">
        <v>9.3531167519546599E-2</v>
      </c>
    </row>
    <row r="12" spans="1:8" ht="14.25" x14ac:dyDescent="0.2">
      <c r="A12" s="32">
        <v>11</v>
      </c>
      <c r="B12" s="33">
        <v>23</v>
      </c>
      <c r="C12" s="32">
        <v>159930.68</v>
      </c>
      <c r="D12" s="32">
        <v>1243263.3938499701</v>
      </c>
      <c r="E12" s="32">
        <v>1077481.1708517501</v>
      </c>
      <c r="F12" s="32">
        <v>165782.22299822301</v>
      </c>
      <c r="G12" s="32">
        <v>1077481.1708517501</v>
      </c>
      <c r="H12" s="32">
        <v>0.13334440941339901</v>
      </c>
    </row>
    <row r="13" spans="1:8" ht="14.25" x14ac:dyDescent="0.2">
      <c r="A13" s="32">
        <v>12</v>
      </c>
      <c r="B13" s="33">
        <v>24</v>
      </c>
      <c r="C13" s="32">
        <v>19421.567999999999</v>
      </c>
      <c r="D13" s="32">
        <v>439004.302957265</v>
      </c>
      <c r="E13" s="32">
        <v>409368.58309487201</v>
      </c>
      <c r="F13" s="32">
        <v>29635.719862393202</v>
      </c>
      <c r="G13" s="32">
        <v>409368.58309487201</v>
      </c>
      <c r="H13" s="32">
        <v>6.7506672856639499E-2</v>
      </c>
    </row>
    <row r="14" spans="1:8" ht="14.25" x14ac:dyDescent="0.2">
      <c r="A14" s="32">
        <v>13</v>
      </c>
      <c r="B14" s="33">
        <v>25</v>
      </c>
      <c r="C14" s="32">
        <v>66474</v>
      </c>
      <c r="D14" s="32">
        <v>725049.81030000001</v>
      </c>
      <c r="E14" s="32">
        <v>674113.73679999996</v>
      </c>
      <c r="F14" s="32">
        <v>50936.073499999999</v>
      </c>
      <c r="G14" s="32">
        <v>674113.73679999996</v>
      </c>
      <c r="H14" s="32">
        <v>7.0251826531648201E-2</v>
      </c>
    </row>
    <row r="15" spans="1:8" ht="14.25" x14ac:dyDescent="0.2">
      <c r="A15" s="32">
        <v>14</v>
      </c>
      <c r="B15" s="33">
        <v>26</v>
      </c>
      <c r="C15" s="32">
        <v>76217</v>
      </c>
      <c r="D15" s="32">
        <v>297781.719252137</v>
      </c>
      <c r="E15" s="32">
        <v>275961.97163418803</v>
      </c>
      <c r="F15" s="32">
        <v>21819.747617948698</v>
      </c>
      <c r="G15" s="32">
        <v>275961.97163418803</v>
      </c>
      <c r="H15" s="32">
        <v>7.3274301971080896E-2</v>
      </c>
    </row>
    <row r="16" spans="1:8" ht="14.25" x14ac:dyDescent="0.2">
      <c r="A16" s="32">
        <v>15</v>
      </c>
      <c r="B16" s="33">
        <v>27</v>
      </c>
      <c r="C16" s="32">
        <v>165801.141</v>
      </c>
      <c r="D16" s="32">
        <v>1111297.06576667</v>
      </c>
      <c r="E16" s="32">
        <v>1000247.6241</v>
      </c>
      <c r="F16" s="32">
        <v>111049.441666667</v>
      </c>
      <c r="G16" s="32">
        <v>1000247.6241</v>
      </c>
      <c r="H16" s="32">
        <v>9.9927773668740297E-2</v>
      </c>
    </row>
    <row r="17" spans="1:8" ht="14.25" x14ac:dyDescent="0.2">
      <c r="A17" s="32">
        <v>16</v>
      </c>
      <c r="B17" s="33">
        <v>29</v>
      </c>
      <c r="C17" s="32">
        <v>193935</v>
      </c>
      <c r="D17" s="32">
        <v>2536582.7019230798</v>
      </c>
      <c r="E17" s="32">
        <v>2357431.91734188</v>
      </c>
      <c r="F17" s="32">
        <v>179150.78458119699</v>
      </c>
      <c r="G17" s="32">
        <v>2357431.91734188</v>
      </c>
      <c r="H17" s="32">
        <v>7.0626825786273703E-2</v>
      </c>
    </row>
    <row r="18" spans="1:8" ht="14.25" x14ac:dyDescent="0.2">
      <c r="A18" s="32">
        <v>17</v>
      </c>
      <c r="B18" s="33">
        <v>31</v>
      </c>
      <c r="C18" s="32">
        <v>23395.109</v>
      </c>
      <c r="D18" s="32">
        <v>179290.332910211</v>
      </c>
      <c r="E18" s="32">
        <v>151630.859851132</v>
      </c>
      <c r="F18" s="32">
        <v>27659.4730590791</v>
      </c>
      <c r="G18" s="32">
        <v>151630.859851132</v>
      </c>
      <c r="H18" s="32">
        <v>0.154271971110294</v>
      </c>
    </row>
    <row r="19" spans="1:8" ht="14.25" x14ac:dyDescent="0.2">
      <c r="A19" s="32">
        <v>18</v>
      </c>
      <c r="B19" s="33">
        <v>32</v>
      </c>
      <c r="C19" s="32">
        <v>12611.331</v>
      </c>
      <c r="D19" s="32">
        <v>175591.28927773199</v>
      </c>
      <c r="E19" s="32">
        <v>160962.12986145401</v>
      </c>
      <c r="F19" s="32">
        <v>14629.159416278701</v>
      </c>
      <c r="G19" s="32">
        <v>160962.12986145401</v>
      </c>
      <c r="H19" s="32">
        <v>8.3313696689929495E-2</v>
      </c>
    </row>
    <row r="20" spans="1:8" ht="14.25" x14ac:dyDescent="0.2">
      <c r="A20" s="32">
        <v>19</v>
      </c>
      <c r="B20" s="33">
        <v>33</v>
      </c>
      <c r="C20" s="32">
        <v>53932.957999999999</v>
      </c>
      <c r="D20" s="32">
        <v>533557.94912676804</v>
      </c>
      <c r="E20" s="32">
        <v>447675.18296720402</v>
      </c>
      <c r="F20" s="32">
        <v>85882.766159564402</v>
      </c>
      <c r="G20" s="32">
        <v>447675.18296720402</v>
      </c>
      <c r="H20" s="32">
        <v>0.16096239649343</v>
      </c>
    </row>
    <row r="21" spans="1:8" ht="14.25" x14ac:dyDescent="0.2">
      <c r="A21" s="32">
        <v>20</v>
      </c>
      <c r="B21" s="33">
        <v>34</v>
      </c>
      <c r="C21" s="32">
        <v>35136.019</v>
      </c>
      <c r="D21" s="32">
        <v>191812.364963762</v>
      </c>
      <c r="E21" s="32">
        <v>137629.55521648499</v>
      </c>
      <c r="F21" s="32">
        <v>54182.809747277301</v>
      </c>
      <c r="G21" s="32">
        <v>137629.55521648499</v>
      </c>
      <c r="H21" s="32">
        <v>0.28247819037898703</v>
      </c>
    </row>
    <row r="22" spans="1:8" ht="14.25" x14ac:dyDescent="0.2">
      <c r="A22" s="32">
        <v>21</v>
      </c>
      <c r="B22" s="33">
        <v>35</v>
      </c>
      <c r="C22" s="32">
        <v>29332.45</v>
      </c>
      <c r="D22" s="32">
        <v>645697.21326548699</v>
      </c>
      <c r="E22" s="32">
        <v>618998.79072212405</v>
      </c>
      <c r="F22" s="32">
        <v>26698.422543362802</v>
      </c>
      <c r="G22" s="32">
        <v>618998.79072212405</v>
      </c>
      <c r="H22" s="32">
        <v>4.1348207789748397E-2</v>
      </c>
    </row>
    <row r="23" spans="1:8" ht="14.25" x14ac:dyDescent="0.2">
      <c r="A23" s="32">
        <v>22</v>
      </c>
      <c r="B23" s="33">
        <v>36</v>
      </c>
      <c r="C23" s="32">
        <v>134606.04500000001</v>
      </c>
      <c r="D23" s="32">
        <v>659377.19608407095</v>
      </c>
      <c r="E23" s="32">
        <v>566115.06963222998</v>
      </c>
      <c r="F23" s="32">
        <v>93262.126451841294</v>
      </c>
      <c r="G23" s="32">
        <v>566115.06963222998</v>
      </c>
      <c r="H23" s="32">
        <v>0.141439720702671</v>
      </c>
    </row>
    <row r="24" spans="1:8" ht="14.25" x14ac:dyDescent="0.2">
      <c r="A24" s="32">
        <v>23</v>
      </c>
      <c r="B24" s="33">
        <v>37</v>
      </c>
      <c r="C24" s="32">
        <v>112135.7</v>
      </c>
      <c r="D24" s="32">
        <v>1042139.74159064</v>
      </c>
      <c r="E24" s="32">
        <v>902663.22709309403</v>
      </c>
      <c r="F24" s="32">
        <v>139476.514497542</v>
      </c>
      <c r="G24" s="32">
        <v>902663.22709309403</v>
      </c>
      <c r="H24" s="32">
        <v>0.133836671735267</v>
      </c>
    </row>
    <row r="25" spans="1:8" ht="14.25" x14ac:dyDescent="0.2">
      <c r="A25" s="32">
        <v>24</v>
      </c>
      <c r="B25" s="33">
        <v>38</v>
      </c>
      <c r="C25" s="32">
        <v>132455.32399999999</v>
      </c>
      <c r="D25" s="32">
        <v>512976.16441238899</v>
      </c>
      <c r="E25" s="32">
        <v>478790.41158053098</v>
      </c>
      <c r="F25" s="32">
        <v>34185.752831858401</v>
      </c>
      <c r="G25" s="32">
        <v>478790.41158053098</v>
      </c>
      <c r="H25" s="32">
        <v>6.6641990804812395E-2</v>
      </c>
    </row>
    <row r="26" spans="1:8" ht="14.25" x14ac:dyDescent="0.2">
      <c r="A26" s="32">
        <v>25</v>
      </c>
      <c r="B26" s="33">
        <v>39</v>
      </c>
      <c r="C26" s="32">
        <v>83868.486000000004</v>
      </c>
      <c r="D26" s="32">
        <v>100838.783748869</v>
      </c>
      <c r="E26" s="32">
        <v>71904.590496010205</v>
      </c>
      <c r="F26" s="32">
        <v>28934.193252859</v>
      </c>
      <c r="G26" s="32">
        <v>71904.590496010205</v>
      </c>
      <c r="H26" s="32">
        <v>0.286935166978186</v>
      </c>
    </row>
    <row r="27" spans="1:8" ht="14.25" x14ac:dyDescent="0.2">
      <c r="A27" s="32">
        <v>26</v>
      </c>
      <c r="B27" s="33">
        <v>42</v>
      </c>
      <c r="C27" s="32">
        <v>12341.12</v>
      </c>
      <c r="D27" s="32">
        <v>111445.74219999999</v>
      </c>
      <c r="E27" s="32">
        <v>96553.583700000003</v>
      </c>
      <c r="F27" s="32">
        <v>14892.1585</v>
      </c>
      <c r="G27" s="32">
        <v>96553.583700000003</v>
      </c>
      <c r="H27" s="32">
        <v>0.133626984809115</v>
      </c>
    </row>
    <row r="28" spans="1:8" ht="14.25" x14ac:dyDescent="0.2">
      <c r="A28" s="32">
        <v>27</v>
      </c>
      <c r="B28" s="33">
        <v>75</v>
      </c>
      <c r="C28" s="32">
        <v>160</v>
      </c>
      <c r="D28" s="32">
        <v>75174.358974358998</v>
      </c>
      <c r="E28" s="32">
        <v>71481.3931623932</v>
      </c>
      <c r="F28" s="32">
        <v>3692.9658119658102</v>
      </c>
      <c r="G28" s="32">
        <v>71481.3931623932</v>
      </c>
      <c r="H28" s="32">
        <v>4.9125338244991698E-2</v>
      </c>
    </row>
    <row r="29" spans="1:8" ht="14.25" x14ac:dyDescent="0.2">
      <c r="A29" s="32">
        <v>28</v>
      </c>
      <c r="B29" s="33">
        <v>76</v>
      </c>
      <c r="C29" s="32">
        <v>2290</v>
      </c>
      <c r="D29" s="32">
        <v>302438.55884615402</v>
      </c>
      <c r="E29" s="32">
        <v>290121.11275555601</v>
      </c>
      <c r="F29" s="32">
        <v>12317.4460905983</v>
      </c>
      <c r="G29" s="32">
        <v>290121.11275555601</v>
      </c>
      <c r="H29" s="32">
        <v>4.0727102184295198E-2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9868.7867786097904</v>
      </c>
      <c r="E30" s="32">
        <v>8337.2923379472104</v>
      </c>
      <c r="F30" s="32">
        <v>1531.49444066258</v>
      </c>
      <c r="G30" s="32">
        <v>8337.2923379472104</v>
      </c>
      <c r="H30" s="32">
        <v>0.15518568543623201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14</v>
      </c>
      <c r="D32" s="38">
        <v>61132.480000000003</v>
      </c>
      <c r="E32" s="38">
        <v>60914.52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102</v>
      </c>
      <c r="D33" s="38">
        <v>327908.90000000002</v>
      </c>
      <c r="E33" s="38">
        <v>337314.06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189</v>
      </c>
      <c r="D34" s="38">
        <v>560800.98</v>
      </c>
      <c r="E34" s="38">
        <v>591040.1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146</v>
      </c>
      <c r="D35" s="38">
        <v>312134.32</v>
      </c>
      <c r="E35" s="38">
        <v>306457.33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85</v>
      </c>
      <c r="D36" s="38">
        <v>142651.39000000001</v>
      </c>
      <c r="E36" s="38">
        <v>141093.32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62</v>
      </c>
      <c r="D37" s="38">
        <v>76883.11</v>
      </c>
      <c r="E37" s="38">
        <v>67620.990000000005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2015-04-30T04:59:00Z</dcterms:modified>
</cp:coreProperties>
</file>