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3" i="2" s="1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<sst xmlns="http://schemas.openxmlformats.org/spreadsheetml/2006/main" count="117" uniqueCount="74">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</sst>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31" sqref="M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17481831.378000006</v>
      </c>
      <c r="F3" s="25">
        <f>RA!I7</f>
        <v>1234268.3278999999</v>
      </c>
      <c r="G3" s="16">
        <f>SUM(G4:G40)</f>
        <v>16247563.050099999</v>
      </c>
      <c r="H3" s="27">
        <f>RA!J7</f>
        <v>7.0602919180038803</v>
      </c>
      <c r="I3" s="20">
        <f>SUM(I4:I40)</f>
        <v>17481836.462492615</v>
      </c>
      <c r="J3" s="21">
        <f>SUM(J4:J40)</f>
        <v>16247562.963918047</v>
      </c>
      <c r="K3" s="22">
        <f>E3-I3</f>
        <v>-5.0844926089048386</v>
      </c>
      <c r="L3" s="22">
        <f>G3-J3</f>
        <v>8.6181951686739922E-2</v>
      </c>
    </row>
    <row r="4" spans="1:13" x14ac:dyDescent="0.15">
      <c r="A4" s="43">
        <f>RA!A8</f>
        <v>42123</v>
      </c>
      <c r="B4" s="12">
        <v>12</v>
      </c>
      <c r="C4" s="40" t="s">
        <v>6</v>
      </c>
      <c r="D4" s="40"/>
      <c r="E4" s="15">
        <f>VLOOKUP(C4,RA!B8:D36,3,0)</f>
        <v>732509.22010000004</v>
      </c>
      <c r="F4" s="25">
        <f>VLOOKUP(C4,RA!B8:I39,8,0)</f>
        <v>92563.225000000006</v>
      </c>
      <c r="G4" s="16">
        <f t="shared" ref="G4:G40" si="0">E4-F4</f>
        <v>639945.99510000006</v>
      </c>
      <c r="H4" s="27">
        <f>RA!J8</f>
        <v>12.636458690221501</v>
      </c>
      <c r="I4" s="20">
        <f>VLOOKUP(B4,RMS!B:D,3,FALSE)</f>
        <v>732509.75268803397</v>
      </c>
      <c r="J4" s="21">
        <f>VLOOKUP(B4,RMS!B:E,4,FALSE)</f>
        <v>639946.00567435904</v>
      </c>
      <c r="K4" s="22">
        <f t="shared" ref="K4:K40" si="1">E4-I4</f>
        <v>-0.53258803393691778</v>
      </c>
      <c r="L4" s="22">
        <f t="shared" ref="L4:L40" si="2">G4-J4</f>
        <v>-1.0574358981102705E-2</v>
      </c>
    </row>
    <row r="5" spans="1:13" x14ac:dyDescent="0.15">
      <c r="A5" s="43"/>
      <c r="B5" s="12">
        <v>13</v>
      </c>
      <c r="C5" s="40" t="s">
        <v>7</v>
      </c>
      <c r="D5" s="40"/>
      <c r="E5" s="15">
        <f>VLOOKUP(C5,RA!B8:D37,3,0)</f>
        <v>61430.710700000003</v>
      </c>
      <c r="F5" s="25">
        <f>VLOOKUP(C5,RA!B9:I40,8,0)</f>
        <v>11858.3585</v>
      </c>
      <c r="G5" s="16">
        <f t="shared" si="0"/>
        <v>49572.352200000001</v>
      </c>
      <c r="H5" s="27">
        <f>RA!J9</f>
        <v>19.303632279155799</v>
      </c>
      <c r="I5" s="20">
        <f>VLOOKUP(B5,RMS!B:D,3,FALSE)</f>
        <v>61430.729688563602</v>
      </c>
      <c r="J5" s="21">
        <f>VLOOKUP(B5,RMS!B:E,4,FALSE)</f>
        <v>49572.360712797803</v>
      </c>
      <c r="K5" s="22">
        <f t="shared" si="1"/>
        <v>-1.8988563599123154E-2</v>
      </c>
      <c r="L5" s="22">
        <f t="shared" si="2"/>
        <v>-8.5127978018135764E-3</v>
      </c>
      <c r="M5" s="34"/>
    </row>
    <row r="6" spans="1:13" x14ac:dyDescent="0.15">
      <c r="A6" s="43"/>
      <c r="B6" s="12">
        <v>14</v>
      </c>
      <c r="C6" s="40" t="s">
        <v>8</v>
      </c>
      <c r="D6" s="40"/>
      <c r="E6" s="15">
        <f>VLOOKUP(C6,RA!B10:D38,3,0)</f>
        <v>128743.626</v>
      </c>
      <c r="F6" s="25">
        <f>VLOOKUP(C6,RA!B10:I41,8,0)</f>
        <v>20664.058300000001</v>
      </c>
      <c r="G6" s="16">
        <f t="shared" si="0"/>
        <v>108079.5677</v>
      </c>
      <c r="H6" s="27">
        <f>RA!J10</f>
        <v>16.050548630656099</v>
      </c>
      <c r="I6" s="20">
        <f>VLOOKUP(B6,RMS!B:D,3,FALSE)</f>
        <v>128745.40768547</v>
      </c>
      <c r="J6" s="21">
        <f>VLOOKUP(B6,RMS!B:E,4,FALSE)</f>
        <v>108079.56781709399</v>
      </c>
      <c r="K6" s="22">
        <f>E6-I6</f>
        <v>-1.781685469992226</v>
      </c>
      <c r="L6" s="22">
        <f t="shared" si="2"/>
        <v>-1.1709399404935539E-4</v>
      </c>
      <c r="M6" s="34"/>
    </row>
    <row r="7" spans="1:13" x14ac:dyDescent="0.15">
      <c r="A7" s="43"/>
      <c r="B7" s="12">
        <v>15</v>
      </c>
      <c r="C7" s="40" t="s">
        <v>9</v>
      </c>
      <c r="D7" s="40"/>
      <c r="E7" s="15">
        <f>VLOOKUP(C7,RA!B10:D39,3,0)</f>
        <v>56833.7857</v>
      </c>
      <c r="F7" s="25">
        <f>VLOOKUP(C7,RA!B11:I42,8,0)</f>
        <v>8861.2764999999999</v>
      </c>
      <c r="G7" s="16">
        <f t="shared" si="0"/>
        <v>47972.5092</v>
      </c>
      <c r="H7" s="27">
        <f>RA!J11</f>
        <v>15.5915647547652</v>
      </c>
      <c r="I7" s="20">
        <f>VLOOKUP(B7,RMS!B:D,3,FALSE)</f>
        <v>56833.816792307698</v>
      </c>
      <c r="J7" s="21">
        <f>VLOOKUP(B7,RMS!B:E,4,FALSE)</f>
        <v>47972.509219658103</v>
      </c>
      <c r="K7" s="22">
        <f t="shared" si="1"/>
        <v>-3.1092307697690558E-2</v>
      </c>
      <c r="L7" s="22">
        <f t="shared" si="2"/>
        <v>-1.9658102246467024E-5</v>
      </c>
      <c r="M7" s="34"/>
    </row>
    <row r="8" spans="1:13" x14ac:dyDescent="0.15">
      <c r="A8" s="43"/>
      <c r="B8" s="12">
        <v>16</v>
      </c>
      <c r="C8" s="40" t="s">
        <v>10</v>
      </c>
      <c r="D8" s="40"/>
      <c r="E8" s="15">
        <f>VLOOKUP(C8,RA!B12:D39,3,0)</f>
        <v>277508.11070000002</v>
      </c>
      <c r="F8" s="25">
        <f>VLOOKUP(C8,RA!B12:I43,8,0)</f>
        <v>25614.5713</v>
      </c>
      <c r="G8" s="16">
        <f t="shared" si="0"/>
        <v>251893.53940000001</v>
      </c>
      <c r="H8" s="27">
        <f>RA!J12</f>
        <v>9.2302063660008198</v>
      </c>
      <c r="I8" s="20">
        <f>VLOOKUP(B8,RMS!B:D,3,FALSE)</f>
        <v>277508.11922136799</v>
      </c>
      <c r="J8" s="21">
        <f>VLOOKUP(B8,RMS!B:E,4,FALSE)</f>
        <v>251893.53896581201</v>
      </c>
      <c r="K8" s="22">
        <f t="shared" si="1"/>
        <v>-8.5213679703883827E-3</v>
      </c>
      <c r="L8" s="22">
        <f t="shared" si="2"/>
        <v>4.3418799759820104E-4</v>
      </c>
      <c r="M8" s="34"/>
    </row>
    <row r="9" spans="1:13" x14ac:dyDescent="0.15">
      <c r="A9" s="43"/>
      <c r="B9" s="12">
        <v>17</v>
      </c>
      <c r="C9" s="40" t="s">
        <v>11</v>
      </c>
      <c r="D9" s="40"/>
      <c r="E9" s="15">
        <f>VLOOKUP(C9,RA!B12:D40,3,0)</f>
        <v>317302.32799999998</v>
      </c>
      <c r="F9" s="25">
        <f>VLOOKUP(C9,RA!B13:I44,8,0)</f>
        <v>32164.8187</v>
      </c>
      <c r="G9" s="16">
        <f t="shared" si="0"/>
        <v>285137.50929999998</v>
      </c>
      <c r="H9" s="27">
        <f>RA!J13</f>
        <v>10.136962720298699</v>
      </c>
      <c r="I9" s="20">
        <f>VLOOKUP(B9,RMS!B:D,3,FALSE)</f>
        <v>317302.61292136798</v>
      </c>
      <c r="J9" s="21">
        <f>VLOOKUP(B9,RMS!B:E,4,FALSE)</f>
        <v>285137.50884529902</v>
      </c>
      <c r="K9" s="22">
        <f t="shared" si="1"/>
        <v>-0.28492136800196022</v>
      </c>
      <c r="L9" s="22">
        <f t="shared" si="2"/>
        <v>4.5470095938071609E-4</v>
      </c>
      <c r="M9" s="34"/>
    </row>
    <row r="10" spans="1:13" x14ac:dyDescent="0.15">
      <c r="A10" s="43"/>
      <c r="B10" s="12">
        <v>18</v>
      </c>
      <c r="C10" s="40" t="s">
        <v>12</v>
      </c>
      <c r="D10" s="40"/>
      <c r="E10" s="15">
        <f>VLOOKUP(C10,RA!B14:D41,3,0)</f>
        <v>181963.85060000001</v>
      </c>
      <c r="F10" s="25">
        <f>VLOOKUP(C10,RA!B14:I45,8,0)</f>
        <v>33440.952599999997</v>
      </c>
      <c r="G10" s="16">
        <f t="shared" si="0"/>
        <v>148522.89800000002</v>
      </c>
      <c r="H10" s="27">
        <f>RA!J14</f>
        <v>18.377800035409901</v>
      </c>
      <c r="I10" s="20">
        <f>VLOOKUP(B10,RMS!B:D,3,FALSE)</f>
        <v>181963.85665384601</v>
      </c>
      <c r="J10" s="21">
        <f>VLOOKUP(B10,RMS!B:E,4,FALSE)</f>
        <v>148522.896120513</v>
      </c>
      <c r="K10" s="22">
        <f t="shared" si="1"/>
        <v>-6.0538460093084723E-3</v>
      </c>
      <c r="L10" s="22">
        <f t="shared" si="2"/>
        <v>1.8794870120473206E-3</v>
      </c>
      <c r="M10" s="34"/>
    </row>
    <row r="11" spans="1:13" x14ac:dyDescent="0.15">
      <c r="A11" s="43"/>
      <c r="B11" s="12">
        <v>19</v>
      </c>
      <c r="C11" s="40" t="s">
        <v>13</v>
      </c>
      <c r="D11" s="40"/>
      <c r="E11" s="15">
        <f>VLOOKUP(C11,RA!B14:D42,3,0)</f>
        <v>241117.85159999999</v>
      </c>
      <c r="F11" s="25">
        <f>VLOOKUP(C11,RA!B15:I46,8,0)</f>
        <v>10606.4648</v>
      </c>
      <c r="G11" s="16">
        <f t="shared" si="0"/>
        <v>230511.38680000001</v>
      </c>
      <c r="H11" s="27">
        <f>RA!J15</f>
        <v>4.3988716428991301</v>
      </c>
      <c r="I11" s="20">
        <f>VLOOKUP(B11,RMS!B:D,3,FALSE)</f>
        <v>241118.12207777801</v>
      </c>
      <c r="J11" s="21">
        <f>VLOOKUP(B11,RMS!B:E,4,FALSE)</f>
        <v>230511.38691965799</v>
      </c>
      <c r="K11" s="22">
        <f t="shared" si="1"/>
        <v>-0.27047777801635675</v>
      </c>
      <c r="L11" s="22">
        <f t="shared" si="2"/>
        <v>-1.1965798330493271E-4</v>
      </c>
      <c r="M11" s="34"/>
    </row>
    <row r="12" spans="1:13" x14ac:dyDescent="0.15">
      <c r="A12" s="43"/>
      <c r="B12" s="12">
        <v>21</v>
      </c>
      <c r="C12" s="40" t="s">
        <v>14</v>
      </c>
      <c r="D12" s="40"/>
      <c r="E12" s="15">
        <f>VLOOKUP(C12,RA!B16:D43,3,0)</f>
        <v>793193.59959999996</v>
      </c>
      <c r="F12" s="25">
        <f>VLOOKUP(C12,RA!B16:I47,8,0)</f>
        <v>28811.036400000001</v>
      </c>
      <c r="G12" s="16">
        <f t="shared" si="0"/>
        <v>764382.56319999998</v>
      </c>
      <c r="H12" s="27">
        <f>RA!J16</f>
        <v>3.6322830157138402</v>
      </c>
      <c r="I12" s="20">
        <f>VLOOKUP(B12,RMS!B:D,3,FALSE)</f>
        <v>793193.07416068402</v>
      </c>
      <c r="J12" s="21">
        <f>VLOOKUP(B12,RMS!B:E,4,FALSE)</f>
        <v>764382.56311453006</v>
      </c>
      <c r="K12" s="22">
        <f t="shared" si="1"/>
        <v>0.52543931594118476</v>
      </c>
      <c r="L12" s="22">
        <f t="shared" si="2"/>
        <v>8.5469917394220829E-5</v>
      </c>
      <c r="M12" s="34"/>
    </row>
    <row r="13" spans="1:13" x14ac:dyDescent="0.15">
      <c r="A13" s="43"/>
      <c r="B13" s="12">
        <v>22</v>
      </c>
      <c r="C13" s="40" t="s">
        <v>15</v>
      </c>
      <c r="D13" s="40"/>
      <c r="E13" s="15">
        <f>VLOOKUP(C13,RA!B16:D44,3,0)</f>
        <v>578552.68909999996</v>
      </c>
      <c r="F13" s="25">
        <f>VLOOKUP(C13,RA!B17:I48,8,0)</f>
        <v>45616.8269</v>
      </c>
      <c r="G13" s="16">
        <f t="shared" si="0"/>
        <v>532935.86219999997</v>
      </c>
      <c r="H13" s="27">
        <f>RA!J17</f>
        <v>7.8846452119964701</v>
      </c>
      <c r="I13" s="20">
        <f>VLOOKUP(B13,RMS!B:D,3,FALSE)</f>
        <v>578552.75344444404</v>
      </c>
      <c r="J13" s="21">
        <f>VLOOKUP(B13,RMS!B:E,4,FALSE)</f>
        <v>532935.86211111106</v>
      </c>
      <c r="K13" s="22">
        <f t="shared" si="1"/>
        <v>-6.4344444079324603E-2</v>
      </c>
      <c r="L13" s="22">
        <f t="shared" si="2"/>
        <v>8.8888918980956078E-5</v>
      </c>
      <c r="M13" s="34"/>
    </row>
    <row r="14" spans="1:13" x14ac:dyDescent="0.15">
      <c r="A14" s="43"/>
      <c r="B14" s="12">
        <v>23</v>
      </c>
      <c r="C14" s="40" t="s">
        <v>16</v>
      </c>
      <c r="D14" s="40"/>
      <c r="E14" s="15">
        <f>VLOOKUP(C14,RA!B18:D45,3,0)</f>
        <v>1370473.912</v>
      </c>
      <c r="F14" s="25">
        <f>VLOOKUP(C14,RA!B18:I49,8,0)</f>
        <v>170217.1985</v>
      </c>
      <c r="G14" s="16">
        <f t="shared" si="0"/>
        <v>1200256.7135000001</v>
      </c>
      <c r="H14" s="27">
        <f>RA!J18</f>
        <v>12.4203165787807</v>
      </c>
      <c r="I14" s="20">
        <f>VLOOKUP(B14,RMS!B:D,3,FALSE)</f>
        <v>1370473.8427615401</v>
      </c>
      <c r="J14" s="21">
        <f>VLOOKUP(B14,RMS!B:E,4,FALSE)</f>
        <v>1200256.7102743599</v>
      </c>
      <c r="K14" s="22">
        <f t="shared" si="1"/>
        <v>6.923845992423594E-2</v>
      </c>
      <c r="L14" s="22">
        <f t="shared" si="2"/>
        <v>3.2256401609629393E-3</v>
      </c>
      <c r="M14" s="34"/>
    </row>
    <row r="15" spans="1:13" x14ac:dyDescent="0.15">
      <c r="A15" s="43"/>
      <c r="B15" s="12">
        <v>24</v>
      </c>
      <c r="C15" s="40" t="s">
        <v>17</v>
      </c>
      <c r="D15" s="40"/>
      <c r="E15" s="15">
        <f>VLOOKUP(C15,RA!B18:D46,3,0)</f>
        <v>552227.2193</v>
      </c>
      <c r="F15" s="25">
        <f>VLOOKUP(C15,RA!B19:I50,8,0)</f>
        <v>25837.970700000002</v>
      </c>
      <c r="G15" s="16">
        <f t="shared" si="0"/>
        <v>526389.24860000005</v>
      </c>
      <c r="H15" s="27">
        <f>RA!J19</f>
        <v>4.6788658358333102</v>
      </c>
      <c r="I15" s="20">
        <f>VLOOKUP(B15,RMS!B:D,3,FALSE)</f>
        <v>552227.288910256</v>
      </c>
      <c r="J15" s="21">
        <f>VLOOKUP(B15,RMS!B:E,4,FALSE)</f>
        <v>526389.248645299</v>
      </c>
      <c r="K15" s="22">
        <f t="shared" si="1"/>
        <v>-6.9610256003215909E-2</v>
      </c>
      <c r="L15" s="22">
        <f t="shared" si="2"/>
        <v>-4.529894795268774E-5</v>
      </c>
      <c r="M15" s="34"/>
    </row>
    <row r="16" spans="1:13" x14ac:dyDescent="0.15">
      <c r="A16" s="43"/>
      <c r="B16" s="12">
        <v>25</v>
      </c>
      <c r="C16" s="40" t="s">
        <v>18</v>
      </c>
      <c r="D16" s="40"/>
      <c r="E16" s="15">
        <f>VLOOKUP(C16,RA!B20:D47,3,0)</f>
        <v>795913.86309999996</v>
      </c>
      <c r="F16" s="25">
        <f>VLOOKUP(C16,RA!B20:I51,8,0)</f>
        <v>49045.443099999997</v>
      </c>
      <c r="G16" s="16">
        <f t="shared" si="0"/>
        <v>746868.41999999993</v>
      </c>
      <c r="H16" s="27">
        <f>RA!J20</f>
        <v>6.1621546468575401</v>
      </c>
      <c r="I16" s="20">
        <f>VLOOKUP(B16,RMS!B:D,3,FALSE)</f>
        <v>795914.05220000003</v>
      </c>
      <c r="J16" s="21">
        <f>VLOOKUP(B16,RMS!B:E,4,FALSE)</f>
        <v>746868.42</v>
      </c>
      <c r="K16" s="22">
        <f t="shared" si="1"/>
        <v>-0.18910000007599592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0" t="s">
        <v>19</v>
      </c>
      <c r="D17" s="40"/>
      <c r="E17" s="15">
        <f>VLOOKUP(C17,RA!B20:D48,3,0)</f>
        <v>309045.4424</v>
      </c>
      <c r="F17" s="25">
        <f>VLOOKUP(C17,RA!B21:I52,8,0)</f>
        <v>18814.370599999998</v>
      </c>
      <c r="G17" s="16">
        <f t="shared" si="0"/>
        <v>290231.07179999998</v>
      </c>
      <c r="H17" s="27">
        <f>RA!J21</f>
        <v>6.0878977712437603</v>
      </c>
      <c r="I17" s="20">
        <f>VLOOKUP(B17,RMS!B:D,3,FALSE)</f>
        <v>309045.06754142698</v>
      </c>
      <c r="J17" s="21">
        <f>VLOOKUP(B17,RMS!B:E,4,FALSE)</f>
        <v>290231.07173641201</v>
      </c>
      <c r="K17" s="22">
        <f t="shared" si="1"/>
        <v>0.37485857302090153</v>
      </c>
      <c r="L17" s="22">
        <f t="shared" si="2"/>
        <v>6.358796963468194E-5</v>
      </c>
      <c r="M17" s="34"/>
    </row>
    <row r="18" spans="1:13" x14ac:dyDescent="0.15">
      <c r="A18" s="43"/>
      <c r="B18" s="12">
        <v>27</v>
      </c>
      <c r="C18" s="40" t="s">
        <v>20</v>
      </c>
      <c r="D18" s="40"/>
      <c r="E18" s="15">
        <f>VLOOKUP(C18,RA!B22:D49,3,0)</f>
        <v>1138062.5803</v>
      </c>
      <c r="F18" s="25">
        <f>VLOOKUP(C18,RA!B22:I53,8,0)</f>
        <v>100195.4507</v>
      </c>
      <c r="G18" s="16">
        <f t="shared" si="0"/>
        <v>1037867.1296</v>
      </c>
      <c r="H18" s="27">
        <f>RA!J22</f>
        <v>8.8040370041503202</v>
      </c>
      <c r="I18" s="20">
        <f>VLOOKUP(B18,RMS!B:D,3,FALSE)</f>
        <v>1138064.0517333299</v>
      </c>
      <c r="J18" s="21">
        <f>VLOOKUP(B18,RMS!B:E,4,FALSE)</f>
        <v>1037867.1328</v>
      </c>
      <c r="K18" s="22">
        <f t="shared" si="1"/>
        <v>-1.4714333298616111</v>
      </c>
      <c r="L18" s="22">
        <f t="shared" si="2"/>
        <v>-3.2000000355765224E-3</v>
      </c>
      <c r="M18" s="34"/>
    </row>
    <row r="19" spans="1:13" x14ac:dyDescent="0.15">
      <c r="A19" s="43"/>
      <c r="B19" s="12">
        <v>29</v>
      </c>
      <c r="C19" s="40" t="s">
        <v>21</v>
      </c>
      <c r="D19" s="40"/>
      <c r="E19" s="15">
        <f>VLOOKUP(C19,RA!B22:D50,3,0)</f>
        <v>2624987.0554999998</v>
      </c>
      <c r="F19" s="25">
        <f>VLOOKUP(C19,RA!B23:I54,8,0)</f>
        <v>156674.7635</v>
      </c>
      <c r="G19" s="16">
        <f t="shared" si="0"/>
        <v>2468312.2919999999</v>
      </c>
      <c r="H19" s="27">
        <f>RA!J23</f>
        <v>5.9685918515951304</v>
      </c>
      <c r="I19" s="20">
        <f>VLOOKUP(B19,RMS!B:D,3,FALSE)</f>
        <v>2624988.53599915</v>
      </c>
      <c r="J19" s="21">
        <f>VLOOKUP(B19,RMS!B:E,4,FALSE)</f>
        <v>2468312.32150769</v>
      </c>
      <c r="K19" s="22">
        <f t="shared" si="1"/>
        <v>-1.4804991502314806</v>
      </c>
      <c r="L19" s="22">
        <f t="shared" si="2"/>
        <v>-2.9507690109312534E-2</v>
      </c>
      <c r="M19" s="34"/>
    </row>
    <row r="20" spans="1:13" x14ac:dyDescent="0.15">
      <c r="A20" s="43"/>
      <c r="B20" s="12">
        <v>31</v>
      </c>
      <c r="C20" s="40" t="s">
        <v>22</v>
      </c>
      <c r="D20" s="40"/>
      <c r="E20" s="15">
        <f>VLOOKUP(C20,RA!B24:D51,3,0)</f>
        <v>206975.96040000001</v>
      </c>
      <c r="F20" s="25">
        <f>VLOOKUP(C20,RA!B24:I55,8,0)</f>
        <v>23154.548999999999</v>
      </c>
      <c r="G20" s="16">
        <f t="shared" si="0"/>
        <v>183821.41140000001</v>
      </c>
      <c r="H20" s="27">
        <f>RA!J24</f>
        <v>11.187071655689699</v>
      </c>
      <c r="I20" s="20">
        <f>VLOOKUP(B20,RMS!B:D,3,FALSE)</f>
        <v>206975.951723712</v>
      </c>
      <c r="J20" s="21">
        <f>VLOOKUP(B20,RMS!B:E,4,FALSE)</f>
        <v>183821.40412710901</v>
      </c>
      <c r="K20" s="22">
        <f t="shared" si="1"/>
        <v>8.6762880091555417E-3</v>
      </c>
      <c r="L20" s="22">
        <f t="shared" si="2"/>
        <v>7.2728910017758608E-3</v>
      </c>
      <c r="M20" s="34"/>
    </row>
    <row r="21" spans="1:13" x14ac:dyDescent="0.15">
      <c r="A21" s="43"/>
      <c r="B21" s="12">
        <v>32</v>
      </c>
      <c r="C21" s="40" t="s">
        <v>23</v>
      </c>
      <c r="D21" s="40"/>
      <c r="E21" s="15">
        <f>VLOOKUP(C21,RA!B24:D52,3,0)</f>
        <v>285080.31790000002</v>
      </c>
      <c r="F21" s="25">
        <f>VLOOKUP(C21,RA!B25:I56,8,0)</f>
        <v>2633.4816999999998</v>
      </c>
      <c r="G21" s="16">
        <f t="shared" si="0"/>
        <v>282446.83620000002</v>
      </c>
      <c r="H21" s="27">
        <f>RA!J25</f>
        <v>0.92376833286813198</v>
      </c>
      <c r="I21" s="20">
        <f>VLOOKUP(B21,RMS!B:D,3,FALSE)</f>
        <v>285080.31601820601</v>
      </c>
      <c r="J21" s="21">
        <f>VLOOKUP(B21,RMS!B:E,4,FALSE)</f>
        <v>282446.84602757503</v>
      </c>
      <c r="K21" s="22">
        <f t="shared" si="1"/>
        <v>1.881794014479965E-3</v>
      </c>
      <c r="L21" s="22">
        <f t="shared" si="2"/>
        <v>-9.827575006056577E-3</v>
      </c>
      <c r="M21" s="34"/>
    </row>
    <row r="22" spans="1:13" x14ac:dyDescent="0.15">
      <c r="A22" s="43"/>
      <c r="B22" s="12">
        <v>33</v>
      </c>
      <c r="C22" s="40" t="s">
        <v>24</v>
      </c>
      <c r="D22" s="40"/>
      <c r="E22" s="15">
        <f>VLOOKUP(C22,RA!B26:D53,3,0)</f>
        <v>583398.62950000004</v>
      </c>
      <c r="F22" s="25">
        <f>VLOOKUP(C22,RA!B26:I57,8,0)</f>
        <v>76892.137199999997</v>
      </c>
      <c r="G22" s="16">
        <f t="shared" si="0"/>
        <v>506506.49230000004</v>
      </c>
      <c r="H22" s="27">
        <f>RA!J26</f>
        <v>13.1800339102442</v>
      </c>
      <c r="I22" s="20">
        <f>VLOOKUP(B22,RMS!B:D,3,FALSE)</f>
        <v>583398.55781971104</v>
      </c>
      <c r="J22" s="21">
        <f>VLOOKUP(B22,RMS!B:E,4,FALSE)</f>
        <v>506506.42733692302</v>
      </c>
      <c r="K22" s="22">
        <f t="shared" si="1"/>
        <v>7.1680288994684815E-2</v>
      </c>
      <c r="L22" s="22">
        <f t="shared" si="2"/>
        <v>6.4963077020365745E-2</v>
      </c>
      <c r="M22" s="34"/>
    </row>
    <row r="23" spans="1:13" x14ac:dyDescent="0.15">
      <c r="A23" s="43"/>
      <c r="B23" s="12">
        <v>34</v>
      </c>
      <c r="C23" s="40" t="s">
        <v>25</v>
      </c>
      <c r="D23" s="40"/>
      <c r="E23" s="15">
        <f>VLOOKUP(C23,RA!B26:D54,3,0)</f>
        <v>206934.24460000001</v>
      </c>
      <c r="F23" s="25">
        <f>VLOOKUP(C23,RA!B27:I58,8,0)</f>
        <v>35914.158199999998</v>
      </c>
      <c r="G23" s="16">
        <f t="shared" si="0"/>
        <v>171020.0864</v>
      </c>
      <c r="H23" s="27">
        <f>RA!J27</f>
        <v>17.3553479606149</v>
      </c>
      <c r="I23" s="20">
        <f>VLOOKUP(B23,RMS!B:D,3,FALSE)</f>
        <v>206934.187903124</v>
      </c>
      <c r="J23" s="21">
        <f>VLOOKUP(B23,RMS!B:E,4,FALSE)</f>
        <v>171020.08958047401</v>
      </c>
      <c r="K23" s="22">
        <f t="shared" si="1"/>
        <v>5.6696876010391861E-2</v>
      </c>
      <c r="L23" s="22">
        <f t="shared" si="2"/>
        <v>-3.1804740137886256E-3</v>
      </c>
      <c r="M23" s="34"/>
    </row>
    <row r="24" spans="1:13" x14ac:dyDescent="0.15">
      <c r="A24" s="43"/>
      <c r="B24" s="12">
        <v>35</v>
      </c>
      <c r="C24" s="40" t="s">
        <v>26</v>
      </c>
      <c r="D24" s="40"/>
      <c r="E24" s="15">
        <f>VLOOKUP(C24,RA!B28:D55,3,0)</f>
        <v>676617.85829999996</v>
      </c>
      <c r="F24" s="25">
        <f>VLOOKUP(C24,RA!B28:I59,8,0)</f>
        <v>6157.9072999999999</v>
      </c>
      <c r="G24" s="16">
        <f t="shared" si="0"/>
        <v>670459.951</v>
      </c>
      <c r="H24" s="27">
        <f>RA!J28</f>
        <v>0.91010120771445802</v>
      </c>
      <c r="I24" s="20">
        <f>VLOOKUP(B24,RMS!B:D,3,FALSE)</f>
        <v>676617.85494513297</v>
      </c>
      <c r="J24" s="21">
        <f>VLOOKUP(B24,RMS!B:E,4,FALSE)</f>
        <v>670459.95563982299</v>
      </c>
      <c r="K24" s="22">
        <f t="shared" si="1"/>
        <v>3.3548669889569283E-3</v>
      </c>
      <c r="L24" s="22">
        <f t="shared" si="2"/>
        <v>-4.6398229897022247E-3</v>
      </c>
      <c r="M24" s="34"/>
    </row>
    <row r="25" spans="1:13" x14ac:dyDescent="0.15">
      <c r="A25" s="43"/>
      <c r="B25" s="12">
        <v>36</v>
      </c>
      <c r="C25" s="40" t="s">
        <v>27</v>
      </c>
      <c r="D25" s="40"/>
      <c r="E25" s="15">
        <f>VLOOKUP(C25,RA!B28:D56,3,0)</f>
        <v>636811.81209999998</v>
      </c>
      <c r="F25" s="25">
        <f>VLOOKUP(C25,RA!B29:I60,8,0)</f>
        <v>80319.268200000006</v>
      </c>
      <c r="G25" s="16">
        <f t="shared" si="0"/>
        <v>556492.54389999993</v>
      </c>
      <c r="H25" s="27">
        <f>RA!J29</f>
        <v>12.6127164530967</v>
      </c>
      <c r="I25" s="20">
        <f>VLOOKUP(B25,RMS!B:D,3,FALSE)</f>
        <v>636811.81200619496</v>
      </c>
      <c r="J25" s="21">
        <f>VLOOKUP(B25,RMS!B:E,4,FALSE)</f>
        <v>556492.51858253102</v>
      </c>
      <c r="K25" s="22">
        <f t="shared" si="1"/>
        <v>9.3805021606385708E-5</v>
      </c>
      <c r="L25" s="22">
        <f t="shared" si="2"/>
        <v>2.5317468913272023E-2</v>
      </c>
      <c r="M25" s="34"/>
    </row>
    <row r="26" spans="1:13" x14ac:dyDescent="0.15">
      <c r="A26" s="43"/>
      <c r="B26" s="12">
        <v>37</v>
      </c>
      <c r="C26" s="40" t="s">
        <v>28</v>
      </c>
      <c r="D26" s="40"/>
      <c r="E26" s="15">
        <f>VLOOKUP(C26,RA!B30:D57,3,0)</f>
        <v>1175237.2487000001</v>
      </c>
      <c r="F26" s="25">
        <f>VLOOKUP(C26,RA!B30:I61,8,0)</f>
        <v>103339.8296</v>
      </c>
      <c r="G26" s="16">
        <f t="shared" si="0"/>
        <v>1071897.4191000001</v>
      </c>
      <c r="H26" s="27">
        <f>RA!J30</f>
        <v>8.7931036660308699</v>
      </c>
      <c r="I26" s="20">
        <f>VLOOKUP(B26,RMS!B:D,3,FALSE)</f>
        <v>1175237.2721999199</v>
      </c>
      <c r="J26" s="21">
        <f>VLOOKUP(B26,RMS!B:E,4,FALSE)</f>
        <v>1071897.3987879499</v>
      </c>
      <c r="K26" s="22">
        <f t="shared" si="1"/>
        <v>-2.349991980008781E-2</v>
      </c>
      <c r="L26" s="22">
        <f t="shared" si="2"/>
        <v>2.0312050124630332E-2</v>
      </c>
      <c r="M26" s="34"/>
    </row>
    <row r="27" spans="1:13" x14ac:dyDescent="0.15">
      <c r="A27" s="43"/>
      <c r="B27" s="12">
        <v>38</v>
      </c>
      <c r="C27" s="40" t="s">
        <v>29</v>
      </c>
      <c r="D27" s="40"/>
      <c r="E27" s="15">
        <f>VLOOKUP(C27,RA!B30:D58,3,0)</f>
        <v>522716.77370000002</v>
      </c>
      <c r="F27" s="25">
        <f>VLOOKUP(C27,RA!B31:I62,8,0)</f>
        <v>34618.291299999997</v>
      </c>
      <c r="G27" s="16">
        <f t="shared" si="0"/>
        <v>488098.48240000004</v>
      </c>
      <c r="H27" s="27">
        <f>RA!J31</f>
        <v>6.6227626588214799</v>
      </c>
      <c r="I27" s="20">
        <f>VLOOKUP(B27,RMS!B:D,3,FALSE)</f>
        <v>522716.72596371698</v>
      </c>
      <c r="J27" s="21">
        <f>VLOOKUP(B27,RMS!B:E,4,FALSE)</f>
        <v>488098.45141415898</v>
      </c>
      <c r="K27" s="22">
        <f t="shared" si="1"/>
        <v>4.7736283042468131E-2</v>
      </c>
      <c r="L27" s="22">
        <f t="shared" si="2"/>
        <v>3.0985841061919928E-2</v>
      </c>
      <c r="M27" s="34"/>
    </row>
    <row r="28" spans="1:13" x14ac:dyDescent="0.15">
      <c r="A28" s="43"/>
      <c r="B28" s="12">
        <v>39</v>
      </c>
      <c r="C28" s="40" t="s">
        <v>30</v>
      </c>
      <c r="D28" s="40"/>
      <c r="E28" s="15">
        <f>VLOOKUP(C28,RA!B32:D59,3,0)</f>
        <v>97338.453800000003</v>
      </c>
      <c r="F28" s="25">
        <f>VLOOKUP(C28,RA!B32:I63,8,0)</f>
        <v>26339.401399999999</v>
      </c>
      <c r="G28" s="16">
        <f t="shared" si="0"/>
        <v>70999.0524</v>
      </c>
      <c r="H28" s="27">
        <f>RA!J32</f>
        <v>27.059605296504099</v>
      </c>
      <c r="I28" s="20">
        <f>VLOOKUP(B28,RMS!B:D,3,FALSE)</f>
        <v>97338.468852129197</v>
      </c>
      <c r="J28" s="21">
        <f>VLOOKUP(B28,RMS!B:E,4,FALSE)</f>
        <v>70999.062370700703</v>
      </c>
      <c r="K28" s="22">
        <f t="shared" si="1"/>
        <v>-1.5052129194373265E-2</v>
      </c>
      <c r="L28" s="22">
        <f t="shared" si="2"/>
        <v>-9.9707007029792294E-3</v>
      </c>
      <c r="M28" s="34"/>
    </row>
    <row r="29" spans="1:13" x14ac:dyDescent="0.15">
      <c r="A29" s="43"/>
      <c r="B29" s="12">
        <v>40</v>
      </c>
      <c r="C29" s="40" t="s">
        <v>31</v>
      </c>
      <c r="D29" s="40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0" t="s">
        <v>32</v>
      </c>
      <c r="D30" s="40"/>
      <c r="E30" s="15">
        <f>VLOOKUP(C30,RA!B34:D62,3,0)</f>
        <v>108989.80710000001</v>
      </c>
      <c r="F30" s="25">
        <f>VLOOKUP(C30,RA!B34:I66,8,0)</f>
        <v>12710.573</v>
      </c>
      <c r="G30" s="16">
        <f t="shared" si="0"/>
        <v>96279.234100000001</v>
      </c>
      <c r="H30" s="27">
        <f>RA!J34</f>
        <v>0</v>
      </c>
      <c r="I30" s="20">
        <f>VLOOKUP(B30,RMS!B:D,3,FALSE)</f>
        <v>108989.8067</v>
      </c>
      <c r="J30" s="21">
        <f>VLOOKUP(B30,RMS!B:E,4,FALSE)</f>
        <v>96279.227799999993</v>
      </c>
      <c r="K30" s="22">
        <f t="shared" si="1"/>
        <v>4.0000000444706529E-4</v>
      </c>
      <c r="L30" s="22">
        <f t="shared" si="2"/>
        <v>6.3000000081956387E-3</v>
      </c>
      <c r="M30" s="34"/>
    </row>
    <row r="31" spans="1:13" s="39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12212.83</v>
      </c>
      <c r="F31" s="25">
        <f>VLOOKUP(C31,RA!B35:I67,8,0)</f>
        <v>7.71</v>
      </c>
      <c r="G31" s="16">
        <f t="shared" si="0"/>
        <v>12205.12</v>
      </c>
      <c r="H31" s="27">
        <f>RA!J35</f>
        <v>11.6621667091656</v>
      </c>
      <c r="I31" s="20">
        <f>VLOOKUP(B31,RMS!B:D,3,FALSE)</f>
        <v>12212.83</v>
      </c>
      <c r="J31" s="21">
        <f>VLOOKUP(B31,RMS!B:E,4,FALSE)</f>
        <v>12205.12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0" t="s">
        <v>36</v>
      </c>
      <c r="D32" s="40"/>
      <c r="E32" s="15">
        <f>VLOOKUP(C32,RA!B34:D63,3,0)</f>
        <v>556945.81000000006</v>
      </c>
      <c r="F32" s="25">
        <f>VLOOKUP(C32,RA!B34:I67,8,0)</f>
        <v>-11625.02</v>
      </c>
      <c r="G32" s="16">
        <f t="shared" si="0"/>
        <v>568570.83000000007</v>
      </c>
      <c r="H32" s="27">
        <f>RA!J35</f>
        <v>11.6621667091656</v>
      </c>
      <c r="I32" s="20">
        <f>VLOOKUP(B32,RMS!B:D,3,FALSE)</f>
        <v>556945.81000000006</v>
      </c>
      <c r="J32" s="21">
        <f>VLOOKUP(B32,RMS!B:E,4,FALSE)</f>
        <v>568570.82999999996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0" t="s">
        <v>37</v>
      </c>
      <c r="D33" s="40"/>
      <c r="E33" s="15">
        <f>VLOOKUP(C33,RA!B34:D64,3,0)</f>
        <v>933348.58</v>
      </c>
      <c r="F33" s="25">
        <f>VLOOKUP(C33,RA!B34:I68,8,0)</f>
        <v>-39505.06</v>
      </c>
      <c r="G33" s="16">
        <f t="shared" si="0"/>
        <v>972853.6399999999</v>
      </c>
      <c r="H33" s="27">
        <f>RA!J34</f>
        <v>0</v>
      </c>
      <c r="I33" s="20">
        <f>VLOOKUP(B33,RMS!B:D,3,FALSE)</f>
        <v>933348.58</v>
      </c>
      <c r="J33" s="21">
        <f>VLOOKUP(B33,RMS!B:E,4,FALSE)</f>
        <v>972853.64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0" t="s">
        <v>38</v>
      </c>
      <c r="D34" s="40"/>
      <c r="E34" s="15">
        <f>VLOOKUP(C34,RA!B35:D65,3,0)</f>
        <v>453169.48</v>
      </c>
      <c r="F34" s="25">
        <f>VLOOKUP(C34,RA!B35:I69,8,0)</f>
        <v>15048.03</v>
      </c>
      <c r="G34" s="16">
        <f t="shared" si="0"/>
        <v>438121.44999999995</v>
      </c>
      <c r="H34" s="27">
        <f>RA!J35</f>
        <v>11.6621667091656</v>
      </c>
      <c r="I34" s="20">
        <f>VLOOKUP(B34,RMS!B:D,3,FALSE)</f>
        <v>453169.48</v>
      </c>
      <c r="J34" s="21">
        <f>VLOOKUP(B34,RMS!B:E,4,FALSE)</f>
        <v>438121.45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3"/>
      <c r="B35" s="12">
        <v>74</v>
      </c>
      <c r="C35" s="40" t="s">
        <v>72</v>
      </c>
      <c r="D35" s="40"/>
      <c r="E35" s="15">
        <f>VLOOKUP(C35,RA!B36:D66,3,0)</f>
        <v>0.04</v>
      </c>
      <c r="F35" s="25">
        <f>VLOOKUP(C35,RA!B36:I70,8,0)</f>
        <v>0.04</v>
      </c>
      <c r="G35" s="16">
        <f t="shared" si="0"/>
        <v>0</v>
      </c>
      <c r="H35" s="27">
        <f>RA!J36</f>
        <v>6.3130330971609E-2</v>
      </c>
      <c r="I35" s="20">
        <f>VLOOKUP(B35,RMS!B:D,3,FALSE)</f>
        <v>0.04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0" t="s">
        <v>33</v>
      </c>
      <c r="D36" s="40"/>
      <c r="E36" s="15">
        <f>VLOOKUP(C36,RA!B8:D66,3,0)</f>
        <v>103316.41009999999</v>
      </c>
      <c r="F36" s="25">
        <f>VLOOKUP(C36,RA!B8:I70,8,0)</f>
        <v>5235.7695000000003</v>
      </c>
      <c r="G36" s="16">
        <f t="shared" si="0"/>
        <v>98080.640599999999</v>
      </c>
      <c r="H36" s="27">
        <f>RA!J36</f>
        <v>6.3130330971609E-2</v>
      </c>
      <c r="I36" s="20">
        <f>VLOOKUP(B36,RMS!B:D,3,FALSE)</f>
        <v>103316.41025641</v>
      </c>
      <c r="J36" s="21">
        <f>VLOOKUP(B36,RMS!B:E,4,FALSE)</f>
        <v>98080.639743589694</v>
      </c>
      <c r="K36" s="22">
        <f t="shared" si="1"/>
        <v>-1.5641000936739147E-4</v>
      </c>
      <c r="L36" s="22">
        <f t="shared" si="2"/>
        <v>8.5641030455008149E-4</v>
      </c>
      <c r="M36" s="34"/>
    </row>
    <row r="37" spans="1:13" x14ac:dyDescent="0.15">
      <c r="A37" s="43"/>
      <c r="B37" s="12">
        <v>76</v>
      </c>
      <c r="C37" s="40" t="s">
        <v>34</v>
      </c>
      <c r="D37" s="40"/>
      <c r="E37" s="15">
        <f>VLOOKUP(C37,RA!B8:D67,3,0)</f>
        <v>339128.52990000002</v>
      </c>
      <c r="F37" s="25">
        <f>VLOOKUP(C37,RA!B8:I71,8,0)</f>
        <v>11029.1677</v>
      </c>
      <c r="G37" s="16">
        <f t="shared" si="0"/>
        <v>328099.36220000003</v>
      </c>
      <c r="H37" s="27">
        <f>RA!J37</f>
        <v>-2.08728026879312</v>
      </c>
      <c r="I37" s="20">
        <f>VLOOKUP(B37,RMS!B:D,3,FALSE)</f>
        <v>339128.52642564097</v>
      </c>
      <c r="J37" s="21">
        <f>VLOOKUP(B37,RMS!B:E,4,FALSE)</f>
        <v>328099.35867948702</v>
      </c>
      <c r="K37" s="22">
        <f t="shared" si="1"/>
        <v>3.4743590513244271E-3</v>
      </c>
      <c r="L37" s="22">
        <f t="shared" si="2"/>
        <v>3.5205130116082728E-3</v>
      </c>
      <c r="M37" s="34"/>
    </row>
    <row r="38" spans="1:13" x14ac:dyDescent="0.15">
      <c r="A38" s="43"/>
      <c r="B38" s="12">
        <v>77</v>
      </c>
      <c r="C38" s="40" t="s">
        <v>39</v>
      </c>
      <c r="D38" s="40"/>
      <c r="E38" s="15">
        <f>VLOOKUP(C38,RA!B9:D68,3,0)</f>
        <v>277100.71000000002</v>
      </c>
      <c r="F38" s="25">
        <f>VLOOKUP(C38,RA!B9:I72,8,0)</f>
        <v>2716.65</v>
      </c>
      <c r="G38" s="16">
        <f t="shared" si="0"/>
        <v>274384.06</v>
      </c>
      <c r="H38" s="27">
        <f>RA!J38</f>
        <v>-4.2326158571966799</v>
      </c>
      <c r="I38" s="20">
        <f>VLOOKUP(B38,RMS!B:D,3,FALSE)</f>
        <v>277100.71000000002</v>
      </c>
      <c r="J38" s="21">
        <f>VLOOKUP(B38,RMS!B:E,4,FALSE)</f>
        <v>274384.06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0" t="s">
        <v>40</v>
      </c>
      <c r="D39" s="40"/>
      <c r="E39" s="15">
        <f>VLOOKUP(C39,RA!B10:D69,3,0)</f>
        <v>130029.61</v>
      </c>
      <c r="F39" s="25">
        <f>VLOOKUP(C39,RA!B10:I73,8,0)</f>
        <v>16037.25</v>
      </c>
      <c r="G39" s="16">
        <f t="shared" si="0"/>
        <v>113992.36</v>
      </c>
      <c r="H39" s="27">
        <f>RA!J39</f>
        <v>3.3206185906429502</v>
      </c>
      <c r="I39" s="20">
        <f>VLOOKUP(B39,RMS!B:D,3,FALSE)</f>
        <v>130029.61</v>
      </c>
      <c r="J39" s="21">
        <f>VLOOKUP(B39,RMS!B:E,4,FALSE)</f>
        <v>113992.36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0" t="s">
        <v>35</v>
      </c>
      <c r="D40" s="40"/>
      <c r="E40" s="15">
        <f>VLOOKUP(C40,RA!B8:D70,3,0)</f>
        <v>16612.427199999998</v>
      </c>
      <c r="F40" s="25">
        <f>VLOOKUP(C40,RA!B8:I74,8,0)</f>
        <v>2257.4077000000002</v>
      </c>
      <c r="G40" s="16">
        <f t="shared" si="0"/>
        <v>14355.019499999999</v>
      </c>
      <c r="H40" s="27">
        <f>RA!J40</f>
        <v>100</v>
      </c>
      <c r="I40" s="20">
        <f>VLOOKUP(B40,RMS!B:D,3,FALSE)</f>
        <v>16612.427199152899</v>
      </c>
      <c r="J40" s="21">
        <f>VLOOKUP(B40,RMS!B:E,4,FALSE)</f>
        <v>14355.019363134399</v>
      </c>
      <c r="K40" s="22">
        <f t="shared" si="1"/>
        <v>8.4709972725249827E-7</v>
      </c>
      <c r="L40" s="22">
        <f t="shared" si="2"/>
        <v>1.3686559941561427E-4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9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7"/>
      <c r="W4" s="48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49" t="s">
        <v>4</v>
      </c>
      <c r="C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2"/>
      <c r="C7" s="53"/>
      <c r="D7" s="67">
        <v>17481831.377999999</v>
      </c>
      <c r="E7" s="67">
        <v>16533486.171700001</v>
      </c>
      <c r="F7" s="68">
        <v>105.73590588489</v>
      </c>
      <c r="G7" s="67">
        <v>15740076.925799999</v>
      </c>
      <c r="H7" s="68">
        <v>11.0657302401428</v>
      </c>
      <c r="I7" s="67">
        <v>1234268.3278999999</v>
      </c>
      <c r="J7" s="68">
        <v>7.0602919180038803</v>
      </c>
      <c r="K7" s="67">
        <v>1511217.5378</v>
      </c>
      <c r="L7" s="68">
        <v>9.6010810171004994</v>
      </c>
      <c r="M7" s="68">
        <v>-0.18326230537476201</v>
      </c>
      <c r="N7" s="67">
        <v>519986267.13489997</v>
      </c>
      <c r="O7" s="67">
        <v>2923730470.1387</v>
      </c>
      <c r="P7" s="67">
        <v>834330</v>
      </c>
      <c r="Q7" s="67">
        <v>795374</v>
      </c>
      <c r="R7" s="68">
        <v>4.8978216537126</v>
      </c>
      <c r="S7" s="67">
        <v>20.9531377009097</v>
      </c>
      <c r="T7" s="67">
        <v>19.482325276536599</v>
      </c>
      <c r="U7" s="69">
        <v>7.0195330425823501</v>
      </c>
      <c r="V7" s="57"/>
      <c r="W7" s="57"/>
    </row>
    <row r="8" spans="1:23" ht="14.25" thickBot="1" x14ac:dyDescent="0.2">
      <c r="A8" s="54">
        <v>42123</v>
      </c>
      <c r="B8" s="44" t="s">
        <v>6</v>
      </c>
      <c r="C8" s="45"/>
      <c r="D8" s="70">
        <v>732509.22010000004</v>
      </c>
      <c r="E8" s="70">
        <v>625139.1827</v>
      </c>
      <c r="F8" s="71">
        <v>117.175381158523</v>
      </c>
      <c r="G8" s="70">
        <v>514152.03100000002</v>
      </c>
      <c r="H8" s="71">
        <v>42.469381804309201</v>
      </c>
      <c r="I8" s="70">
        <v>92563.225000000006</v>
      </c>
      <c r="J8" s="71">
        <v>12.636458690221501</v>
      </c>
      <c r="K8" s="70">
        <v>100889.0186</v>
      </c>
      <c r="L8" s="71">
        <v>19.622409815979101</v>
      </c>
      <c r="M8" s="71">
        <v>-8.2524279803035006E-2</v>
      </c>
      <c r="N8" s="70">
        <v>18577632.338500001</v>
      </c>
      <c r="O8" s="70">
        <v>113788643.92479999</v>
      </c>
      <c r="P8" s="70">
        <v>21717</v>
      </c>
      <c r="Q8" s="70">
        <v>20446</v>
      </c>
      <c r="R8" s="71">
        <v>6.2163748410447104</v>
      </c>
      <c r="S8" s="70">
        <v>33.729761021319703</v>
      </c>
      <c r="T8" s="70">
        <v>46.791354240438203</v>
      </c>
      <c r="U8" s="72">
        <v>-38.7242388431469</v>
      </c>
      <c r="V8" s="57"/>
      <c r="W8" s="57"/>
    </row>
    <row r="9" spans="1:23" ht="12" customHeight="1" thickBot="1" x14ac:dyDescent="0.2">
      <c r="A9" s="55"/>
      <c r="B9" s="44" t="s">
        <v>7</v>
      </c>
      <c r="C9" s="45"/>
      <c r="D9" s="70">
        <v>61430.710700000003</v>
      </c>
      <c r="E9" s="70">
        <v>81172.045800000007</v>
      </c>
      <c r="F9" s="71">
        <v>75.679638346628906</v>
      </c>
      <c r="G9" s="70">
        <v>69177.822700000004</v>
      </c>
      <c r="H9" s="71">
        <v>-11.1988375719723</v>
      </c>
      <c r="I9" s="70">
        <v>11858.3585</v>
      </c>
      <c r="J9" s="71">
        <v>19.303632279155799</v>
      </c>
      <c r="K9" s="70">
        <v>16266.505499999999</v>
      </c>
      <c r="L9" s="71">
        <v>23.514046648363198</v>
      </c>
      <c r="M9" s="71">
        <v>-0.27099532840658402</v>
      </c>
      <c r="N9" s="70">
        <v>2743399.3576000002</v>
      </c>
      <c r="O9" s="70">
        <v>17421009.7544</v>
      </c>
      <c r="P9" s="70">
        <v>3508</v>
      </c>
      <c r="Q9" s="70">
        <v>3212</v>
      </c>
      <c r="R9" s="71">
        <v>9.2154420921544098</v>
      </c>
      <c r="S9" s="70">
        <v>17.5116051026226</v>
      </c>
      <c r="T9" s="70">
        <v>17.626314539227899</v>
      </c>
      <c r="U9" s="72">
        <v>-0.65504810057724305</v>
      </c>
      <c r="V9" s="57"/>
      <c r="W9" s="57"/>
    </row>
    <row r="10" spans="1:23" ht="14.25" thickBot="1" x14ac:dyDescent="0.2">
      <c r="A10" s="55"/>
      <c r="B10" s="44" t="s">
        <v>8</v>
      </c>
      <c r="C10" s="45"/>
      <c r="D10" s="70">
        <v>128743.626</v>
      </c>
      <c r="E10" s="70">
        <v>129200.6971</v>
      </c>
      <c r="F10" s="71">
        <v>99.646231707522304</v>
      </c>
      <c r="G10" s="70">
        <v>105358.6828</v>
      </c>
      <c r="H10" s="71">
        <v>22.195553872281302</v>
      </c>
      <c r="I10" s="70">
        <v>20664.058300000001</v>
      </c>
      <c r="J10" s="71">
        <v>16.050548630656099</v>
      </c>
      <c r="K10" s="70">
        <v>27930.814200000001</v>
      </c>
      <c r="L10" s="71">
        <v>26.510215824376299</v>
      </c>
      <c r="M10" s="71">
        <v>-0.26016985570008899</v>
      </c>
      <c r="N10" s="70">
        <v>4263814.7134999996</v>
      </c>
      <c r="O10" s="70">
        <v>27718674.021600001</v>
      </c>
      <c r="P10" s="70">
        <v>78997</v>
      </c>
      <c r="Q10" s="70">
        <v>76424</v>
      </c>
      <c r="R10" s="71">
        <v>3.36674343138281</v>
      </c>
      <c r="S10" s="70">
        <v>1.62972804030533</v>
      </c>
      <c r="T10" s="70">
        <v>1.4334643802993801</v>
      </c>
      <c r="U10" s="72">
        <v>12.0427246235007</v>
      </c>
      <c r="V10" s="57"/>
      <c r="W10" s="57"/>
    </row>
    <row r="11" spans="1:23" ht="14.25" thickBot="1" x14ac:dyDescent="0.2">
      <c r="A11" s="55"/>
      <c r="B11" s="44" t="s">
        <v>9</v>
      </c>
      <c r="C11" s="45"/>
      <c r="D11" s="70">
        <v>56833.7857</v>
      </c>
      <c r="E11" s="70">
        <v>49754.506999999998</v>
      </c>
      <c r="F11" s="71">
        <v>114.228416935173</v>
      </c>
      <c r="G11" s="70">
        <v>41224.757700000002</v>
      </c>
      <c r="H11" s="71">
        <v>37.863237701940399</v>
      </c>
      <c r="I11" s="70">
        <v>8861.2764999999999</v>
      </c>
      <c r="J11" s="71">
        <v>15.5915647547652</v>
      </c>
      <c r="K11" s="70">
        <v>9131.7479999999996</v>
      </c>
      <c r="L11" s="71">
        <v>22.1511259482794</v>
      </c>
      <c r="M11" s="71">
        <v>-2.9618809016631002E-2</v>
      </c>
      <c r="N11" s="70">
        <v>1441771.9066000001</v>
      </c>
      <c r="O11" s="70">
        <v>8658374.4893999994</v>
      </c>
      <c r="P11" s="70">
        <v>2504</v>
      </c>
      <c r="Q11" s="70">
        <v>2107</v>
      </c>
      <c r="R11" s="71">
        <v>18.8419553868059</v>
      </c>
      <c r="S11" s="70">
        <v>22.6971987619808</v>
      </c>
      <c r="T11" s="70">
        <v>22.522097057427601</v>
      </c>
      <c r="U11" s="72">
        <v>0.771468348977566</v>
      </c>
      <c r="V11" s="57"/>
      <c r="W11" s="57"/>
    </row>
    <row r="12" spans="1:23" ht="14.25" thickBot="1" x14ac:dyDescent="0.2">
      <c r="A12" s="55"/>
      <c r="B12" s="44" t="s">
        <v>10</v>
      </c>
      <c r="C12" s="45"/>
      <c r="D12" s="70">
        <v>277508.11070000002</v>
      </c>
      <c r="E12" s="70">
        <v>122217.6473</v>
      </c>
      <c r="F12" s="71">
        <v>227.06058971894501</v>
      </c>
      <c r="G12" s="70">
        <v>108631.1637</v>
      </c>
      <c r="H12" s="71">
        <v>155.45902414004999</v>
      </c>
      <c r="I12" s="70">
        <v>25614.5713</v>
      </c>
      <c r="J12" s="71">
        <v>9.2302063660008198</v>
      </c>
      <c r="K12" s="70">
        <v>19747.004000000001</v>
      </c>
      <c r="L12" s="71">
        <v>18.178028594569899</v>
      </c>
      <c r="M12" s="71">
        <v>0.297137089758021</v>
      </c>
      <c r="N12" s="70">
        <v>4375865.7399000004</v>
      </c>
      <c r="O12" s="70">
        <v>30768537.2687</v>
      </c>
      <c r="P12" s="70">
        <v>2375</v>
      </c>
      <c r="Q12" s="70">
        <v>1273</v>
      </c>
      <c r="R12" s="71">
        <v>86.567164179104495</v>
      </c>
      <c r="S12" s="70">
        <v>116.845520294737</v>
      </c>
      <c r="T12" s="70">
        <v>116.211969128044</v>
      </c>
      <c r="U12" s="72">
        <v>0.54221262834446204</v>
      </c>
      <c r="V12" s="57"/>
      <c r="W12" s="57"/>
    </row>
    <row r="13" spans="1:23" ht="14.25" thickBot="1" x14ac:dyDescent="0.2">
      <c r="A13" s="55"/>
      <c r="B13" s="44" t="s">
        <v>11</v>
      </c>
      <c r="C13" s="45"/>
      <c r="D13" s="70">
        <v>317302.32799999998</v>
      </c>
      <c r="E13" s="70">
        <v>243863.28339999999</v>
      </c>
      <c r="F13" s="71">
        <v>130.11484286445099</v>
      </c>
      <c r="G13" s="70">
        <v>210194.69219999999</v>
      </c>
      <c r="H13" s="71">
        <v>50.956394131059803</v>
      </c>
      <c r="I13" s="70">
        <v>32164.8187</v>
      </c>
      <c r="J13" s="71">
        <v>10.136962720298699</v>
      </c>
      <c r="K13" s="70">
        <v>44614.628599999996</v>
      </c>
      <c r="L13" s="71">
        <v>21.225383064168501</v>
      </c>
      <c r="M13" s="71">
        <v>-0.27905219186336599</v>
      </c>
      <c r="N13" s="70">
        <v>7820257.4850000003</v>
      </c>
      <c r="O13" s="70">
        <v>49892445.115000002</v>
      </c>
      <c r="P13" s="70">
        <v>11590</v>
      </c>
      <c r="Q13" s="70">
        <v>8575</v>
      </c>
      <c r="R13" s="71">
        <v>35.160349854227398</v>
      </c>
      <c r="S13" s="70">
        <v>27.377250043140599</v>
      </c>
      <c r="T13" s="70">
        <v>26.815479510204099</v>
      </c>
      <c r="U13" s="72">
        <v>2.05196114310725</v>
      </c>
      <c r="V13" s="57"/>
      <c r="W13" s="57"/>
    </row>
    <row r="14" spans="1:23" ht="14.25" thickBot="1" x14ac:dyDescent="0.2">
      <c r="A14" s="55"/>
      <c r="B14" s="44" t="s">
        <v>12</v>
      </c>
      <c r="C14" s="45"/>
      <c r="D14" s="70">
        <v>181963.85060000001</v>
      </c>
      <c r="E14" s="70">
        <v>116834.261</v>
      </c>
      <c r="F14" s="71">
        <v>155.74528314087601</v>
      </c>
      <c r="G14" s="70">
        <v>105282.87910000001</v>
      </c>
      <c r="H14" s="71">
        <v>72.833277504851196</v>
      </c>
      <c r="I14" s="70">
        <v>33440.952599999997</v>
      </c>
      <c r="J14" s="71">
        <v>18.377800035409901</v>
      </c>
      <c r="K14" s="70">
        <v>21959.6518</v>
      </c>
      <c r="L14" s="71">
        <v>20.857761478143299</v>
      </c>
      <c r="M14" s="71">
        <v>0.52283619542637705</v>
      </c>
      <c r="N14" s="70">
        <v>4438243.0017999997</v>
      </c>
      <c r="O14" s="70">
        <v>24124770.901799999</v>
      </c>
      <c r="P14" s="70">
        <v>3033</v>
      </c>
      <c r="Q14" s="70">
        <v>2465</v>
      </c>
      <c r="R14" s="71">
        <v>23.042596348884398</v>
      </c>
      <c r="S14" s="70">
        <v>59.994675436861201</v>
      </c>
      <c r="T14" s="70">
        <v>57.561693265720102</v>
      </c>
      <c r="U14" s="72">
        <v>4.0553301662604904</v>
      </c>
      <c r="V14" s="57"/>
      <c r="W14" s="57"/>
    </row>
    <row r="15" spans="1:23" ht="14.25" thickBot="1" x14ac:dyDescent="0.2">
      <c r="A15" s="55"/>
      <c r="B15" s="44" t="s">
        <v>13</v>
      </c>
      <c r="C15" s="45"/>
      <c r="D15" s="70">
        <v>241117.85159999999</v>
      </c>
      <c r="E15" s="70">
        <v>102119.4832</v>
      </c>
      <c r="F15" s="71">
        <v>236.11346634782001</v>
      </c>
      <c r="G15" s="70">
        <v>90603.304799999998</v>
      </c>
      <c r="H15" s="71">
        <v>166.124786653478</v>
      </c>
      <c r="I15" s="70">
        <v>10606.4648</v>
      </c>
      <c r="J15" s="71">
        <v>4.3988716428991301</v>
      </c>
      <c r="K15" s="70">
        <v>14322.097400000001</v>
      </c>
      <c r="L15" s="71">
        <v>15.807477918840799</v>
      </c>
      <c r="M15" s="71">
        <v>-0.25943355196006401</v>
      </c>
      <c r="N15" s="70">
        <v>3854356.7475000001</v>
      </c>
      <c r="O15" s="70">
        <v>19620752.2766</v>
      </c>
      <c r="P15" s="70">
        <v>8168</v>
      </c>
      <c r="Q15" s="70">
        <v>5783</v>
      </c>
      <c r="R15" s="71">
        <v>41.241570119315199</v>
      </c>
      <c r="S15" s="70">
        <v>29.519815328109701</v>
      </c>
      <c r="T15" s="70">
        <v>47.476843869963702</v>
      </c>
      <c r="U15" s="72">
        <v>-60.830423030305198</v>
      </c>
      <c r="V15" s="57"/>
      <c r="W15" s="57"/>
    </row>
    <row r="16" spans="1:23" ht="14.25" thickBot="1" x14ac:dyDescent="0.2">
      <c r="A16" s="55"/>
      <c r="B16" s="44" t="s">
        <v>14</v>
      </c>
      <c r="C16" s="45"/>
      <c r="D16" s="70">
        <v>793193.59959999996</v>
      </c>
      <c r="E16" s="70">
        <v>722518.28819999995</v>
      </c>
      <c r="F16" s="71">
        <v>109.781802419988</v>
      </c>
      <c r="G16" s="70">
        <v>605112.13049999997</v>
      </c>
      <c r="H16" s="71">
        <v>31.0820853888005</v>
      </c>
      <c r="I16" s="70">
        <v>28811.036400000001</v>
      </c>
      <c r="J16" s="71">
        <v>3.6322830157138402</v>
      </c>
      <c r="K16" s="70">
        <v>35089.466999999997</v>
      </c>
      <c r="L16" s="71">
        <v>5.7988371462667301</v>
      </c>
      <c r="M16" s="71">
        <v>-0.17892635986747801</v>
      </c>
      <c r="N16" s="70">
        <v>27984648.594300002</v>
      </c>
      <c r="O16" s="70">
        <v>139189134.83450001</v>
      </c>
      <c r="P16" s="70">
        <v>45770</v>
      </c>
      <c r="Q16" s="70">
        <v>40656</v>
      </c>
      <c r="R16" s="71">
        <v>12.5787091696183</v>
      </c>
      <c r="S16" s="70">
        <v>17.3299890670745</v>
      </c>
      <c r="T16" s="70">
        <v>17.026854742227499</v>
      </c>
      <c r="U16" s="72">
        <v>1.74918935998039</v>
      </c>
      <c r="V16" s="57"/>
      <c r="W16" s="57"/>
    </row>
    <row r="17" spans="1:23" ht="12" thickBot="1" x14ac:dyDescent="0.2">
      <c r="A17" s="55"/>
      <c r="B17" s="44" t="s">
        <v>15</v>
      </c>
      <c r="C17" s="45"/>
      <c r="D17" s="70">
        <v>578552.68909999996</v>
      </c>
      <c r="E17" s="70">
        <v>501075.29749999999</v>
      </c>
      <c r="F17" s="71">
        <v>115.462225335505</v>
      </c>
      <c r="G17" s="70">
        <v>547321.09050000005</v>
      </c>
      <c r="H17" s="71">
        <v>5.7062662378803504</v>
      </c>
      <c r="I17" s="70">
        <v>45616.8269</v>
      </c>
      <c r="J17" s="71">
        <v>7.8846452119964701</v>
      </c>
      <c r="K17" s="70">
        <v>41106.529300000002</v>
      </c>
      <c r="L17" s="71">
        <v>7.5104961262222698</v>
      </c>
      <c r="M17" s="71">
        <v>0.10972217009816999</v>
      </c>
      <c r="N17" s="70">
        <v>22891922.892000001</v>
      </c>
      <c r="O17" s="70">
        <v>158750288.13789999</v>
      </c>
      <c r="P17" s="70">
        <v>10639</v>
      </c>
      <c r="Q17" s="70">
        <v>10226</v>
      </c>
      <c r="R17" s="71">
        <v>4.0387248190885998</v>
      </c>
      <c r="S17" s="70">
        <v>54.380363671397703</v>
      </c>
      <c r="T17" s="70">
        <v>45.389171308429503</v>
      </c>
      <c r="U17" s="72">
        <v>16.533895244428599</v>
      </c>
      <c r="V17" s="39"/>
      <c r="W17" s="39"/>
    </row>
    <row r="18" spans="1:23" ht="12" thickBot="1" x14ac:dyDescent="0.2">
      <c r="A18" s="55"/>
      <c r="B18" s="44" t="s">
        <v>16</v>
      </c>
      <c r="C18" s="45"/>
      <c r="D18" s="70">
        <v>1370473.912</v>
      </c>
      <c r="E18" s="70">
        <v>1879677.6572</v>
      </c>
      <c r="F18" s="71">
        <v>72.910049590177096</v>
      </c>
      <c r="G18" s="70">
        <v>1587943.7589</v>
      </c>
      <c r="H18" s="71">
        <v>-13.695059770293501</v>
      </c>
      <c r="I18" s="70">
        <v>170217.1985</v>
      </c>
      <c r="J18" s="71">
        <v>12.4203165787807</v>
      </c>
      <c r="K18" s="70">
        <v>205534.1269</v>
      </c>
      <c r="L18" s="71">
        <v>12.943413502401199</v>
      </c>
      <c r="M18" s="71">
        <v>-0.17182999695803799</v>
      </c>
      <c r="N18" s="70">
        <v>50885033.2531</v>
      </c>
      <c r="O18" s="70">
        <v>354801148.69080001</v>
      </c>
      <c r="P18" s="70">
        <v>66043</v>
      </c>
      <c r="Q18" s="70">
        <v>63819</v>
      </c>
      <c r="R18" s="71">
        <v>3.4848556072643002</v>
      </c>
      <c r="S18" s="70">
        <v>20.751236497433499</v>
      </c>
      <c r="T18" s="70">
        <v>19.481086283081801</v>
      </c>
      <c r="U18" s="72">
        <v>6.1208411099201001</v>
      </c>
      <c r="V18" s="39"/>
      <c r="W18" s="39"/>
    </row>
    <row r="19" spans="1:23" ht="12" thickBot="1" x14ac:dyDescent="0.2">
      <c r="A19" s="55"/>
      <c r="B19" s="44" t="s">
        <v>17</v>
      </c>
      <c r="C19" s="45"/>
      <c r="D19" s="70">
        <v>552227.2193</v>
      </c>
      <c r="E19" s="70">
        <v>519519.446</v>
      </c>
      <c r="F19" s="71">
        <v>106.29577459551</v>
      </c>
      <c r="G19" s="70">
        <v>468248.2475</v>
      </c>
      <c r="H19" s="71">
        <v>17.934711394728701</v>
      </c>
      <c r="I19" s="70">
        <v>25837.970700000002</v>
      </c>
      <c r="J19" s="71">
        <v>4.6788658358333102</v>
      </c>
      <c r="K19" s="70">
        <v>60555.642899999999</v>
      </c>
      <c r="L19" s="71">
        <v>12.9323800405681</v>
      </c>
      <c r="M19" s="71">
        <v>-0.57331853048495995</v>
      </c>
      <c r="N19" s="70">
        <v>16836138.057799999</v>
      </c>
      <c r="O19" s="70">
        <v>100992313.4408</v>
      </c>
      <c r="P19" s="70">
        <v>9777</v>
      </c>
      <c r="Q19" s="70">
        <v>8870</v>
      </c>
      <c r="R19" s="71">
        <v>10.2254791431793</v>
      </c>
      <c r="S19" s="70">
        <v>56.482276700419398</v>
      </c>
      <c r="T19" s="70">
        <v>49.493148726042797</v>
      </c>
      <c r="U19" s="72">
        <v>12.374019573337501</v>
      </c>
      <c r="V19" s="39"/>
      <c r="W19" s="39"/>
    </row>
    <row r="20" spans="1:23" ht="12" thickBot="1" x14ac:dyDescent="0.2">
      <c r="A20" s="55"/>
      <c r="B20" s="44" t="s">
        <v>18</v>
      </c>
      <c r="C20" s="45"/>
      <c r="D20" s="70">
        <v>795913.86309999996</v>
      </c>
      <c r="E20" s="70">
        <v>881877.07109999994</v>
      </c>
      <c r="F20" s="71">
        <v>90.2522459402675</v>
      </c>
      <c r="G20" s="70">
        <v>744550.18189999997</v>
      </c>
      <c r="H20" s="71">
        <v>6.89861911912051</v>
      </c>
      <c r="I20" s="70">
        <v>49045.443099999997</v>
      </c>
      <c r="J20" s="71">
        <v>6.1621546468575401</v>
      </c>
      <c r="K20" s="70">
        <v>58599.238499999999</v>
      </c>
      <c r="L20" s="71">
        <v>7.8704216216107801</v>
      </c>
      <c r="M20" s="71">
        <v>-0.163036169830091</v>
      </c>
      <c r="N20" s="70">
        <v>28078449.894099999</v>
      </c>
      <c r="O20" s="70">
        <v>151348360.64269999</v>
      </c>
      <c r="P20" s="70">
        <v>33436</v>
      </c>
      <c r="Q20" s="70">
        <v>33001</v>
      </c>
      <c r="R20" s="71">
        <v>1.31814187448864</v>
      </c>
      <c r="S20" s="70">
        <v>23.804099267256898</v>
      </c>
      <c r="T20" s="70">
        <v>21.970535138329101</v>
      </c>
      <c r="U20" s="72">
        <v>7.7027242591355698</v>
      </c>
      <c r="V20" s="39"/>
      <c r="W20" s="39"/>
    </row>
    <row r="21" spans="1:23" ht="12" thickBot="1" x14ac:dyDescent="0.2">
      <c r="A21" s="55"/>
      <c r="B21" s="44" t="s">
        <v>19</v>
      </c>
      <c r="C21" s="45"/>
      <c r="D21" s="70">
        <v>309045.4424</v>
      </c>
      <c r="E21" s="70">
        <v>348146.08230000001</v>
      </c>
      <c r="F21" s="71">
        <v>88.768898491781201</v>
      </c>
      <c r="G21" s="70">
        <v>316489.83510000003</v>
      </c>
      <c r="H21" s="71">
        <v>-2.3521743431816202</v>
      </c>
      <c r="I21" s="70">
        <v>18814.370599999998</v>
      </c>
      <c r="J21" s="71">
        <v>6.0878977712437603</v>
      </c>
      <c r="K21" s="70">
        <v>34433.690900000001</v>
      </c>
      <c r="L21" s="71">
        <v>10.879872615536</v>
      </c>
      <c r="M21" s="71">
        <v>-0.45360575331179498</v>
      </c>
      <c r="N21" s="70">
        <v>10826861.8552</v>
      </c>
      <c r="O21" s="70">
        <v>62681423.003899999</v>
      </c>
      <c r="P21" s="70">
        <v>26795</v>
      </c>
      <c r="Q21" s="70">
        <v>25510</v>
      </c>
      <c r="R21" s="71">
        <v>5.0372402979223896</v>
      </c>
      <c r="S21" s="70">
        <v>11.5336981675686</v>
      </c>
      <c r="T21" s="70">
        <v>11.673141458251701</v>
      </c>
      <c r="U21" s="72">
        <v>-1.2090076284048099</v>
      </c>
      <c r="V21" s="39"/>
      <c r="W21" s="39"/>
    </row>
    <row r="22" spans="1:23" ht="12" thickBot="1" x14ac:dyDescent="0.2">
      <c r="A22" s="55"/>
      <c r="B22" s="44" t="s">
        <v>20</v>
      </c>
      <c r="C22" s="45"/>
      <c r="D22" s="70">
        <v>1138062.5803</v>
      </c>
      <c r="E22" s="70">
        <v>1051894.0138000001</v>
      </c>
      <c r="F22" s="71">
        <v>108.191753671904</v>
      </c>
      <c r="G22" s="70">
        <v>918179.02879999997</v>
      </c>
      <c r="H22" s="71">
        <v>23.947786281655102</v>
      </c>
      <c r="I22" s="70">
        <v>100195.4507</v>
      </c>
      <c r="J22" s="71">
        <v>8.8040370041503202</v>
      </c>
      <c r="K22" s="70">
        <v>113320.18120000001</v>
      </c>
      <c r="L22" s="71">
        <v>12.3418394066462</v>
      </c>
      <c r="M22" s="71">
        <v>-0.11581988628165001</v>
      </c>
      <c r="N22" s="70">
        <v>34976870.193000004</v>
      </c>
      <c r="O22" s="70">
        <v>177013702.22940001</v>
      </c>
      <c r="P22" s="70">
        <v>69570</v>
      </c>
      <c r="Q22" s="70">
        <v>68054</v>
      </c>
      <c r="R22" s="71">
        <v>2.2276427542833499</v>
      </c>
      <c r="S22" s="70">
        <v>16.358524943222701</v>
      </c>
      <c r="T22" s="70">
        <v>16.3296158873836</v>
      </c>
      <c r="U22" s="72">
        <v>0.17672165393544001</v>
      </c>
      <c r="V22" s="39"/>
      <c r="W22" s="39"/>
    </row>
    <row r="23" spans="1:23" ht="12" thickBot="1" x14ac:dyDescent="0.2">
      <c r="A23" s="55"/>
      <c r="B23" s="44" t="s">
        <v>21</v>
      </c>
      <c r="C23" s="45"/>
      <c r="D23" s="70">
        <v>2624987.0554999998</v>
      </c>
      <c r="E23" s="70">
        <v>2543952.6458999999</v>
      </c>
      <c r="F23" s="71">
        <v>103.185374135427</v>
      </c>
      <c r="G23" s="70">
        <v>2116494.8675000002</v>
      </c>
      <c r="H23" s="71">
        <v>24.025202981032098</v>
      </c>
      <c r="I23" s="70">
        <v>156674.7635</v>
      </c>
      <c r="J23" s="71">
        <v>5.9685918515951304</v>
      </c>
      <c r="K23" s="70">
        <v>38814.046699999999</v>
      </c>
      <c r="L23" s="71">
        <v>1.83388333683261</v>
      </c>
      <c r="M23" s="71">
        <v>3.0365480237338902</v>
      </c>
      <c r="N23" s="70">
        <v>80833479.333100006</v>
      </c>
      <c r="O23" s="70">
        <v>394058612.35640001</v>
      </c>
      <c r="P23" s="70">
        <v>74144</v>
      </c>
      <c r="Q23" s="70">
        <v>69593</v>
      </c>
      <c r="R23" s="71">
        <v>6.5394508068340196</v>
      </c>
      <c r="S23" s="70">
        <v>35.4039039639081</v>
      </c>
      <c r="T23" s="70">
        <v>36.448799035822603</v>
      </c>
      <c r="U23" s="72">
        <v>-2.9513555142949701</v>
      </c>
      <c r="V23" s="39"/>
      <c r="W23" s="39"/>
    </row>
    <row r="24" spans="1:23" ht="12" thickBot="1" x14ac:dyDescent="0.2">
      <c r="A24" s="55"/>
      <c r="B24" s="44" t="s">
        <v>22</v>
      </c>
      <c r="C24" s="45"/>
      <c r="D24" s="70">
        <v>206975.96040000001</v>
      </c>
      <c r="E24" s="70">
        <v>274773.80050000001</v>
      </c>
      <c r="F24" s="71">
        <v>75.325944476282103</v>
      </c>
      <c r="G24" s="70">
        <v>222112.1409</v>
      </c>
      <c r="H24" s="71">
        <v>-6.8146569740258602</v>
      </c>
      <c r="I24" s="70">
        <v>23154.548999999999</v>
      </c>
      <c r="J24" s="71">
        <v>11.187071655689699</v>
      </c>
      <c r="K24" s="70">
        <v>38499.858</v>
      </c>
      <c r="L24" s="71">
        <v>17.3335225368583</v>
      </c>
      <c r="M24" s="71">
        <v>-0.39858092463613798</v>
      </c>
      <c r="N24" s="70">
        <v>6466341.3745999997</v>
      </c>
      <c r="O24" s="70">
        <v>38699370.129600003</v>
      </c>
      <c r="P24" s="70">
        <v>21906</v>
      </c>
      <c r="Q24" s="70">
        <v>20250</v>
      </c>
      <c r="R24" s="71">
        <v>8.17777777777777</v>
      </c>
      <c r="S24" s="70">
        <v>9.4483685017803403</v>
      </c>
      <c r="T24" s="70">
        <v>8.85384453333333</v>
      </c>
      <c r="U24" s="72">
        <v>6.2923452692914799</v>
      </c>
      <c r="V24" s="39"/>
      <c r="W24" s="39"/>
    </row>
    <row r="25" spans="1:23" ht="12" thickBot="1" x14ac:dyDescent="0.2">
      <c r="A25" s="55"/>
      <c r="B25" s="44" t="s">
        <v>23</v>
      </c>
      <c r="C25" s="45"/>
      <c r="D25" s="70">
        <v>285080.31790000002</v>
      </c>
      <c r="E25" s="70">
        <v>223201.46650000001</v>
      </c>
      <c r="F25" s="71">
        <v>127.72331757954601</v>
      </c>
      <c r="G25" s="70">
        <v>182908.63750000001</v>
      </c>
      <c r="H25" s="71">
        <v>55.859407076934801</v>
      </c>
      <c r="I25" s="70">
        <v>2633.4816999999998</v>
      </c>
      <c r="J25" s="71">
        <v>0.92376833286813198</v>
      </c>
      <c r="K25" s="70">
        <v>19126.589</v>
      </c>
      <c r="L25" s="71">
        <v>10.456908575463</v>
      </c>
      <c r="M25" s="71">
        <v>-0.862313050173243</v>
      </c>
      <c r="N25" s="70">
        <v>6337148.1627000002</v>
      </c>
      <c r="O25" s="70">
        <v>46489143.092900001</v>
      </c>
      <c r="P25" s="70">
        <v>20224</v>
      </c>
      <c r="Q25" s="70">
        <v>14798</v>
      </c>
      <c r="R25" s="71">
        <v>36.667117177997</v>
      </c>
      <c r="S25" s="70">
        <v>14.096139136669301</v>
      </c>
      <c r="T25" s="70">
        <v>11.865879997296901</v>
      </c>
      <c r="U25" s="72">
        <v>15.8217730241512</v>
      </c>
      <c r="V25" s="39"/>
      <c r="W25" s="39"/>
    </row>
    <row r="26" spans="1:23" ht="12" thickBot="1" x14ac:dyDescent="0.2">
      <c r="A26" s="55"/>
      <c r="B26" s="44" t="s">
        <v>24</v>
      </c>
      <c r="C26" s="45"/>
      <c r="D26" s="70">
        <v>583398.62950000004</v>
      </c>
      <c r="E26" s="70">
        <v>533884.74040000001</v>
      </c>
      <c r="F26" s="71">
        <v>109.274265651965</v>
      </c>
      <c r="G26" s="70">
        <v>443846.22499999998</v>
      </c>
      <c r="H26" s="71">
        <v>31.441611224698399</v>
      </c>
      <c r="I26" s="70">
        <v>76892.137199999997</v>
      </c>
      <c r="J26" s="71">
        <v>13.1800339102442</v>
      </c>
      <c r="K26" s="70">
        <v>96478.163</v>
      </c>
      <c r="L26" s="71">
        <v>21.736844331615099</v>
      </c>
      <c r="M26" s="71">
        <v>-0.203009937077678</v>
      </c>
      <c r="N26" s="70">
        <v>16313553.296</v>
      </c>
      <c r="O26" s="70">
        <v>91563131.266900003</v>
      </c>
      <c r="P26" s="70">
        <v>37005</v>
      </c>
      <c r="Q26" s="70">
        <v>35772</v>
      </c>
      <c r="R26" s="71">
        <v>3.4468299228446901</v>
      </c>
      <c r="S26" s="70">
        <v>15.765400067558399</v>
      </c>
      <c r="T26" s="70">
        <v>14.915520468522899</v>
      </c>
      <c r="U26" s="72">
        <v>5.3907899285374103</v>
      </c>
      <c r="V26" s="39"/>
      <c r="W26" s="39"/>
    </row>
    <row r="27" spans="1:23" ht="12" thickBot="1" x14ac:dyDescent="0.2">
      <c r="A27" s="55"/>
      <c r="B27" s="44" t="s">
        <v>25</v>
      </c>
      <c r="C27" s="45"/>
      <c r="D27" s="70">
        <v>206934.24460000001</v>
      </c>
      <c r="E27" s="70">
        <v>293995.80589999998</v>
      </c>
      <c r="F27" s="71">
        <v>70.386801596205999</v>
      </c>
      <c r="G27" s="70">
        <v>243967.01800000001</v>
      </c>
      <c r="H27" s="71">
        <v>-15.179417981819199</v>
      </c>
      <c r="I27" s="70">
        <v>35914.158199999998</v>
      </c>
      <c r="J27" s="71">
        <v>17.3553479606149</v>
      </c>
      <c r="K27" s="70">
        <v>77205.706699999995</v>
      </c>
      <c r="L27" s="71">
        <v>31.645960725723999</v>
      </c>
      <c r="M27" s="71">
        <v>-0.53482508307899501</v>
      </c>
      <c r="N27" s="70">
        <v>7050503.7605999997</v>
      </c>
      <c r="O27" s="70">
        <v>33841782.179200001</v>
      </c>
      <c r="P27" s="70">
        <v>25890</v>
      </c>
      <c r="Q27" s="70">
        <v>26285</v>
      </c>
      <c r="R27" s="71">
        <v>-1.50275822712573</v>
      </c>
      <c r="S27" s="70">
        <v>7.9928252066434897</v>
      </c>
      <c r="T27" s="70">
        <v>7.29740924481644</v>
      </c>
      <c r="U27" s="72">
        <v>8.7005025613351208</v>
      </c>
      <c r="V27" s="39"/>
      <c r="W27" s="39"/>
    </row>
    <row r="28" spans="1:23" ht="12" thickBot="1" x14ac:dyDescent="0.2">
      <c r="A28" s="55"/>
      <c r="B28" s="44" t="s">
        <v>26</v>
      </c>
      <c r="C28" s="45"/>
      <c r="D28" s="70">
        <v>676617.85829999996</v>
      </c>
      <c r="E28" s="70">
        <v>928221.49789999996</v>
      </c>
      <c r="F28" s="71">
        <v>72.894008577777399</v>
      </c>
      <c r="G28" s="70">
        <v>788520.43209999998</v>
      </c>
      <c r="H28" s="71">
        <v>-14.191461532832999</v>
      </c>
      <c r="I28" s="70">
        <v>6157.9072999999999</v>
      </c>
      <c r="J28" s="71">
        <v>0.91010120771445802</v>
      </c>
      <c r="K28" s="70">
        <v>58224.464</v>
      </c>
      <c r="L28" s="71">
        <v>7.3840146215280296</v>
      </c>
      <c r="M28" s="71">
        <v>-0.89423848882490398</v>
      </c>
      <c r="N28" s="70">
        <v>21945790.962699998</v>
      </c>
      <c r="O28" s="70">
        <v>117884946.1191</v>
      </c>
      <c r="P28" s="70">
        <v>37199</v>
      </c>
      <c r="Q28" s="70">
        <v>37046</v>
      </c>
      <c r="R28" s="71">
        <v>0.413000053986945</v>
      </c>
      <c r="S28" s="70">
        <v>18.1891410602436</v>
      </c>
      <c r="T28" s="70">
        <v>17.4296068806349</v>
      </c>
      <c r="U28" s="72">
        <v>4.1757561673365799</v>
      </c>
      <c r="V28" s="39"/>
      <c r="W28" s="39"/>
    </row>
    <row r="29" spans="1:23" ht="12" thickBot="1" x14ac:dyDescent="0.2">
      <c r="A29" s="55"/>
      <c r="B29" s="44" t="s">
        <v>27</v>
      </c>
      <c r="C29" s="45"/>
      <c r="D29" s="70">
        <v>636811.81209999998</v>
      </c>
      <c r="E29" s="70">
        <v>811902.66760000004</v>
      </c>
      <c r="F29" s="71">
        <v>78.434501758988901</v>
      </c>
      <c r="G29" s="70">
        <v>707096.07189999998</v>
      </c>
      <c r="H29" s="71">
        <v>-9.9398458841870099</v>
      </c>
      <c r="I29" s="70">
        <v>80319.268200000006</v>
      </c>
      <c r="J29" s="71">
        <v>12.6127164530967</v>
      </c>
      <c r="K29" s="70">
        <v>100975.363</v>
      </c>
      <c r="L29" s="71">
        <v>14.280289060109499</v>
      </c>
      <c r="M29" s="71">
        <v>-0.204565689949537</v>
      </c>
      <c r="N29" s="70">
        <v>22052405.376800001</v>
      </c>
      <c r="O29" s="70">
        <v>87791485.600299999</v>
      </c>
      <c r="P29" s="70">
        <v>97779</v>
      </c>
      <c r="Q29" s="70">
        <v>101267</v>
      </c>
      <c r="R29" s="71">
        <v>-3.4443599593154701</v>
      </c>
      <c r="S29" s="70">
        <v>6.5127666687121</v>
      </c>
      <c r="T29" s="70">
        <v>6.5112741228633197</v>
      </c>
      <c r="U29" s="72">
        <v>2.2917232025896999E-2</v>
      </c>
      <c r="V29" s="39"/>
      <c r="W29" s="39"/>
    </row>
    <row r="30" spans="1:23" ht="12" thickBot="1" x14ac:dyDescent="0.2">
      <c r="A30" s="55"/>
      <c r="B30" s="44" t="s">
        <v>28</v>
      </c>
      <c r="C30" s="45"/>
      <c r="D30" s="70">
        <v>1175237.2487000001</v>
      </c>
      <c r="E30" s="70">
        <v>1254933.1107000001</v>
      </c>
      <c r="F30" s="71">
        <v>93.649393635367105</v>
      </c>
      <c r="G30" s="70">
        <v>1029722.7416</v>
      </c>
      <c r="H30" s="71">
        <v>14.131425986950401</v>
      </c>
      <c r="I30" s="70">
        <v>103339.8296</v>
      </c>
      <c r="J30" s="71">
        <v>8.7931036660308699</v>
      </c>
      <c r="K30" s="70">
        <v>150756.65530000001</v>
      </c>
      <c r="L30" s="71">
        <v>14.6405094507044</v>
      </c>
      <c r="M30" s="71">
        <v>-0.31452558831079402</v>
      </c>
      <c r="N30" s="70">
        <v>37799757.121799998</v>
      </c>
      <c r="O30" s="70">
        <v>152915841.51460001</v>
      </c>
      <c r="P30" s="70">
        <v>71221</v>
      </c>
      <c r="Q30" s="70">
        <v>63295</v>
      </c>
      <c r="R30" s="71">
        <v>12.5223161387155</v>
      </c>
      <c r="S30" s="70">
        <v>16.501274184580399</v>
      </c>
      <c r="T30" s="70">
        <v>16.464802531005599</v>
      </c>
      <c r="U30" s="72">
        <v>0.22102325654865701</v>
      </c>
      <c r="V30" s="39"/>
      <c r="W30" s="39"/>
    </row>
    <row r="31" spans="1:23" ht="12" thickBot="1" x14ac:dyDescent="0.2">
      <c r="A31" s="55"/>
      <c r="B31" s="44" t="s">
        <v>29</v>
      </c>
      <c r="C31" s="45"/>
      <c r="D31" s="70">
        <v>522716.77370000002</v>
      </c>
      <c r="E31" s="70">
        <v>729344.97730000003</v>
      </c>
      <c r="F31" s="71">
        <v>71.669345778601595</v>
      </c>
      <c r="G31" s="70">
        <v>653779.70830000006</v>
      </c>
      <c r="H31" s="71">
        <v>-20.046956633266898</v>
      </c>
      <c r="I31" s="70">
        <v>34618.291299999997</v>
      </c>
      <c r="J31" s="71">
        <v>6.6227626588214799</v>
      </c>
      <c r="K31" s="70">
        <v>46110.843200000003</v>
      </c>
      <c r="L31" s="71">
        <v>7.05296334753191</v>
      </c>
      <c r="M31" s="71">
        <v>-0.24923751340118599</v>
      </c>
      <c r="N31" s="70">
        <v>25829425.003199998</v>
      </c>
      <c r="O31" s="70">
        <v>155934023.6753</v>
      </c>
      <c r="P31" s="70">
        <v>22645</v>
      </c>
      <c r="Q31" s="70">
        <v>24336</v>
      </c>
      <c r="R31" s="71">
        <v>-6.9485535831689704</v>
      </c>
      <c r="S31" s="70">
        <v>23.083098860675602</v>
      </c>
      <c r="T31" s="70">
        <v>21.078904639217601</v>
      </c>
      <c r="U31" s="72">
        <v>8.6825180343197808</v>
      </c>
      <c r="V31" s="39"/>
      <c r="W31" s="39"/>
    </row>
    <row r="32" spans="1:23" ht="12" thickBot="1" x14ac:dyDescent="0.2">
      <c r="A32" s="55"/>
      <c r="B32" s="44" t="s">
        <v>30</v>
      </c>
      <c r="C32" s="45"/>
      <c r="D32" s="70">
        <v>97338.453800000003</v>
      </c>
      <c r="E32" s="70">
        <v>172068.62400000001</v>
      </c>
      <c r="F32" s="71">
        <v>56.569554365704697</v>
      </c>
      <c r="G32" s="70">
        <v>137890.10219999999</v>
      </c>
      <c r="H32" s="71">
        <v>-29.408672379677199</v>
      </c>
      <c r="I32" s="70">
        <v>26339.401399999999</v>
      </c>
      <c r="J32" s="71">
        <v>27.059605296504099</v>
      </c>
      <c r="K32" s="70">
        <v>38691.224000000002</v>
      </c>
      <c r="L32" s="71">
        <v>28.0594642999692</v>
      </c>
      <c r="M32" s="71">
        <v>-0.319240936911171</v>
      </c>
      <c r="N32" s="70">
        <v>3283124.7914999998</v>
      </c>
      <c r="O32" s="70">
        <v>16516034.205499999</v>
      </c>
      <c r="P32" s="70">
        <v>22297</v>
      </c>
      <c r="Q32" s="70">
        <v>22787</v>
      </c>
      <c r="R32" s="71">
        <v>-2.1503488831351198</v>
      </c>
      <c r="S32" s="70">
        <v>4.36554037762928</v>
      </c>
      <c r="T32" s="70">
        <v>4.4252775793215404</v>
      </c>
      <c r="U32" s="72">
        <v>-1.3683804643838</v>
      </c>
      <c r="V32" s="39"/>
      <c r="W32" s="39"/>
    </row>
    <row r="33" spans="1:23" ht="12" thickBot="1" x14ac:dyDescent="0.2">
      <c r="A33" s="55"/>
      <c r="B33" s="44" t="s">
        <v>31</v>
      </c>
      <c r="C33" s="45"/>
      <c r="D33" s="73"/>
      <c r="E33" s="73"/>
      <c r="F33" s="73"/>
      <c r="G33" s="70">
        <v>7.6924000000000001</v>
      </c>
      <c r="H33" s="73"/>
      <c r="I33" s="73"/>
      <c r="J33" s="73"/>
      <c r="K33" s="70">
        <v>1.4978</v>
      </c>
      <c r="L33" s="71">
        <v>19.471166346003798</v>
      </c>
      <c r="M33" s="73"/>
      <c r="N33" s="73"/>
      <c r="O33" s="70">
        <v>138.37620000000001</v>
      </c>
      <c r="P33" s="73"/>
      <c r="Q33" s="73"/>
      <c r="R33" s="73"/>
      <c r="S33" s="73"/>
      <c r="T33" s="73"/>
      <c r="U33" s="74"/>
      <c r="V33" s="39"/>
      <c r="W33" s="39"/>
    </row>
    <row r="34" spans="1:23" ht="12" thickBot="1" x14ac:dyDescent="0.2">
      <c r="A34" s="55"/>
      <c r="B34" s="44" t="s">
        <v>71</v>
      </c>
      <c r="C34" s="4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0">
        <v>1</v>
      </c>
      <c r="O34" s="70">
        <v>1</v>
      </c>
      <c r="P34" s="73"/>
      <c r="Q34" s="73"/>
      <c r="R34" s="73"/>
      <c r="S34" s="73"/>
      <c r="T34" s="73"/>
      <c r="U34" s="74"/>
      <c r="V34" s="39"/>
      <c r="W34" s="39"/>
    </row>
    <row r="35" spans="1:23" ht="12" customHeight="1" thickBot="1" x14ac:dyDescent="0.2">
      <c r="A35" s="55"/>
      <c r="B35" s="44" t="s">
        <v>32</v>
      </c>
      <c r="C35" s="45"/>
      <c r="D35" s="70">
        <v>108989.80710000001</v>
      </c>
      <c r="E35" s="70">
        <v>127513.0217</v>
      </c>
      <c r="F35" s="71">
        <v>85.473472157549907</v>
      </c>
      <c r="G35" s="70">
        <v>101461.04489999999</v>
      </c>
      <c r="H35" s="71">
        <v>7.4203475899744102</v>
      </c>
      <c r="I35" s="70">
        <v>12710.573</v>
      </c>
      <c r="J35" s="71">
        <v>11.6621667091656</v>
      </c>
      <c r="K35" s="70">
        <v>10374.1445</v>
      </c>
      <c r="L35" s="71">
        <v>10.2247562207</v>
      </c>
      <c r="M35" s="71">
        <v>0.22521649857489501</v>
      </c>
      <c r="N35" s="70">
        <v>3559083.1669000001</v>
      </c>
      <c r="O35" s="70">
        <v>26064884.866500001</v>
      </c>
      <c r="P35" s="70">
        <v>7389</v>
      </c>
      <c r="Q35" s="70">
        <v>7255</v>
      </c>
      <c r="R35" s="71">
        <v>1.8470020675396299</v>
      </c>
      <c r="S35" s="70">
        <v>14.750278400324801</v>
      </c>
      <c r="T35" s="70">
        <v>15.3612328187457</v>
      </c>
      <c r="U35" s="72">
        <v>-4.14198567538517</v>
      </c>
      <c r="V35" s="39"/>
      <c r="W35" s="39"/>
    </row>
    <row r="36" spans="1:23" ht="12" customHeight="1" thickBot="1" x14ac:dyDescent="0.2">
      <c r="A36" s="55"/>
      <c r="B36" s="44" t="s">
        <v>70</v>
      </c>
      <c r="C36" s="45"/>
      <c r="D36" s="70">
        <v>12212.83</v>
      </c>
      <c r="E36" s="73"/>
      <c r="F36" s="73"/>
      <c r="G36" s="73"/>
      <c r="H36" s="73"/>
      <c r="I36" s="70">
        <v>7.71</v>
      </c>
      <c r="J36" s="71">
        <v>6.3130330971609E-2</v>
      </c>
      <c r="K36" s="73"/>
      <c r="L36" s="73"/>
      <c r="M36" s="73"/>
      <c r="N36" s="70">
        <v>1322293.82</v>
      </c>
      <c r="O36" s="70">
        <v>3575205.84</v>
      </c>
      <c r="P36" s="70">
        <v>3</v>
      </c>
      <c r="Q36" s="70">
        <v>8</v>
      </c>
      <c r="R36" s="71">
        <v>-62.5</v>
      </c>
      <c r="S36" s="70">
        <v>4070.94333333333</v>
      </c>
      <c r="T36" s="70">
        <v>7641.56</v>
      </c>
      <c r="U36" s="72">
        <v>-87.709810093156094</v>
      </c>
      <c r="V36" s="39"/>
      <c r="W36" s="39"/>
    </row>
    <row r="37" spans="1:23" ht="12" customHeight="1" thickBot="1" x14ac:dyDescent="0.2">
      <c r="A37" s="55"/>
      <c r="B37" s="44" t="s">
        <v>36</v>
      </c>
      <c r="C37" s="45"/>
      <c r="D37" s="70">
        <v>556945.81000000006</v>
      </c>
      <c r="E37" s="70">
        <v>311593.39889999997</v>
      </c>
      <c r="F37" s="71">
        <v>178.74120952695199</v>
      </c>
      <c r="G37" s="70">
        <v>638307.55000000005</v>
      </c>
      <c r="H37" s="71">
        <v>-12.746479342129099</v>
      </c>
      <c r="I37" s="70">
        <v>-11625.02</v>
      </c>
      <c r="J37" s="71">
        <v>-2.08728026879312</v>
      </c>
      <c r="K37" s="70">
        <v>3590.24</v>
      </c>
      <c r="L37" s="71">
        <v>0.56246240546582904</v>
      </c>
      <c r="M37" s="71">
        <v>-4.23795066625072</v>
      </c>
      <c r="N37" s="70">
        <v>9023097.0099999998</v>
      </c>
      <c r="O37" s="70">
        <v>77919934.349999994</v>
      </c>
      <c r="P37" s="70">
        <v>141</v>
      </c>
      <c r="Q37" s="70">
        <v>112</v>
      </c>
      <c r="R37" s="71">
        <v>25.8928571428571</v>
      </c>
      <c r="S37" s="70">
        <v>3949.9702836879401</v>
      </c>
      <c r="T37" s="70">
        <v>2927.7580357142901</v>
      </c>
      <c r="U37" s="72">
        <v>25.878985778577899</v>
      </c>
      <c r="V37" s="39"/>
      <c r="W37" s="39"/>
    </row>
    <row r="38" spans="1:23" ht="12" customHeight="1" thickBot="1" x14ac:dyDescent="0.2">
      <c r="A38" s="55"/>
      <c r="B38" s="44" t="s">
        <v>37</v>
      </c>
      <c r="C38" s="45"/>
      <c r="D38" s="70">
        <v>933348.58</v>
      </c>
      <c r="E38" s="70">
        <v>228741.40280000001</v>
      </c>
      <c r="F38" s="71">
        <v>408.036572555286</v>
      </c>
      <c r="G38" s="70">
        <v>642732.59</v>
      </c>
      <c r="H38" s="71">
        <v>45.215692267915003</v>
      </c>
      <c r="I38" s="70">
        <v>-39505.06</v>
      </c>
      <c r="J38" s="71">
        <v>-4.2326158571966799</v>
      </c>
      <c r="K38" s="70">
        <v>-20748.05</v>
      </c>
      <c r="L38" s="71">
        <v>-3.2280998852104301</v>
      </c>
      <c r="M38" s="71">
        <v>0.90403724687380305</v>
      </c>
      <c r="N38" s="70">
        <v>9074652.9800000004</v>
      </c>
      <c r="O38" s="70">
        <v>47918069.380000003</v>
      </c>
      <c r="P38" s="70">
        <v>301</v>
      </c>
      <c r="Q38" s="70">
        <v>172</v>
      </c>
      <c r="R38" s="71">
        <v>75</v>
      </c>
      <c r="S38" s="70">
        <v>3100.8258471760801</v>
      </c>
      <c r="T38" s="70">
        <v>3260.4708139534901</v>
      </c>
      <c r="U38" s="72">
        <v>-5.1484660747006101</v>
      </c>
      <c r="V38" s="39"/>
      <c r="W38" s="39"/>
    </row>
    <row r="39" spans="1:23" ht="12" thickBot="1" x14ac:dyDescent="0.2">
      <c r="A39" s="55"/>
      <c r="B39" s="44" t="s">
        <v>38</v>
      </c>
      <c r="C39" s="45"/>
      <c r="D39" s="70">
        <v>453169.48</v>
      </c>
      <c r="E39" s="70">
        <v>191086.4915</v>
      </c>
      <c r="F39" s="71">
        <v>237.15411615059099</v>
      </c>
      <c r="G39" s="70">
        <v>478831.26</v>
      </c>
      <c r="H39" s="71">
        <v>-5.3592532784931297</v>
      </c>
      <c r="I39" s="70">
        <v>15048.03</v>
      </c>
      <c r="J39" s="71">
        <v>3.3206185906429502</v>
      </c>
      <c r="K39" s="70">
        <v>6439.34</v>
      </c>
      <c r="L39" s="71">
        <v>1.3448035953208199</v>
      </c>
      <c r="M39" s="71">
        <v>1.3368901160677999</v>
      </c>
      <c r="N39" s="70">
        <v>7776844.6399999997</v>
      </c>
      <c r="O39" s="70">
        <v>45418192.149999999</v>
      </c>
      <c r="P39" s="70">
        <v>206</v>
      </c>
      <c r="Q39" s="70">
        <v>156</v>
      </c>
      <c r="R39" s="71">
        <v>32.051282051282101</v>
      </c>
      <c r="S39" s="70">
        <v>2199.8518446601902</v>
      </c>
      <c r="T39" s="70">
        <v>2000.86102564103</v>
      </c>
      <c r="U39" s="72">
        <v>9.0456463921508394</v>
      </c>
      <c r="V39" s="39"/>
      <c r="W39" s="39"/>
    </row>
    <row r="40" spans="1:23" ht="12" customHeight="1" thickBot="1" x14ac:dyDescent="0.2">
      <c r="A40" s="55"/>
      <c r="B40" s="44" t="s">
        <v>73</v>
      </c>
      <c r="C40" s="45"/>
      <c r="D40" s="70">
        <v>0.04</v>
      </c>
      <c r="E40" s="73"/>
      <c r="F40" s="73"/>
      <c r="G40" s="70">
        <v>1.31</v>
      </c>
      <c r="H40" s="71">
        <v>-96.946564885496201</v>
      </c>
      <c r="I40" s="70">
        <v>0.04</v>
      </c>
      <c r="J40" s="71">
        <v>100</v>
      </c>
      <c r="K40" s="70">
        <v>0.3</v>
      </c>
      <c r="L40" s="71">
        <v>22.900763358778601</v>
      </c>
      <c r="M40" s="71">
        <v>-0.86666666666666703</v>
      </c>
      <c r="N40" s="70">
        <v>405.36</v>
      </c>
      <c r="O40" s="70">
        <v>2790.57</v>
      </c>
      <c r="P40" s="70">
        <v>1</v>
      </c>
      <c r="Q40" s="73"/>
      <c r="R40" s="73"/>
      <c r="S40" s="70">
        <v>0.04</v>
      </c>
      <c r="T40" s="73"/>
      <c r="U40" s="74"/>
      <c r="V40" s="39"/>
      <c r="W40" s="39"/>
    </row>
    <row r="41" spans="1:23" ht="12" customHeight="1" thickBot="1" x14ac:dyDescent="0.2">
      <c r="A41" s="55"/>
      <c r="B41" s="44" t="s">
        <v>33</v>
      </c>
      <c r="C41" s="45"/>
      <c r="D41" s="70">
        <v>103316.41009999999</v>
      </c>
      <c r="E41" s="70">
        <v>93894.625</v>
      </c>
      <c r="F41" s="71">
        <v>110.034424334726</v>
      </c>
      <c r="G41" s="70">
        <v>189190.59830000001</v>
      </c>
      <c r="H41" s="71">
        <v>-45.390304260166801</v>
      </c>
      <c r="I41" s="70">
        <v>5235.7695000000003</v>
      </c>
      <c r="J41" s="71">
        <v>5.0677036638538802</v>
      </c>
      <c r="K41" s="70">
        <v>9042.8919000000005</v>
      </c>
      <c r="L41" s="71">
        <v>4.7797786894572099</v>
      </c>
      <c r="M41" s="71">
        <v>-0.42100717802454302</v>
      </c>
      <c r="N41" s="70">
        <v>4043218.5402000002</v>
      </c>
      <c r="O41" s="70">
        <v>30360183.973200001</v>
      </c>
      <c r="P41" s="70">
        <v>177</v>
      </c>
      <c r="Q41" s="70">
        <v>159</v>
      </c>
      <c r="R41" s="71">
        <v>11.320754716981099</v>
      </c>
      <c r="S41" s="70">
        <v>583.70853163841798</v>
      </c>
      <c r="T41" s="70">
        <v>472.79471257861599</v>
      </c>
      <c r="U41" s="72">
        <v>19.001575794768101</v>
      </c>
      <c r="V41" s="39"/>
      <c r="W41" s="39"/>
    </row>
    <row r="42" spans="1:23" ht="12" thickBot="1" x14ac:dyDescent="0.2">
      <c r="A42" s="55"/>
      <c r="B42" s="44" t="s">
        <v>34</v>
      </c>
      <c r="C42" s="45"/>
      <c r="D42" s="70">
        <v>339128.52990000002</v>
      </c>
      <c r="E42" s="70">
        <v>282257.3455</v>
      </c>
      <c r="F42" s="71">
        <v>120.14869951365</v>
      </c>
      <c r="G42" s="70">
        <v>326308.13880000002</v>
      </c>
      <c r="H42" s="71">
        <v>3.9289216466212</v>
      </c>
      <c r="I42" s="70">
        <v>11029.1677</v>
      </c>
      <c r="J42" s="71">
        <v>3.2522087431724498</v>
      </c>
      <c r="K42" s="70">
        <v>14047.6209</v>
      </c>
      <c r="L42" s="71">
        <v>4.3050170160205603</v>
      </c>
      <c r="M42" s="71">
        <v>-0.21487291132692801</v>
      </c>
      <c r="N42" s="70">
        <v>10430908.949200001</v>
      </c>
      <c r="O42" s="70">
        <v>70077308.806299999</v>
      </c>
      <c r="P42" s="70">
        <v>1636</v>
      </c>
      <c r="Q42" s="70">
        <v>1475</v>
      </c>
      <c r="R42" s="71">
        <v>10.915254237288099</v>
      </c>
      <c r="S42" s="70">
        <v>207.291277444988</v>
      </c>
      <c r="T42" s="70">
        <v>205.043094101695</v>
      </c>
      <c r="U42" s="72">
        <v>1.0845527949864899</v>
      </c>
      <c r="V42" s="39"/>
      <c r="W42" s="39"/>
    </row>
    <row r="43" spans="1:23" ht="12" thickBot="1" x14ac:dyDescent="0.2">
      <c r="A43" s="55"/>
      <c r="B43" s="44" t="s">
        <v>39</v>
      </c>
      <c r="C43" s="45"/>
      <c r="D43" s="70">
        <v>277100.71000000002</v>
      </c>
      <c r="E43" s="70">
        <v>130551.3818</v>
      </c>
      <c r="F43" s="71">
        <v>212.25413793360599</v>
      </c>
      <c r="G43" s="70">
        <v>292516.15000000002</v>
      </c>
      <c r="H43" s="71">
        <v>-5.2699449244084402</v>
      </c>
      <c r="I43" s="70">
        <v>2716.65</v>
      </c>
      <c r="J43" s="71">
        <v>0.98038363019712205</v>
      </c>
      <c r="K43" s="70">
        <v>6841.01</v>
      </c>
      <c r="L43" s="71">
        <v>2.3386777106152898</v>
      </c>
      <c r="M43" s="71">
        <v>-0.60288758531269504</v>
      </c>
      <c r="N43" s="70">
        <v>4733909.1100000003</v>
      </c>
      <c r="O43" s="70">
        <v>35847153.659999996</v>
      </c>
      <c r="P43" s="70">
        <v>133</v>
      </c>
      <c r="Q43" s="70">
        <v>91</v>
      </c>
      <c r="R43" s="71">
        <v>46.153846153846096</v>
      </c>
      <c r="S43" s="70">
        <v>2083.46398496241</v>
      </c>
      <c r="T43" s="70">
        <v>1567.5976923076901</v>
      </c>
      <c r="U43" s="72">
        <v>24.760029277108998</v>
      </c>
      <c r="V43" s="39"/>
      <c r="W43" s="39"/>
    </row>
    <row r="44" spans="1:23" ht="12" thickBot="1" x14ac:dyDescent="0.2">
      <c r="A44" s="55"/>
      <c r="B44" s="44" t="s">
        <v>40</v>
      </c>
      <c r="C44" s="45"/>
      <c r="D44" s="70">
        <v>130029.61</v>
      </c>
      <c r="E44" s="70">
        <v>26560.2042</v>
      </c>
      <c r="F44" s="71">
        <v>489.56555085521501</v>
      </c>
      <c r="G44" s="70">
        <v>104564.16</v>
      </c>
      <c r="H44" s="71">
        <v>24.353899079761199</v>
      </c>
      <c r="I44" s="70">
        <v>16037.25</v>
      </c>
      <c r="J44" s="71">
        <v>12.3335369536216</v>
      </c>
      <c r="K44" s="70">
        <v>12059.3</v>
      </c>
      <c r="L44" s="71">
        <v>11.5329191187497</v>
      </c>
      <c r="M44" s="71">
        <v>0.32986574676805402</v>
      </c>
      <c r="N44" s="70">
        <v>1684076.36</v>
      </c>
      <c r="O44" s="70">
        <v>10772113.4</v>
      </c>
      <c r="P44" s="70">
        <v>88</v>
      </c>
      <c r="Q44" s="70">
        <v>71</v>
      </c>
      <c r="R44" s="71">
        <v>23.943661971830998</v>
      </c>
      <c r="S44" s="70">
        <v>1477.60920454545</v>
      </c>
      <c r="T44" s="70">
        <v>1082.86070422535</v>
      </c>
      <c r="U44" s="72">
        <v>26.715352009568502</v>
      </c>
      <c r="V44" s="39"/>
      <c r="W44" s="39"/>
    </row>
    <row r="45" spans="1:23" ht="12" thickBot="1" x14ac:dyDescent="0.2">
      <c r="A45" s="56"/>
      <c r="B45" s="44" t="s">
        <v>35</v>
      </c>
      <c r="C45" s="45"/>
      <c r="D45" s="75">
        <v>16612.427199999998</v>
      </c>
      <c r="E45" s="76"/>
      <c r="F45" s="76"/>
      <c r="G45" s="75">
        <v>7348.8792000000003</v>
      </c>
      <c r="H45" s="77">
        <v>126.05388859841401</v>
      </c>
      <c r="I45" s="75">
        <v>2257.4077000000002</v>
      </c>
      <c r="J45" s="77">
        <v>13.5886687286732</v>
      </c>
      <c r="K45" s="75">
        <v>1185.9849999999999</v>
      </c>
      <c r="L45" s="77">
        <v>16.138311267927801</v>
      </c>
      <c r="M45" s="77">
        <v>0.90340324708997199</v>
      </c>
      <c r="N45" s="75">
        <v>430980.98570000002</v>
      </c>
      <c r="O45" s="75">
        <v>3310544.8944000001</v>
      </c>
      <c r="P45" s="75">
        <v>23</v>
      </c>
      <c r="Q45" s="75">
        <v>25</v>
      </c>
      <c r="R45" s="77">
        <v>-8</v>
      </c>
      <c r="S45" s="75">
        <v>722.27944347826099</v>
      </c>
      <c r="T45" s="75">
        <v>394.75147600000003</v>
      </c>
      <c r="U45" s="78">
        <v>45.346433494077203</v>
      </c>
      <c r="V45" s="39"/>
      <c r="W45" s="39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9:C19"/>
    <mergeCell ref="B20:C20"/>
    <mergeCell ref="B21:C21"/>
    <mergeCell ref="B22:C22"/>
    <mergeCell ref="B23:C23"/>
    <mergeCell ref="B30:C30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63846</v>
      </c>
      <c r="D2" s="32">
        <v>732509.75268803397</v>
      </c>
      <c r="E2" s="32">
        <v>639946.00567435904</v>
      </c>
      <c r="F2" s="32">
        <v>92563.747013675194</v>
      </c>
      <c r="G2" s="32">
        <v>639946.00567435904</v>
      </c>
      <c r="H2" s="32">
        <v>0.12636520766310799</v>
      </c>
    </row>
    <row r="3" spans="1:8" ht="14.25" x14ac:dyDescent="0.2">
      <c r="A3" s="32">
        <v>2</v>
      </c>
      <c r="B3" s="33">
        <v>13</v>
      </c>
      <c r="C3" s="32">
        <v>9127</v>
      </c>
      <c r="D3" s="32">
        <v>61430.729688563602</v>
      </c>
      <c r="E3" s="32">
        <v>49572.360712797803</v>
      </c>
      <c r="F3" s="32">
        <v>11858.368975765799</v>
      </c>
      <c r="G3" s="32">
        <v>49572.360712797803</v>
      </c>
      <c r="H3" s="32">
        <v>0.19303643365274001</v>
      </c>
    </row>
    <row r="4" spans="1:8" ht="14.25" x14ac:dyDescent="0.2">
      <c r="A4" s="32">
        <v>3</v>
      </c>
      <c r="B4" s="33">
        <v>14</v>
      </c>
      <c r="C4" s="32">
        <v>101392</v>
      </c>
      <c r="D4" s="32">
        <v>128745.40768547</v>
      </c>
      <c r="E4" s="32">
        <v>108079.56781709399</v>
      </c>
      <c r="F4" s="32">
        <v>20665.839868376101</v>
      </c>
      <c r="G4" s="32">
        <v>108079.56781709399</v>
      </c>
      <c r="H4" s="32">
        <v>0.16051710301670299</v>
      </c>
    </row>
    <row r="5" spans="1:8" ht="14.25" x14ac:dyDescent="0.2">
      <c r="A5" s="32">
        <v>4</v>
      </c>
      <c r="B5" s="33">
        <v>15</v>
      </c>
      <c r="C5" s="32">
        <v>3284</v>
      </c>
      <c r="D5" s="32">
        <v>56833.816792307698</v>
      </c>
      <c r="E5" s="32">
        <v>47972.509219658103</v>
      </c>
      <c r="F5" s="32">
        <v>8861.3075726495699</v>
      </c>
      <c r="G5" s="32">
        <v>47972.509219658103</v>
      </c>
      <c r="H5" s="32">
        <v>0.15591610897843</v>
      </c>
    </row>
    <row r="6" spans="1:8" ht="14.25" x14ac:dyDescent="0.2">
      <c r="A6" s="32">
        <v>5</v>
      </c>
      <c r="B6" s="33">
        <v>16</v>
      </c>
      <c r="C6" s="32">
        <v>4180</v>
      </c>
      <c r="D6" s="32">
        <v>277508.11922136799</v>
      </c>
      <c r="E6" s="32">
        <v>251893.53896581201</v>
      </c>
      <c r="F6" s="32">
        <v>25614.5802555556</v>
      </c>
      <c r="G6" s="32">
        <v>251893.53896581201</v>
      </c>
      <c r="H6" s="32">
        <v>9.2302093097041502E-2</v>
      </c>
    </row>
    <row r="7" spans="1:8" ht="14.25" x14ac:dyDescent="0.2">
      <c r="A7" s="32">
        <v>6</v>
      </c>
      <c r="B7" s="33">
        <v>17</v>
      </c>
      <c r="C7" s="32">
        <v>24551</v>
      </c>
      <c r="D7" s="32">
        <v>317302.61292136798</v>
      </c>
      <c r="E7" s="32">
        <v>285137.50884529902</v>
      </c>
      <c r="F7" s="32">
        <v>32165.104076068401</v>
      </c>
      <c r="G7" s="32">
        <v>285137.50884529902</v>
      </c>
      <c r="H7" s="32">
        <v>0.10137043555969499</v>
      </c>
    </row>
    <row r="8" spans="1:8" ht="14.25" x14ac:dyDescent="0.2">
      <c r="A8" s="32">
        <v>7</v>
      </c>
      <c r="B8" s="33">
        <v>18</v>
      </c>
      <c r="C8" s="32">
        <v>72978</v>
      </c>
      <c r="D8" s="32">
        <v>181963.85665384601</v>
      </c>
      <c r="E8" s="32">
        <v>148522.896120513</v>
      </c>
      <c r="F8" s="32">
        <v>33440.960533333302</v>
      </c>
      <c r="G8" s="32">
        <v>148522.896120513</v>
      </c>
      <c r="H8" s="32">
        <v>0.18377803783829899</v>
      </c>
    </row>
    <row r="9" spans="1:8" ht="14.25" x14ac:dyDescent="0.2">
      <c r="A9" s="32">
        <v>8</v>
      </c>
      <c r="B9" s="33">
        <v>19</v>
      </c>
      <c r="C9" s="32">
        <v>43501</v>
      </c>
      <c r="D9" s="32">
        <v>241118.12207777801</v>
      </c>
      <c r="E9" s="32">
        <v>230511.38691965799</v>
      </c>
      <c r="F9" s="32">
        <v>10606.7351581197</v>
      </c>
      <c r="G9" s="32">
        <v>230511.38691965799</v>
      </c>
      <c r="H9" s="32">
        <v>4.3989788352358797E-2</v>
      </c>
    </row>
    <row r="10" spans="1:8" ht="14.25" x14ac:dyDescent="0.2">
      <c r="A10" s="32">
        <v>9</v>
      </c>
      <c r="B10" s="33">
        <v>21</v>
      </c>
      <c r="C10" s="32">
        <v>205429</v>
      </c>
      <c r="D10" s="32">
        <v>793193.07416068402</v>
      </c>
      <c r="E10" s="32">
        <v>764382.56311453006</v>
      </c>
      <c r="F10" s="32">
        <v>28810.511046153799</v>
      </c>
      <c r="G10" s="32">
        <v>764382.56311453006</v>
      </c>
      <c r="H10" s="35">
        <v>3.6322191890845297E-2</v>
      </c>
    </row>
    <row r="11" spans="1:8" ht="14.25" x14ac:dyDescent="0.2">
      <c r="A11" s="32">
        <v>10</v>
      </c>
      <c r="B11" s="33">
        <v>22</v>
      </c>
      <c r="C11" s="32">
        <v>45209</v>
      </c>
      <c r="D11" s="32">
        <v>578552.75344444404</v>
      </c>
      <c r="E11" s="32">
        <v>532935.86211111106</v>
      </c>
      <c r="F11" s="32">
        <v>45616.891333333297</v>
      </c>
      <c r="G11" s="32">
        <v>532935.86211111106</v>
      </c>
      <c r="H11" s="32">
        <v>7.8846554720811104E-2</v>
      </c>
    </row>
    <row r="12" spans="1:8" ht="14.25" x14ac:dyDescent="0.2">
      <c r="A12" s="32">
        <v>11</v>
      </c>
      <c r="B12" s="33">
        <v>23</v>
      </c>
      <c r="C12" s="32">
        <v>177304.864</v>
      </c>
      <c r="D12" s="32">
        <v>1370473.8427615401</v>
      </c>
      <c r="E12" s="32">
        <v>1200256.7102743599</v>
      </c>
      <c r="F12" s="32">
        <v>170217.13248717901</v>
      </c>
      <c r="G12" s="32">
        <v>1200256.7102743599</v>
      </c>
      <c r="H12" s="32">
        <v>0.124203123894862</v>
      </c>
    </row>
    <row r="13" spans="1:8" ht="14.25" x14ac:dyDescent="0.2">
      <c r="A13" s="32">
        <v>12</v>
      </c>
      <c r="B13" s="33">
        <v>24</v>
      </c>
      <c r="C13" s="32">
        <v>27483.844000000001</v>
      </c>
      <c r="D13" s="32">
        <v>552227.288910256</v>
      </c>
      <c r="E13" s="32">
        <v>526389.248645299</v>
      </c>
      <c r="F13" s="32">
        <v>25838.040264957301</v>
      </c>
      <c r="G13" s="32">
        <v>526389.248645299</v>
      </c>
      <c r="H13" s="32">
        <v>4.6788778432056498E-2</v>
      </c>
    </row>
    <row r="14" spans="1:8" ht="14.25" x14ac:dyDescent="0.2">
      <c r="A14" s="32">
        <v>13</v>
      </c>
      <c r="B14" s="33">
        <v>25</v>
      </c>
      <c r="C14" s="32">
        <v>72464</v>
      </c>
      <c r="D14" s="32">
        <v>795914.05220000003</v>
      </c>
      <c r="E14" s="32">
        <v>746868.42</v>
      </c>
      <c r="F14" s="32">
        <v>49045.6322</v>
      </c>
      <c r="G14" s="32">
        <v>746868.42</v>
      </c>
      <c r="H14" s="32">
        <v>6.1621769416474202E-2</v>
      </c>
    </row>
    <row r="15" spans="1:8" ht="14.25" x14ac:dyDescent="0.2">
      <c r="A15" s="32">
        <v>14</v>
      </c>
      <c r="B15" s="33">
        <v>26</v>
      </c>
      <c r="C15" s="32">
        <v>88502</v>
      </c>
      <c r="D15" s="32">
        <v>309045.06754142698</v>
      </c>
      <c r="E15" s="32">
        <v>290231.07173641201</v>
      </c>
      <c r="F15" s="32">
        <v>18813.9958050147</v>
      </c>
      <c r="G15" s="32">
        <v>290231.07173641201</v>
      </c>
      <c r="H15" s="32">
        <v>6.08778388041828E-2</v>
      </c>
    </row>
    <row r="16" spans="1:8" ht="14.25" x14ac:dyDescent="0.2">
      <c r="A16" s="32">
        <v>15</v>
      </c>
      <c r="B16" s="33">
        <v>27</v>
      </c>
      <c r="C16" s="32">
        <v>172144.54399999999</v>
      </c>
      <c r="D16" s="32">
        <v>1138064.0517333299</v>
      </c>
      <c r="E16" s="32">
        <v>1037867.1328</v>
      </c>
      <c r="F16" s="32">
        <v>100196.918933333</v>
      </c>
      <c r="G16" s="32">
        <v>1037867.1328</v>
      </c>
      <c r="H16" s="32">
        <v>8.8041546326613193E-2</v>
      </c>
    </row>
    <row r="17" spans="1:8" ht="14.25" x14ac:dyDescent="0.2">
      <c r="A17" s="32">
        <v>16</v>
      </c>
      <c r="B17" s="33">
        <v>29</v>
      </c>
      <c r="C17" s="32">
        <v>203701</v>
      </c>
      <c r="D17" s="32">
        <v>2624988.53599915</v>
      </c>
      <c r="E17" s="32">
        <v>2468312.32150769</v>
      </c>
      <c r="F17" s="32">
        <v>156676.21449145299</v>
      </c>
      <c r="G17" s="32">
        <v>2468312.32150769</v>
      </c>
      <c r="H17" s="32">
        <v>5.9686437614028497E-2</v>
      </c>
    </row>
    <row r="18" spans="1:8" ht="14.25" x14ac:dyDescent="0.2">
      <c r="A18" s="32">
        <v>17</v>
      </c>
      <c r="B18" s="33">
        <v>31</v>
      </c>
      <c r="C18" s="32">
        <v>25118.036</v>
      </c>
      <c r="D18" s="32">
        <v>206975.951723712</v>
      </c>
      <c r="E18" s="32">
        <v>183821.40412710901</v>
      </c>
      <c r="F18" s="32">
        <v>23154.547596603101</v>
      </c>
      <c r="G18" s="32">
        <v>183821.40412710901</v>
      </c>
      <c r="H18" s="32">
        <v>0.11187071446595701</v>
      </c>
    </row>
    <row r="19" spans="1:8" ht="14.25" x14ac:dyDescent="0.2">
      <c r="A19" s="32">
        <v>18</v>
      </c>
      <c r="B19" s="33">
        <v>32</v>
      </c>
      <c r="C19" s="32">
        <v>23081.636999999999</v>
      </c>
      <c r="D19" s="32">
        <v>285080.31601820601</v>
      </c>
      <c r="E19" s="32">
        <v>282446.84602757503</v>
      </c>
      <c r="F19" s="32">
        <v>2633.4699906307901</v>
      </c>
      <c r="G19" s="32">
        <v>282446.84602757503</v>
      </c>
      <c r="H19" s="32">
        <v>9.2376423157276392E-3</v>
      </c>
    </row>
    <row r="20" spans="1:8" ht="14.25" x14ac:dyDescent="0.2">
      <c r="A20" s="32">
        <v>19</v>
      </c>
      <c r="B20" s="33">
        <v>33</v>
      </c>
      <c r="C20" s="32">
        <v>64188.650999999998</v>
      </c>
      <c r="D20" s="32">
        <v>583398.55781971104</v>
      </c>
      <c r="E20" s="32">
        <v>506506.42733692302</v>
      </c>
      <c r="F20" s="32">
        <v>76892.130482787703</v>
      </c>
      <c r="G20" s="32">
        <v>506506.42733692302</v>
      </c>
      <c r="H20" s="32">
        <v>0.131800343782389</v>
      </c>
    </row>
    <row r="21" spans="1:8" ht="14.25" x14ac:dyDescent="0.2">
      <c r="A21" s="32">
        <v>20</v>
      </c>
      <c r="B21" s="33">
        <v>34</v>
      </c>
      <c r="C21" s="32">
        <v>40127.004000000001</v>
      </c>
      <c r="D21" s="32">
        <v>206934.187903124</v>
      </c>
      <c r="E21" s="32">
        <v>171020.08958047401</v>
      </c>
      <c r="F21" s="32">
        <v>35914.098322649501</v>
      </c>
      <c r="G21" s="32">
        <v>171020.08958047401</v>
      </c>
      <c r="H21" s="32">
        <v>0.173553237802652</v>
      </c>
    </row>
    <row r="22" spans="1:8" ht="14.25" x14ac:dyDescent="0.2">
      <c r="A22" s="32">
        <v>21</v>
      </c>
      <c r="B22" s="33">
        <v>35</v>
      </c>
      <c r="C22" s="32">
        <v>31606.032999999999</v>
      </c>
      <c r="D22" s="32">
        <v>676617.85494513297</v>
      </c>
      <c r="E22" s="32">
        <v>670459.95563982299</v>
      </c>
      <c r="F22" s="32">
        <v>6157.8993053097302</v>
      </c>
      <c r="G22" s="32">
        <v>670459.95563982299</v>
      </c>
      <c r="H22" s="32">
        <v>9.1010003066045002E-3</v>
      </c>
    </row>
    <row r="23" spans="1:8" ht="14.25" x14ac:dyDescent="0.2">
      <c r="A23" s="32">
        <v>22</v>
      </c>
      <c r="B23" s="33">
        <v>36</v>
      </c>
      <c r="C23" s="32">
        <v>134206.55499999999</v>
      </c>
      <c r="D23" s="32">
        <v>636811.81200619496</v>
      </c>
      <c r="E23" s="32">
        <v>556492.51858253102</v>
      </c>
      <c r="F23" s="32">
        <v>80319.293423664101</v>
      </c>
      <c r="G23" s="32">
        <v>556492.51858253102</v>
      </c>
      <c r="H23" s="32">
        <v>0.12612720415883699</v>
      </c>
    </row>
    <row r="24" spans="1:8" ht="14.25" x14ac:dyDescent="0.2">
      <c r="A24" s="32">
        <v>23</v>
      </c>
      <c r="B24" s="33">
        <v>37</v>
      </c>
      <c r="C24" s="32">
        <v>130710.694</v>
      </c>
      <c r="D24" s="32">
        <v>1175237.2721999199</v>
      </c>
      <c r="E24" s="32">
        <v>1071897.3987879499</v>
      </c>
      <c r="F24" s="32">
        <v>103339.873411971</v>
      </c>
      <c r="G24" s="32">
        <v>1071897.3987879499</v>
      </c>
      <c r="H24" s="32">
        <v>8.7931072181305303E-2</v>
      </c>
    </row>
    <row r="25" spans="1:8" ht="14.25" x14ac:dyDescent="0.2">
      <c r="A25" s="32">
        <v>24</v>
      </c>
      <c r="B25" s="33">
        <v>38</v>
      </c>
      <c r="C25" s="32">
        <v>124949.023</v>
      </c>
      <c r="D25" s="32">
        <v>522716.72596371698</v>
      </c>
      <c r="E25" s="32">
        <v>488098.45141415898</v>
      </c>
      <c r="F25" s="32">
        <v>34618.2745495575</v>
      </c>
      <c r="G25" s="32">
        <v>488098.45141415898</v>
      </c>
      <c r="H25" s="32">
        <v>6.6227600591377403E-2</v>
      </c>
    </row>
    <row r="26" spans="1:8" ht="14.25" x14ac:dyDescent="0.2">
      <c r="A26" s="32">
        <v>25</v>
      </c>
      <c r="B26" s="33">
        <v>39</v>
      </c>
      <c r="C26" s="32">
        <v>86489.928</v>
      </c>
      <c r="D26" s="32">
        <v>97338.468852129197</v>
      </c>
      <c r="E26" s="32">
        <v>70999.062370700703</v>
      </c>
      <c r="F26" s="32">
        <v>26339.406481428501</v>
      </c>
      <c r="G26" s="32">
        <v>70999.062370700703</v>
      </c>
      <c r="H26" s="32">
        <v>0.27059606332458103</v>
      </c>
    </row>
    <row r="27" spans="1:8" ht="14.25" x14ac:dyDescent="0.2">
      <c r="A27" s="32">
        <v>26</v>
      </c>
      <c r="B27" s="33">
        <v>42</v>
      </c>
      <c r="C27" s="32">
        <v>7521.5889999999999</v>
      </c>
      <c r="D27" s="32">
        <v>108989.8067</v>
      </c>
      <c r="E27" s="32">
        <v>96279.227799999993</v>
      </c>
      <c r="F27" s="32">
        <v>12710.5789</v>
      </c>
      <c r="G27" s="32">
        <v>96279.227799999993</v>
      </c>
      <c r="H27" s="32">
        <v>0.116621721653168</v>
      </c>
    </row>
    <row r="28" spans="1:8" ht="14.25" x14ac:dyDescent="0.2">
      <c r="A28" s="32">
        <v>27</v>
      </c>
      <c r="B28" s="33">
        <v>75</v>
      </c>
      <c r="C28" s="32">
        <v>187</v>
      </c>
      <c r="D28" s="32">
        <v>103316.41025641</v>
      </c>
      <c r="E28" s="32">
        <v>98080.639743589694</v>
      </c>
      <c r="F28" s="32">
        <v>5235.7705128205098</v>
      </c>
      <c r="G28" s="32">
        <v>98080.639743589694</v>
      </c>
      <c r="H28" s="32">
        <v>5.0677046364913401E-2</v>
      </c>
    </row>
    <row r="29" spans="1:8" ht="14.25" x14ac:dyDescent="0.2">
      <c r="A29" s="32">
        <v>28</v>
      </c>
      <c r="B29" s="33">
        <v>76</v>
      </c>
      <c r="C29" s="32">
        <v>1770</v>
      </c>
      <c r="D29" s="32">
        <v>339128.52642564097</v>
      </c>
      <c r="E29" s="32">
        <v>328099.35867948702</v>
      </c>
      <c r="F29" s="32">
        <v>11029.1677461538</v>
      </c>
      <c r="G29" s="32">
        <v>328099.35867948702</v>
      </c>
      <c r="H29" s="32">
        <v>3.2522087901007503E-2</v>
      </c>
    </row>
    <row r="30" spans="1:8" ht="14.25" x14ac:dyDescent="0.2">
      <c r="A30" s="32">
        <v>29</v>
      </c>
      <c r="B30" s="33">
        <v>99</v>
      </c>
      <c r="C30" s="32">
        <v>23</v>
      </c>
      <c r="D30" s="32">
        <v>16612.427199152899</v>
      </c>
      <c r="E30" s="32">
        <v>14355.019363134399</v>
      </c>
      <c r="F30" s="32">
        <v>2257.4078360184599</v>
      </c>
      <c r="G30" s="32">
        <v>14355.019363134399</v>
      </c>
      <c r="H30" s="32">
        <v>0.13588669548141499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3</v>
      </c>
      <c r="D32" s="38">
        <v>12212.83</v>
      </c>
      <c r="E32" s="38">
        <v>12205.12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137</v>
      </c>
      <c r="D33" s="38">
        <v>556945.81000000006</v>
      </c>
      <c r="E33" s="38">
        <v>568570.82999999996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305</v>
      </c>
      <c r="D34" s="38">
        <v>933348.58</v>
      </c>
      <c r="E34" s="38">
        <v>972853.64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190</v>
      </c>
      <c r="D35" s="38">
        <v>453169.48</v>
      </c>
      <c r="E35" s="38">
        <v>438121.45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</v>
      </c>
      <c r="D36" s="38">
        <v>0.04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128</v>
      </c>
      <c r="D37" s="38">
        <v>277100.71000000002</v>
      </c>
      <c r="E37" s="38">
        <v>274384.06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84</v>
      </c>
      <c r="D38" s="38">
        <v>130029.61</v>
      </c>
      <c r="E38" s="38">
        <v>113992.36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2015-04-30T05:03:34Z</dcterms:modified>
</cp:coreProperties>
</file>