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D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E4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6" i="2" l="1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3" i="2" s="1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5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L4" i="2" l="1"/>
  <c r="G3" i="2"/>
  <c r="L3" i="2" s="1"/>
</calcChain>
</file>

<file path=xl/sharedStrings.xml><?xml version="1.0" encoding="utf-8"?>
<sst xmlns="http://schemas.openxmlformats.org/spreadsheetml/2006/main" count="117" uniqueCount="74">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</sst>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1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0" fontId="20" fillId="0" borderId="0" xfId="0" applyFont="1">
      <alignment vertical="center"/>
    </xf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14" fontId="21" fillId="33" borderId="17" xfId="62" applyNumberFormat="1" applyFont="1" applyFill="1" applyBorder="1" applyAlignment="1">
      <alignment vertical="center" wrapText="1"/>
    </xf>
    <xf numFmtId="14" fontId="21" fillId="33" borderId="16" xfId="62" applyNumberFormat="1" applyFont="1" applyFill="1" applyBorder="1" applyAlignment="1">
      <alignment vertical="center" wrapText="1"/>
    </xf>
    <xf numFmtId="0" fontId="20" fillId="0" borderId="0" xfId="62" applyFont="1" applyAlignment="1">
      <alignment horizontal="right" vertical="center" wrapText="1"/>
    </xf>
    <xf numFmtId="0" fontId="20" fillId="0" borderId="0" xfId="62" applyFont="1" applyAlignment="1">
      <alignment wrapText="1"/>
    </xf>
    <xf numFmtId="0" fontId="20" fillId="0" borderId="19" xfId="62" applyFont="1" applyBorder="1" applyAlignment="1">
      <alignment wrapText="1"/>
    </xf>
    <xf numFmtId="49" fontId="21" fillId="33" borderId="13" xfId="62" applyNumberFormat="1" applyFont="1" applyFill="1" applyBorder="1" applyAlignment="1">
      <alignment horizontal="left" vertical="top" wrapText="1"/>
    </xf>
    <xf numFmtId="14" fontId="21" fillId="33" borderId="12" xfId="62" applyNumberFormat="1" applyFont="1" applyFill="1" applyBorder="1" applyAlignment="1">
      <alignment vertical="center" wrapText="1"/>
    </xf>
    <xf numFmtId="49" fontId="22" fillId="33" borderId="15" xfId="62" applyNumberFormat="1" applyFont="1" applyFill="1" applyBorder="1" applyAlignment="1">
      <alignment horizontal="left" vertical="top" wrapText="1"/>
    </xf>
    <xf numFmtId="49" fontId="22" fillId="33" borderId="14" xfId="62" applyNumberFormat="1" applyFont="1" applyFill="1" applyBorder="1" applyAlignment="1">
      <alignment horizontal="left" vertical="top" wrapText="1"/>
    </xf>
    <xf numFmtId="49" fontId="22" fillId="33" borderId="13" xfId="62" applyNumberFormat="1" applyFont="1" applyFill="1" applyBorder="1" applyAlignment="1">
      <alignment horizontal="left" vertical="top" wrapText="1"/>
    </xf>
    <xf numFmtId="0" fontId="21" fillId="33" borderId="15" xfId="62" applyFont="1" applyFill="1" applyBorder="1" applyAlignment="1">
      <alignment vertical="center" wrapText="1"/>
    </xf>
    <xf numFmtId="0" fontId="21" fillId="33" borderId="13" xfId="62" applyFont="1" applyFill="1" applyBorder="1" applyAlignment="1">
      <alignment vertical="center" wrapText="1"/>
    </xf>
    <xf numFmtId="49" fontId="21" fillId="33" borderId="15" xfId="62" applyNumberFormat="1" applyFont="1" applyFill="1" applyBorder="1" applyAlignment="1">
      <alignment horizontal="left" vertical="top" wrapText="1"/>
    </xf>
    <xf numFmtId="0" fontId="35" fillId="0" borderId="0" xfId="62"/>
    <xf numFmtId="0" fontId="26" fillId="0" borderId="0" xfId="62" applyFont="1" applyAlignment="1">
      <alignment horizontal="left" wrapText="1"/>
    </xf>
    <xf numFmtId="0" fontId="33" fillId="0" borderId="19" xfId="62" applyFont="1" applyBorder="1" applyAlignment="1">
      <alignment horizontal="left" vertical="center" wrapText="1"/>
    </xf>
    <xf numFmtId="0" fontId="21" fillId="0" borderId="10" xfId="62" applyFont="1" applyBorder="1" applyAlignment="1">
      <alignment wrapText="1"/>
    </xf>
    <xf numFmtId="0" fontId="20" fillId="0" borderId="11" xfId="62" applyFont="1" applyBorder="1" applyAlignment="1">
      <alignment wrapText="1"/>
    </xf>
    <xf numFmtId="0" fontId="20" fillId="0" borderId="11" xfId="62" applyFont="1" applyBorder="1" applyAlignment="1">
      <alignment horizontal="right" vertical="center" wrapText="1"/>
    </xf>
    <xf numFmtId="49" fontId="21" fillId="33" borderId="10" xfId="62" applyNumberFormat="1" applyFont="1" applyFill="1" applyBorder="1" applyAlignment="1">
      <alignment vertical="center" wrapText="1"/>
    </xf>
    <xf numFmtId="49" fontId="21" fillId="33" borderId="12" xfId="62" applyNumberFormat="1" applyFont="1" applyFill="1" applyBorder="1" applyAlignment="1">
      <alignment vertical="center" wrapText="1"/>
    </xf>
    <xf numFmtId="0" fontId="21" fillId="33" borderId="10" xfId="62" applyFont="1" applyFill="1" applyBorder="1" applyAlignment="1">
      <alignment vertical="center" wrapText="1"/>
    </xf>
    <xf numFmtId="0" fontId="21" fillId="33" borderId="12" xfId="62" applyFont="1" applyFill="1" applyBorder="1" applyAlignment="1">
      <alignment vertical="center" wrapText="1"/>
    </xf>
    <xf numFmtId="4" fontId="22" fillId="34" borderId="10" xfId="62" applyNumberFormat="1" applyFont="1" applyFill="1" applyBorder="1" applyAlignment="1">
      <alignment horizontal="right" vertical="top" wrapText="1"/>
    </xf>
    <xf numFmtId="176" fontId="22" fillId="34" borderId="10" xfId="62" applyNumberFormat="1" applyFont="1" applyFill="1" applyBorder="1" applyAlignment="1">
      <alignment horizontal="right" vertical="top" wrapText="1"/>
    </xf>
    <xf numFmtId="176" fontId="22" fillId="34" borderId="12" xfId="62" applyNumberFormat="1" applyFont="1" applyFill="1" applyBorder="1" applyAlignment="1">
      <alignment horizontal="right" vertical="top" wrapText="1"/>
    </xf>
    <xf numFmtId="4" fontId="21" fillId="35" borderId="10" xfId="62" applyNumberFormat="1" applyFont="1" applyFill="1" applyBorder="1" applyAlignment="1">
      <alignment horizontal="right" vertical="top" wrapText="1"/>
    </xf>
    <xf numFmtId="176" fontId="21" fillId="35" borderId="10" xfId="62" applyNumberFormat="1" applyFont="1" applyFill="1" applyBorder="1" applyAlignment="1">
      <alignment horizontal="right" vertical="top" wrapText="1"/>
    </xf>
    <xf numFmtId="176" fontId="21" fillId="35" borderId="12" xfId="62" applyNumberFormat="1" applyFont="1" applyFill="1" applyBorder="1" applyAlignment="1">
      <alignment horizontal="right" vertical="top" wrapText="1"/>
    </xf>
    <xf numFmtId="0" fontId="21" fillId="35" borderId="10" xfId="62" applyFont="1" applyFill="1" applyBorder="1" applyAlignment="1">
      <alignment horizontal="right" vertical="top" wrapText="1"/>
    </xf>
    <xf numFmtId="0" fontId="21" fillId="35" borderId="12" xfId="62" applyFont="1" applyFill="1" applyBorder="1" applyAlignment="1">
      <alignment horizontal="right" vertical="top" wrapText="1"/>
    </xf>
    <xf numFmtId="4" fontId="21" fillId="35" borderId="13" xfId="62" applyNumberFormat="1" applyFont="1" applyFill="1" applyBorder="1" applyAlignment="1">
      <alignment horizontal="right" vertical="top" wrapText="1"/>
    </xf>
    <xf numFmtId="0" fontId="21" fillId="35" borderId="13" xfId="62" applyFont="1" applyFill="1" applyBorder="1" applyAlignment="1">
      <alignment horizontal="right" vertical="top" wrapText="1"/>
    </xf>
    <xf numFmtId="176" fontId="21" fillId="35" borderId="13" xfId="62" applyNumberFormat="1" applyFont="1" applyFill="1" applyBorder="1" applyAlignment="1">
      <alignment horizontal="right" vertical="top" wrapText="1"/>
    </xf>
    <xf numFmtId="176" fontId="21" fillId="35" borderId="20" xfId="62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0" sqref="M10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0" t="s">
        <v>4</v>
      </c>
      <c r="D2" s="40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2" t="s">
        <v>5</v>
      </c>
      <c r="B3" s="42"/>
      <c r="C3" s="42"/>
      <c r="D3" s="42"/>
      <c r="E3" s="15">
        <f>SUM(E4:E40)</f>
        <v>26201681.924199998</v>
      </c>
      <c r="F3" s="25">
        <f>RA!I7</f>
        <v>1751352.5700999999</v>
      </c>
      <c r="G3" s="16">
        <f>SUM(G4:G40)</f>
        <v>24450329.3541</v>
      </c>
      <c r="H3" s="27">
        <f>RA!J7</f>
        <v>6.6841227031400701</v>
      </c>
      <c r="I3" s="20">
        <f>SUM(I4:I40)</f>
        <v>26201688.189710822</v>
      </c>
      <c r="J3" s="21">
        <f>SUM(J4:J40)</f>
        <v>24450329.384159155</v>
      </c>
      <c r="K3" s="22">
        <f>E3-I3</f>
        <v>-6.2655108235776424</v>
      </c>
      <c r="L3" s="22">
        <f>G3-J3</f>
        <v>-3.0059155076742172E-2</v>
      </c>
    </row>
    <row r="4" spans="1:13" x14ac:dyDescent="0.15">
      <c r="A4" s="43">
        <f>RA!A8</f>
        <v>42124</v>
      </c>
      <c r="B4" s="12">
        <v>12</v>
      </c>
      <c r="C4" s="41" t="s">
        <v>6</v>
      </c>
      <c r="D4" s="41"/>
      <c r="E4" s="15">
        <f>VLOOKUP(C4,RA!B8:D36,3,0)</f>
        <v>542831.37930000003</v>
      </c>
      <c r="F4" s="25">
        <f>VLOOKUP(C4,RA!B8:I39,8,0)</f>
        <v>125492.71490000001</v>
      </c>
      <c r="G4" s="16">
        <f t="shared" ref="G4:G40" si="0">E4-F4</f>
        <v>417338.66440000001</v>
      </c>
      <c r="H4" s="27">
        <f>RA!J8</f>
        <v>23.118176230310599</v>
      </c>
      <c r="I4" s="20">
        <f>VLOOKUP(B4,RMS!B:D,3,FALSE)</f>
        <v>542832.040609402</v>
      </c>
      <c r="J4" s="21">
        <f>VLOOKUP(B4,RMS!B:E,4,FALSE)</f>
        <v>417338.67798376101</v>
      </c>
      <c r="K4" s="22">
        <f t="shared" ref="K4:K40" si="1">E4-I4</f>
        <v>-0.6613094019703567</v>
      </c>
      <c r="L4" s="22">
        <f t="shared" ref="L4:L40" si="2">G4-J4</f>
        <v>-1.3583760999608785E-2</v>
      </c>
    </row>
    <row r="5" spans="1:13" x14ac:dyDescent="0.15">
      <c r="A5" s="43"/>
      <c r="B5" s="12">
        <v>13</v>
      </c>
      <c r="C5" s="41" t="s">
        <v>7</v>
      </c>
      <c r="D5" s="41"/>
      <c r="E5" s="15">
        <f>VLOOKUP(C5,RA!B8:D37,3,0)</f>
        <v>77721.146399999998</v>
      </c>
      <c r="F5" s="25">
        <f>VLOOKUP(C5,RA!B9:I40,8,0)</f>
        <v>17116.571100000001</v>
      </c>
      <c r="G5" s="16">
        <f t="shared" si="0"/>
        <v>60604.575299999997</v>
      </c>
      <c r="H5" s="27">
        <f>RA!J9</f>
        <v>22.023055362446399</v>
      </c>
      <c r="I5" s="20">
        <f>VLOOKUP(B5,RMS!B:D,3,FALSE)</f>
        <v>77721.1811639589</v>
      </c>
      <c r="J5" s="21">
        <f>VLOOKUP(B5,RMS!B:E,4,FALSE)</f>
        <v>60604.565423379499</v>
      </c>
      <c r="K5" s="22">
        <f t="shared" si="1"/>
        <v>-3.4763958901748993E-2</v>
      </c>
      <c r="L5" s="22">
        <f t="shared" si="2"/>
        <v>9.8766204973799177E-3</v>
      </c>
      <c r="M5" s="34"/>
    </row>
    <row r="6" spans="1:13" x14ac:dyDescent="0.15">
      <c r="A6" s="43"/>
      <c r="B6" s="12">
        <v>14</v>
      </c>
      <c r="C6" s="41" t="s">
        <v>8</v>
      </c>
      <c r="D6" s="41"/>
      <c r="E6" s="15">
        <f>VLOOKUP(C6,RA!B10:D38,3,0)</f>
        <v>150362.77559999999</v>
      </c>
      <c r="F6" s="25">
        <f>VLOOKUP(C6,RA!B10:I41,8,0)</f>
        <v>36737.274799999999</v>
      </c>
      <c r="G6" s="16">
        <f t="shared" si="0"/>
        <v>113625.50079999999</v>
      </c>
      <c r="H6" s="27">
        <f>RA!J10</f>
        <v>24.432426611842899</v>
      </c>
      <c r="I6" s="20">
        <f>VLOOKUP(B6,RMS!B:D,3,FALSE)</f>
        <v>150364.98274700899</v>
      </c>
      <c r="J6" s="21">
        <f>VLOOKUP(B6,RMS!B:E,4,FALSE)</f>
        <v>113625.50089401699</v>
      </c>
      <c r="K6" s="22">
        <f>E6-I6</f>
        <v>-2.2071470090013463</v>
      </c>
      <c r="L6" s="22">
        <f t="shared" si="2"/>
        <v>-9.4016999355517328E-5</v>
      </c>
      <c r="M6" s="34"/>
    </row>
    <row r="7" spans="1:13" x14ac:dyDescent="0.15">
      <c r="A7" s="43"/>
      <c r="B7" s="12">
        <v>15</v>
      </c>
      <c r="C7" s="41" t="s">
        <v>9</v>
      </c>
      <c r="D7" s="41"/>
      <c r="E7" s="15">
        <f>VLOOKUP(C7,RA!B10:D39,3,0)</f>
        <v>53486.360999999997</v>
      </c>
      <c r="F7" s="25">
        <f>VLOOKUP(C7,RA!B11:I42,8,0)</f>
        <v>11424.1402</v>
      </c>
      <c r="G7" s="16">
        <f t="shared" si="0"/>
        <v>42062.220799999996</v>
      </c>
      <c r="H7" s="27">
        <f>RA!J11</f>
        <v>21.358978226243501</v>
      </c>
      <c r="I7" s="20">
        <f>VLOOKUP(B7,RMS!B:D,3,FALSE)</f>
        <v>53486.387465811997</v>
      </c>
      <c r="J7" s="21">
        <f>VLOOKUP(B7,RMS!B:E,4,FALSE)</f>
        <v>42062.221004273502</v>
      </c>
      <c r="K7" s="22">
        <f t="shared" si="1"/>
        <v>-2.6465811999514699E-2</v>
      </c>
      <c r="L7" s="22">
        <f t="shared" si="2"/>
        <v>-2.0427350682439283E-4</v>
      </c>
      <c r="M7" s="34"/>
    </row>
    <row r="8" spans="1:13" x14ac:dyDescent="0.15">
      <c r="A8" s="43"/>
      <c r="B8" s="12">
        <v>16</v>
      </c>
      <c r="C8" s="41" t="s">
        <v>10</v>
      </c>
      <c r="D8" s="41"/>
      <c r="E8" s="15">
        <f>VLOOKUP(C8,RA!B12:D39,3,0)</f>
        <v>321416.77140000003</v>
      </c>
      <c r="F8" s="25">
        <f>VLOOKUP(C8,RA!B12:I43,8,0)</f>
        <v>19107.3737</v>
      </c>
      <c r="G8" s="16">
        <f t="shared" si="0"/>
        <v>302309.39770000003</v>
      </c>
      <c r="H8" s="27">
        <f>RA!J12</f>
        <v>5.9447345005594201</v>
      </c>
      <c r="I8" s="20">
        <f>VLOOKUP(B8,RMS!B:D,3,FALSE)</f>
        <v>321416.77681538498</v>
      </c>
      <c r="J8" s="21">
        <f>VLOOKUP(B8,RMS!B:E,4,FALSE)</f>
        <v>302309.39958888898</v>
      </c>
      <c r="K8" s="22">
        <f t="shared" si="1"/>
        <v>-5.4153849487192929E-3</v>
      </c>
      <c r="L8" s="22">
        <f t="shared" si="2"/>
        <v>-1.8888889462687075E-3</v>
      </c>
      <c r="M8" s="34"/>
    </row>
    <row r="9" spans="1:13" x14ac:dyDescent="0.15">
      <c r="A9" s="43"/>
      <c r="B9" s="12">
        <v>17</v>
      </c>
      <c r="C9" s="41" t="s">
        <v>11</v>
      </c>
      <c r="D9" s="41"/>
      <c r="E9" s="15">
        <f>VLOOKUP(C9,RA!B12:D40,3,0)</f>
        <v>384001.48109999998</v>
      </c>
      <c r="F9" s="25">
        <f>VLOOKUP(C9,RA!B13:I44,8,0)</f>
        <v>41664.386700000003</v>
      </c>
      <c r="G9" s="16">
        <f t="shared" si="0"/>
        <v>342337.09439999994</v>
      </c>
      <c r="H9" s="27">
        <f>RA!J13</f>
        <v>10.8500588541089</v>
      </c>
      <c r="I9" s="20">
        <f>VLOOKUP(B9,RMS!B:D,3,FALSE)</f>
        <v>384001.77840683801</v>
      </c>
      <c r="J9" s="21">
        <f>VLOOKUP(B9,RMS!B:E,4,FALSE)</f>
        <v>342337.09370256402</v>
      </c>
      <c r="K9" s="22">
        <f t="shared" si="1"/>
        <v>-0.2973068380379118</v>
      </c>
      <c r="L9" s="22">
        <f t="shared" si="2"/>
        <v>6.9743592757731676E-4</v>
      </c>
      <c r="M9" s="34"/>
    </row>
    <row r="10" spans="1:13" x14ac:dyDescent="0.15">
      <c r="A10" s="43"/>
      <c r="B10" s="12">
        <v>18</v>
      </c>
      <c r="C10" s="41" t="s">
        <v>12</v>
      </c>
      <c r="D10" s="41"/>
      <c r="E10" s="15">
        <f>VLOOKUP(C10,RA!B14:D41,3,0)</f>
        <v>211264.14480000001</v>
      </c>
      <c r="F10" s="25">
        <f>VLOOKUP(C10,RA!B14:I45,8,0)</f>
        <v>42719.1806</v>
      </c>
      <c r="G10" s="16">
        <f t="shared" si="0"/>
        <v>168544.96420000002</v>
      </c>
      <c r="H10" s="27">
        <f>RA!J14</f>
        <v>20.220743392326</v>
      </c>
      <c r="I10" s="20">
        <f>VLOOKUP(B10,RMS!B:D,3,FALSE)</f>
        <v>211264.147054701</v>
      </c>
      <c r="J10" s="21">
        <f>VLOOKUP(B10,RMS!B:E,4,FALSE)</f>
        <v>168544.96470170899</v>
      </c>
      <c r="K10" s="22">
        <f t="shared" si="1"/>
        <v>-2.2547009866684675E-3</v>
      </c>
      <c r="L10" s="22">
        <f t="shared" si="2"/>
        <v>-5.017089715693146E-4</v>
      </c>
      <c r="M10" s="34"/>
    </row>
    <row r="11" spans="1:13" x14ac:dyDescent="0.15">
      <c r="A11" s="43"/>
      <c r="B11" s="12">
        <v>19</v>
      </c>
      <c r="C11" s="41" t="s">
        <v>13</v>
      </c>
      <c r="D11" s="41"/>
      <c r="E11" s="15">
        <f>VLOOKUP(C11,RA!B14:D42,3,0)</f>
        <v>222223.8603</v>
      </c>
      <c r="F11" s="25">
        <f>VLOOKUP(C11,RA!B15:I46,8,0)</f>
        <v>8536.2911000000004</v>
      </c>
      <c r="G11" s="16">
        <f t="shared" si="0"/>
        <v>213687.5692</v>
      </c>
      <c r="H11" s="27">
        <f>RA!J15</f>
        <v>3.8413026794134901</v>
      </c>
      <c r="I11" s="20">
        <f>VLOOKUP(B11,RMS!B:D,3,FALSE)</f>
        <v>222224.18185128199</v>
      </c>
      <c r="J11" s="21">
        <f>VLOOKUP(B11,RMS!B:E,4,FALSE)</f>
        <v>213687.570341026</v>
      </c>
      <c r="K11" s="22">
        <f t="shared" si="1"/>
        <v>-0.32155128198792227</v>
      </c>
      <c r="L11" s="22">
        <f t="shared" si="2"/>
        <v>-1.141026004916057E-3</v>
      </c>
      <c r="M11" s="34"/>
    </row>
    <row r="12" spans="1:13" x14ac:dyDescent="0.15">
      <c r="A12" s="43"/>
      <c r="B12" s="12">
        <v>21</v>
      </c>
      <c r="C12" s="41" t="s">
        <v>14</v>
      </c>
      <c r="D12" s="41"/>
      <c r="E12" s="15">
        <f>VLOOKUP(C12,RA!B16:D43,3,0)</f>
        <v>1204189.8276</v>
      </c>
      <c r="F12" s="25">
        <f>VLOOKUP(C12,RA!B16:I47,8,0)</f>
        <v>18890.034800000001</v>
      </c>
      <c r="G12" s="16">
        <f t="shared" si="0"/>
        <v>1185299.7927999999</v>
      </c>
      <c r="H12" s="27">
        <f>RA!J16</f>
        <v>1.56869244092924</v>
      </c>
      <c r="I12" s="20">
        <f>VLOOKUP(B12,RMS!B:D,3,FALSE)</f>
        <v>1204189.0369752101</v>
      </c>
      <c r="J12" s="21">
        <f>VLOOKUP(B12,RMS!B:E,4,FALSE)</f>
        <v>1185299.7931393201</v>
      </c>
      <c r="K12" s="22">
        <f t="shared" si="1"/>
        <v>0.79062478989362717</v>
      </c>
      <c r="L12" s="22">
        <f t="shared" si="2"/>
        <v>-3.3932016231119633E-4</v>
      </c>
      <c r="M12" s="34"/>
    </row>
    <row r="13" spans="1:13" x14ac:dyDescent="0.15">
      <c r="A13" s="43"/>
      <c r="B13" s="12">
        <v>22</v>
      </c>
      <c r="C13" s="41" t="s">
        <v>15</v>
      </c>
      <c r="D13" s="41"/>
      <c r="E13" s="15">
        <f>VLOOKUP(C13,RA!B16:D44,3,0)</f>
        <v>1360866.0926999999</v>
      </c>
      <c r="F13" s="25">
        <f>VLOOKUP(C13,RA!B17:I48,8,0)</f>
        <v>51968.079400000002</v>
      </c>
      <c r="G13" s="16">
        <f t="shared" si="0"/>
        <v>1308898.0133</v>
      </c>
      <c r="H13" s="27">
        <f>RA!J17</f>
        <v>3.81875040305352</v>
      </c>
      <c r="I13" s="20">
        <f>VLOOKUP(B13,RMS!B:D,3,FALSE)</f>
        <v>1360866.17215043</v>
      </c>
      <c r="J13" s="21">
        <f>VLOOKUP(B13,RMS!B:E,4,FALSE)</f>
        <v>1308898.0131145299</v>
      </c>
      <c r="K13" s="22">
        <f t="shared" si="1"/>
        <v>-7.9450430115684867E-2</v>
      </c>
      <c r="L13" s="22">
        <f t="shared" si="2"/>
        <v>1.854700967669487E-4</v>
      </c>
      <c r="M13" s="34"/>
    </row>
    <row r="14" spans="1:13" x14ac:dyDescent="0.15">
      <c r="A14" s="43"/>
      <c r="B14" s="12">
        <v>23</v>
      </c>
      <c r="C14" s="41" t="s">
        <v>16</v>
      </c>
      <c r="D14" s="41"/>
      <c r="E14" s="15">
        <f>VLOOKUP(C14,RA!B18:D45,3,0)</f>
        <v>1994738.8308000001</v>
      </c>
      <c r="F14" s="25">
        <f>VLOOKUP(C14,RA!B18:I49,8,0)</f>
        <v>266804.99040000001</v>
      </c>
      <c r="G14" s="16">
        <f t="shared" si="0"/>
        <v>1727933.8404000001</v>
      </c>
      <c r="H14" s="27">
        <f>RA!J18</f>
        <v>13.375434732625999</v>
      </c>
      <c r="I14" s="20">
        <f>VLOOKUP(B14,RMS!B:D,3,FALSE)</f>
        <v>1994738.65793318</v>
      </c>
      <c r="J14" s="21">
        <f>VLOOKUP(B14,RMS!B:E,4,FALSE)</f>
        <v>1727933.83569987</v>
      </c>
      <c r="K14" s="22">
        <f t="shared" si="1"/>
        <v>0.17286682012490928</v>
      </c>
      <c r="L14" s="22">
        <f t="shared" si="2"/>
        <v>4.7001300845295191E-3</v>
      </c>
      <c r="M14" s="34"/>
    </row>
    <row r="15" spans="1:13" x14ac:dyDescent="0.15">
      <c r="A15" s="43"/>
      <c r="B15" s="12">
        <v>24</v>
      </c>
      <c r="C15" s="41" t="s">
        <v>17</v>
      </c>
      <c r="D15" s="41"/>
      <c r="E15" s="15">
        <f>VLOOKUP(C15,RA!B18:D46,3,0)</f>
        <v>820367.27910000004</v>
      </c>
      <c r="F15" s="25">
        <f>VLOOKUP(C15,RA!B19:I50,8,0)</f>
        <v>-1078.6387</v>
      </c>
      <c r="G15" s="16">
        <f t="shared" si="0"/>
        <v>821445.91780000005</v>
      </c>
      <c r="H15" s="27">
        <f>RA!J19</f>
        <v>-0.13148241372856101</v>
      </c>
      <c r="I15" s="20">
        <f>VLOOKUP(B15,RMS!B:D,3,FALSE)</f>
        <v>820367.32713589701</v>
      </c>
      <c r="J15" s="21">
        <f>VLOOKUP(B15,RMS!B:E,4,FALSE)</f>
        <v>821445.91789487202</v>
      </c>
      <c r="K15" s="22">
        <f t="shared" si="1"/>
        <v>-4.8035896965302527E-2</v>
      </c>
      <c r="L15" s="22">
        <f t="shared" si="2"/>
        <v>-9.4871968030929565E-5</v>
      </c>
      <c r="M15" s="34"/>
    </row>
    <row r="16" spans="1:13" x14ac:dyDescent="0.15">
      <c r="A16" s="43"/>
      <c r="B16" s="12">
        <v>25</v>
      </c>
      <c r="C16" s="41" t="s">
        <v>18</v>
      </c>
      <c r="D16" s="41"/>
      <c r="E16" s="15">
        <f>VLOOKUP(C16,RA!B20:D47,3,0)</f>
        <v>854534.05420000001</v>
      </c>
      <c r="F16" s="25">
        <f>VLOOKUP(C16,RA!B20:I51,8,0)</f>
        <v>52898.113700000002</v>
      </c>
      <c r="G16" s="16">
        <f t="shared" si="0"/>
        <v>801635.94050000003</v>
      </c>
      <c r="H16" s="27">
        <f>RA!J20</f>
        <v>6.1902873782511003</v>
      </c>
      <c r="I16" s="20">
        <f>VLOOKUP(B16,RMS!B:D,3,FALSE)</f>
        <v>854534.29960000003</v>
      </c>
      <c r="J16" s="21">
        <f>VLOOKUP(B16,RMS!B:E,4,FALSE)</f>
        <v>801635.94050000003</v>
      </c>
      <c r="K16" s="22">
        <f t="shared" si="1"/>
        <v>-0.24540000001434237</v>
      </c>
      <c r="L16" s="22">
        <f t="shared" si="2"/>
        <v>0</v>
      </c>
      <c r="M16" s="34"/>
    </row>
    <row r="17" spans="1:13" x14ac:dyDescent="0.15">
      <c r="A17" s="43"/>
      <c r="B17" s="12">
        <v>26</v>
      </c>
      <c r="C17" s="41" t="s">
        <v>19</v>
      </c>
      <c r="D17" s="41"/>
      <c r="E17" s="15">
        <f>VLOOKUP(C17,RA!B20:D48,3,0)</f>
        <v>357257.94650000002</v>
      </c>
      <c r="F17" s="25">
        <f>VLOOKUP(C17,RA!B21:I52,8,0)</f>
        <v>28796.282500000001</v>
      </c>
      <c r="G17" s="16">
        <f t="shared" si="0"/>
        <v>328461.66399999999</v>
      </c>
      <c r="H17" s="27">
        <f>RA!J21</f>
        <v>8.0603616468472303</v>
      </c>
      <c r="I17" s="20">
        <f>VLOOKUP(B17,RMS!B:D,3,FALSE)</f>
        <v>357257.584354739</v>
      </c>
      <c r="J17" s="21">
        <f>VLOOKUP(B17,RMS!B:E,4,FALSE)</f>
        <v>328461.663729302</v>
      </c>
      <c r="K17" s="22">
        <f t="shared" si="1"/>
        <v>0.36214526102412492</v>
      </c>
      <c r="L17" s="22">
        <f t="shared" si="2"/>
        <v>2.7069798670709133E-4</v>
      </c>
      <c r="M17" s="34"/>
    </row>
    <row r="18" spans="1:13" x14ac:dyDescent="0.15">
      <c r="A18" s="43"/>
      <c r="B18" s="12">
        <v>27</v>
      </c>
      <c r="C18" s="41" t="s">
        <v>20</v>
      </c>
      <c r="D18" s="41"/>
      <c r="E18" s="15">
        <f>VLOOKUP(C18,RA!B22:D49,3,0)</f>
        <v>1433172.0303</v>
      </c>
      <c r="F18" s="25">
        <f>VLOOKUP(C18,RA!B22:I53,8,0)</f>
        <v>159189.8504</v>
      </c>
      <c r="G18" s="16">
        <f t="shared" si="0"/>
        <v>1273982.1798999999</v>
      </c>
      <c r="H18" s="27">
        <f>RA!J22</f>
        <v>11.107518639383301</v>
      </c>
      <c r="I18" s="20">
        <f>VLOOKUP(B18,RMS!B:D,3,FALSE)</f>
        <v>1433173.9865000001</v>
      </c>
      <c r="J18" s="21">
        <f>VLOOKUP(B18,RMS!B:E,4,FALSE)</f>
        <v>1273982.1802999999</v>
      </c>
      <c r="K18" s="22">
        <f t="shared" si="1"/>
        <v>-1.9562000001315027</v>
      </c>
      <c r="L18" s="22">
        <f t="shared" si="2"/>
        <v>-4.0000001899898052E-4</v>
      </c>
      <c r="M18" s="34"/>
    </row>
    <row r="19" spans="1:13" x14ac:dyDescent="0.15">
      <c r="A19" s="43"/>
      <c r="B19" s="12">
        <v>29</v>
      </c>
      <c r="C19" s="41" t="s">
        <v>21</v>
      </c>
      <c r="D19" s="41"/>
      <c r="E19" s="15">
        <f>VLOOKUP(C19,RA!B22:D50,3,0)</f>
        <v>2945458.5904000001</v>
      </c>
      <c r="F19" s="25">
        <f>VLOOKUP(C19,RA!B23:I54,8,0)</f>
        <v>222566.75270000001</v>
      </c>
      <c r="G19" s="16">
        <f t="shared" si="0"/>
        <v>2722891.8377</v>
      </c>
      <c r="H19" s="27">
        <f>RA!J23</f>
        <v>7.5562682641474499</v>
      </c>
      <c r="I19" s="20">
        <f>VLOOKUP(B19,RMS!B:D,3,FALSE)</f>
        <v>2945460.4323453</v>
      </c>
      <c r="J19" s="21">
        <f>VLOOKUP(B19,RMS!B:E,4,FALSE)</f>
        <v>2722891.8692418798</v>
      </c>
      <c r="K19" s="22">
        <f t="shared" si="1"/>
        <v>-1.8419452998787165</v>
      </c>
      <c r="L19" s="22">
        <f t="shared" si="2"/>
        <v>-3.1541879754513502E-2</v>
      </c>
      <c r="M19" s="34"/>
    </row>
    <row r="20" spans="1:13" x14ac:dyDescent="0.15">
      <c r="A20" s="43"/>
      <c r="B20" s="12">
        <v>31</v>
      </c>
      <c r="C20" s="41" t="s">
        <v>22</v>
      </c>
      <c r="D20" s="41"/>
      <c r="E20" s="15">
        <f>VLOOKUP(C20,RA!B24:D51,3,0)</f>
        <v>280225.86719999998</v>
      </c>
      <c r="F20" s="25">
        <f>VLOOKUP(C20,RA!B24:I55,8,0)</f>
        <v>34465.9231</v>
      </c>
      <c r="G20" s="16">
        <f t="shared" si="0"/>
        <v>245759.94409999996</v>
      </c>
      <c r="H20" s="27">
        <f>RA!J24</f>
        <v>12.299336761585</v>
      </c>
      <c r="I20" s="20">
        <f>VLOOKUP(B20,RMS!B:D,3,FALSE)</f>
        <v>280225.90975396702</v>
      </c>
      <c r="J20" s="21">
        <f>VLOOKUP(B20,RMS!B:E,4,FALSE)</f>
        <v>245759.93989086599</v>
      </c>
      <c r="K20" s="22">
        <f t="shared" si="1"/>
        <v>-4.2553967039566487E-2</v>
      </c>
      <c r="L20" s="22">
        <f t="shared" si="2"/>
        <v>4.209133971016854E-3</v>
      </c>
      <c r="M20" s="34"/>
    </row>
    <row r="21" spans="1:13" x14ac:dyDescent="0.15">
      <c r="A21" s="43"/>
      <c r="B21" s="12">
        <v>32</v>
      </c>
      <c r="C21" s="41" t="s">
        <v>23</v>
      </c>
      <c r="D21" s="41"/>
      <c r="E21" s="15">
        <f>VLOOKUP(C21,RA!B24:D52,3,0)</f>
        <v>304572.13</v>
      </c>
      <c r="F21" s="25">
        <f>VLOOKUP(C21,RA!B25:I56,8,0)</f>
        <v>698.3501</v>
      </c>
      <c r="G21" s="16">
        <f t="shared" si="0"/>
        <v>303873.77990000002</v>
      </c>
      <c r="H21" s="27">
        <f>RA!J25</f>
        <v>0.22928890440500899</v>
      </c>
      <c r="I21" s="20">
        <f>VLOOKUP(B21,RMS!B:D,3,FALSE)</f>
        <v>304572.12048766401</v>
      </c>
      <c r="J21" s="21">
        <f>VLOOKUP(B21,RMS!B:E,4,FALSE)</f>
        <v>303873.78486905003</v>
      </c>
      <c r="K21" s="22">
        <f t="shared" si="1"/>
        <v>9.5123359933495522E-3</v>
      </c>
      <c r="L21" s="22">
        <f t="shared" si="2"/>
        <v>-4.9690500018186867E-3</v>
      </c>
      <c r="M21" s="34"/>
    </row>
    <row r="22" spans="1:13" x14ac:dyDescent="0.15">
      <c r="A22" s="43"/>
      <c r="B22" s="12">
        <v>33</v>
      </c>
      <c r="C22" s="41" t="s">
        <v>24</v>
      </c>
      <c r="D22" s="41"/>
      <c r="E22" s="15">
        <f>VLOOKUP(C22,RA!B26:D53,3,0)</f>
        <v>542060.00399999996</v>
      </c>
      <c r="F22" s="25">
        <f>VLOOKUP(C22,RA!B26:I57,8,0)</f>
        <v>102531.79859999999</v>
      </c>
      <c r="G22" s="16">
        <f t="shared" si="0"/>
        <v>439528.20539999998</v>
      </c>
      <c r="H22" s="27">
        <f>RA!J26</f>
        <v>18.915211940263301</v>
      </c>
      <c r="I22" s="20">
        <f>VLOOKUP(B22,RMS!B:D,3,FALSE)</f>
        <v>542059.97170307802</v>
      </c>
      <c r="J22" s="21">
        <f>VLOOKUP(B22,RMS!B:E,4,FALSE)</f>
        <v>439528.20430469199</v>
      </c>
      <c r="K22" s="22">
        <f t="shared" si="1"/>
        <v>3.2296921941451728E-2</v>
      </c>
      <c r="L22" s="22">
        <f t="shared" si="2"/>
        <v>1.0953079909086227E-3</v>
      </c>
      <c r="M22" s="34"/>
    </row>
    <row r="23" spans="1:13" x14ac:dyDescent="0.15">
      <c r="A23" s="43"/>
      <c r="B23" s="12">
        <v>34</v>
      </c>
      <c r="C23" s="41" t="s">
        <v>25</v>
      </c>
      <c r="D23" s="41"/>
      <c r="E23" s="15">
        <f>VLOOKUP(C23,RA!B26:D54,3,0)</f>
        <v>247592.40729999999</v>
      </c>
      <c r="F23" s="25">
        <f>VLOOKUP(C23,RA!B27:I58,8,0)</f>
        <v>69731.977899999998</v>
      </c>
      <c r="G23" s="16">
        <f t="shared" si="0"/>
        <v>177860.42939999999</v>
      </c>
      <c r="H23" s="27">
        <f>RA!J27</f>
        <v>28.164021126668899</v>
      </c>
      <c r="I23" s="20">
        <f>VLOOKUP(B23,RMS!B:D,3,FALSE)</f>
        <v>247592.29310761701</v>
      </c>
      <c r="J23" s="21">
        <f>VLOOKUP(B23,RMS!B:E,4,FALSE)</f>
        <v>177860.44017985801</v>
      </c>
      <c r="K23" s="22">
        <f t="shared" si="1"/>
        <v>0.11419238298549317</v>
      </c>
      <c r="L23" s="22">
        <f t="shared" si="2"/>
        <v>-1.0779858013847843E-2</v>
      </c>
      <c r="M23" s="34"/>
    </row>
    <row r="24" spans="1:13" x14ac:dyDescent="0.15">
      <c r="A24" s="43"/>
      <c r="B24" s="12">
        <v>35</v>
      </c>
      <c r="C24" s="41" t="s">
        <v>26</v>
      </c>
      <c r="D24" s="41"/>
      <c r="E24" s="15">
        <f>VLOOKUP(C24,RA!B28:D55,3,0)</f>
        <v>838392.37650000001</v>
      </c>
      <c r="F24" s="25">
        <f>VLOOKUP(C24,RA!B28:I59,8,0)</f>
        <v>17846.564900000001</v>
      </c>
      <c r="G24" s="16">
        <f t="shared" si="0"/>
        <v>820545.81160000002</v>
      </c>
      <c r="H24" s="27">
        <f>RA!J28</f>
        <v>2.1286649783843798</v>
      </c>
      <c r="I24" s="20">
        <f>VLOOKUP(B24,RMS!B:D,3,FALSE)</f>
        <v>838392.36981061904</v>
      </c>
      <c r="J24" s="21">
        <f>VLOOKUP(B24,RMS!B:E,4,FALSE)</f>
        <v>820545.807770796</v>
      </c>
      <c r="K24" s="22">
        <f t="shared" si="1"/>
        <v>6.6893809707835317E-3</v>
      </c>
      <c r="L24" s="22">
        <f t="shared" si="2"/>
        <v>3.829204011708498E-3</v>
      </c>
      <c r="M24" s="34"/>
    </row>
    <row r="25" spans="1:13" x14ac:dyDescent="0.15">
      <c r="A25" s="43"/>
      <c r="B25" s="12">
        <v>36</v>
      </c>
      <c r="C25" s="41" t="s">
        <v>27</v>
      </c>
      <c r="D25" s="41"/>
      <c r="E25" s="15">
        <f>VLOOKUP(C25,RA!B28:D56,3,0)</f>
        <v>722097.83660000004</v>
      </c>
      <c r="F25" s="25">
        <f>VLOOKUP(C25,RA!B29:I60,8,0)</f>
        <v>111474.1905</v>
      </c>
      <c r="G25" s="16">
        <f t="shared" si="0"/>
        <v>610623.64610000001</v>
      </c>
      <c r="H25" s="27">
        <f>RA!J29</f>
        <v>15.437546666096701</v>
      </c>
      <c r="I25" s="20">
        <f>VLOOKUP(B25,RMS!B:D,3,FALSE)</f>
        <v>722097.83639756404</v>
      </c>
      <c r="J25" s="21">
        <f>VLOOKUP(B25,RMS!B:E,4,FALSE)</f>
        <v>610623.65200468001</v>
      </c>
      <c r="K25" s="22">
        <f t="shared" si="1"/>
        <v>2.0243600010871887E-4</v>
      </c>
      <c r="L25" s="22">
        <f t="shared" si="2"/>
        <v>-5.9046800015494227E-3</v>
      </c>
      <c r="M25" s="34"/>
    </row>
    <row r="26" spans="1:13" x14ac:dyDescent="0.15">
      <c r="A26" s="43"/>
      <c r="B26" s="12">
        <v>37</v>
      </c>
      <c r="C26" s="41" t="s">
        <v>28</v>
      </c>
      <c r="D26" s="41"/>
      <c r="E26" s="15">
        <f>VLOOKUP(C26,RA!B30:D57,3,0)</f>
        <v>1653668.5323999999</v>
      </c>
      <c r="F26" s="25">
        <f>VLOOKUP(C26,RA!B30:I61,8,0)</f>
        <v>180545.8805</v>
      </c>
      <c r="G26" s="16">
        <f t="shared" si="0"/>
        <v>1473122.6518999999</v>
      </c>
      <c r="H26" s="27">
        <f>RA!J30</f>
        <v>10.9179002298587</v>
      </c>
      <c r="I26" s="20">
        <f>VLOOKUP(B26,RMS!B:D,3,FALSE)</f>
        <v>1653668.5815651801</v>
      </c>
      <c r="J26" s="21">
        <f>VLOOKUP(B26,RMS!B:E,4,FALSE)</f>
        <v>1473122.6591950201</v>
      </c>
      <c r="K26" s="22">
        <f t="shared" si="1"/>
        <v>-4.9165180185809731E-2</v>
      </c>
      <c r="L26" s="22">
        <f t="shared" si="2"/>
        <v>-7.2950201574712992E-3</v>
      </c>
      <c r="M26" s="34"/>
    </row>
    <row r="27" spans="1:13" x14ac:dyDescent="0.15">
      <c r="A27" s="43"/>
      <c r="B27" s="12">
        <v>38</v>
      </c>
      <c r="C27" s="41" t="s">
        <v>29</v>
      </c>
      <c r="D27" s="41"/>
      <c r="E27" s="15">
        <f>VLOOKUP(C27,RA!B30:D58,3,0)</f>
        <v>480483.3481</v>
      </c>
      <c r="F27" s="25">
        <f>VLOOKUP(C27,RA!B31:I62,8,0)</f>
        <v>30713.807400000002</v>
      </c>
      <c r="G27" s="16">
        <f t="shared" si="0"/>
        <v>449769.54070000001</v>
      </c>
      <c r="H27" s="27">
        <f>RA!J31</f>
        <v>6.39227301454945</v>
      </c>
      <c r="I27" s="20">
        <f>VLOOKUP(B27,RMS!B:D,3,FALSE)</f>
        <v>480483.32591769903</v>
      </c>
      <c r="J27" s="21">
        <f>VLOOKUP(B27,RMS!B:E,4,FALSE)</f>
        <v>449769.51080177003</v>
      </c>
      <c r="K27" s="22">
        <f t="shared" si="1"/>
        <v>2.2182300977874547E-2</v>
      </c>
      <c r="L27" s="22">
        <f t="shared" si="2"/>
        <v>2.9898229986429214E-2</v>
      </c>
      <c r="M27" s="34"/>
    </row>
    <row r="28" spans="1:13" x14ac:dyDescent="0.15">
      <c r="A28" s="43"/>
      <c r="B28" s="12">
        <v>39</v>
      </c>
      <c r="C28" s="41" t="s">
        <v>30</v>
      </c>
      <c r="D28" s="41"/>
      <c r="E28" s="15">
        <f>VLOOKUP(C28,RA!B32:D59,3,0)</f>
        <v>109155.99280000001</v>
      </c>
      <c r="F28" s="25">
        <f>VLOOKUP(C28,RA!B32:I63,8,0)</f>
        <v>30101.444800000001</v>
      </c>
      <c r="G28" s="16">
        <f t="shared" si="0"/>
        <v>79054.54800000001</v>
      </c>
      <c r="H28" s="27">
        <f>RA!J32</f>
        <v>27.5765388851834</v>
      </c>
      <c r="I28" s="20">
        <f>VLOOKUP(B28,RMS!B:D,3,FALSE)</f>
        <v>109155.95666857999</v>
      </c>
      <c r="J28" s="21">
        <f>VLOOKUP(B28,RMS!B:E,4,FALSE)</f>
        <v>79054.561842289695</v>
      </c>
      <c r="K28" s="22">
        <f t="shared" si="1"/>
        <v>3.6131420012679882E-2</v>
      </c>
      <c r="L28" s="22">
        <f t="shared" si="2"/>
        <v>-1.384228968527168E-2</v>
      </c>
      <c r="M28" s="34"/>
    </row>
    <row r="29" spans="1:13" x14ac:dyDescent="0.15">
      <c r="A29" s="43"/>
      <c r="B29" s="12">
        <v>40</v>
      </c>
      <c r="C29" s="41" t="s">
        <v>31</v>
      </c>
      <c r="D29" s="41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3"/>
      <c r="B30" s="12">
        <v>42</v>
      </c>
      <c r="C30" s="41" t="s">
        <v>32</v>
      </c>
      <c r="D30" s="41"/>
      <c r="E30" s="15">
        <f>VLOOKUP(C30,RA!B34:D62,3,0)</f>
        <v>230449.9221</v>
      </c>
      <c r="F30" s="25">
        <f>VLOOKUP(C30,RA!B34:I66,8,0)</f>
        <v>6364.1514999999999</v>
      </c>
      <c r="G30" s="16">
        <f t="shared" si="0"/>
        <v>224085.77059999999</v>
      </c>
      <c r="H30" s="27">
        <f>RA!J34</f>
        <v>0</v>
      </c>
      <c r="I30" s="20">
        <f>VLOOKUP(B30,RMS!B:D,3,FALSE)</f>
        <v>230449.9216</v>
      </c>
      <c r="J30" s="21">
        <f>VLOOKUP(B30,RMS!B:E,4,FALSE)</f>
        <v>224085.76439999999</v>
      </c>
      <c r="K30" s="22">
        <f t="shared" si="1"/>
        <v>4.999999946448952E-4</v>
      </c>
      <c r="L30" s="22">
        <f t="shared" si="2"/>
        <v>6.2000000034458935E-3</v>
      </c>
      <c r="M30" s="34"/>
    </row>
    <row r="31" spans="1:13" s="39" customFormat="1" ht="12" thickBot="1" x14ac:dyDescent="0.2">
      <c r="A31" s="43"/>
      <c r="B31" s="12">
        <v>70</v>
      </c>
      <c r="C31" s="44" t="s">
        <v>70</v>
      </c>
      <c r="D31" s="45"/>
      <c r="E31" s="15">
        <f>VLOOKUP(C31,RA!B35:D63,3,0)</f>
        <v>316876.23</v>
      </c>
      <c r="F31" s="25">
        <f>VLOOKUP(C31,RA!B35:I67,8,0)</f>
        <v>10833.79</v>
      </c>
      <c r="G31" s="16">
        <f t="shared" si="0"/>
        <v>306042.44</v>
      </c>
      <c r="H31" s="27">
        <f>RA!J35</f>
        <v>2.76162015678113</v>
      </c>
      <c r="I31" s="20">
        <f>VLOOKUP(B31,RMS!B:D,3,FALSE)</f>
        <v>316876.23</v>
      </c>
      <c r="J31" s="21">
        <f>VLOOKUP(B31,RMS!B:E,4,FALSE)</f>
        <v>306042.44</v>
      </c>
      <c r="K31" s="22">
        <f t="shared" si="1"/>
        <v>0</v>
      </c>
      <c r="L31" s="22">
        <f t="shared" si="2"/>
        <v>0</v>
      </c>
    </row>
    <row r="32" spans="1:13" x14ac:dyDescent="0.15">
      <c r="A32" s="43"/>
      <c r="B32" s="12">
        <v>71</v>
      </c>
      <c r="C32" s="41" t="s">
        <v>36</v>
      </c>
      <c r="D32" s="41"/>
      <c r="E32" s="15">
        <f>VLOOKUP(C32,RA!B34:D63,3,0)</f>
        <v>1590134.58</v>
      </c>
      <c r="F32" s="25">
        <f>VLOOKUP(C32,RA!B34:I67,8,0)</f>
        <v>-37556.01</v>
      </c>
      <c r="G32" s="16">
        <f t="shared" si="0"/>
        <v>1627690.59</v>
      </c>
      <c r="H32" s="27">
        <f>RA!J35</f>
        <v>2.76162015678113</v>
      </c>
      <c r="I32" s="20">
        <f>VLOOKUP(B32,RMS!B:D,3,FALSE)</f>
        <v>1590134.58</v>
      </c>
      <c r="J32" s="21">
        <f>VLOOKUP(B32,RMS!B:E,4,FALSE)</f>
        <v>1627690.59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3"/>
      <c r="B33" s="12">
        <v>72</v>
      </c>
      <c r="C33" s="41" t="s">
        <v>37</v>
      </c>
      <c r="D33" s="41"/>
      <c r="E33" s="15">
        <f>VLOOKUP(C33,RA!B34:D64,3,0)</f>
        <v>2483203.89</v>
      </c>
      <c r="F33" s="25">
        <f>VLOOKUP(C33,RA!B34:I68,8,0)</f>
        <v>-71759.13</v>
      </c>
      <c r="G33" s="16">
        <f t="shared" si="0"/>
        <v>2554963.02</v>
      </c>
      <c r="H33" s="27">
        <f>RA!J34</f>
        <v>0</v>
      </c>
      <c r="I33" s="20">
        <f>VLOOKUP(B33,RMS!B:D,3,FALSE)</f>
        <v>2483203.89</v>
      </c>
      <c r="J33" s="21">
        <f>VLOOKUP(B33,RMS!B:E,4,FALSE)</f>
        <v>2554963.02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3"/>
      <c r="B34" s="12">
        <v>73</v>
      </c>
      <c r="C34" s="41" t="s">
        <v>38</v>
      </c>
      <c r="D34" s="41"/>
      <c r="E34" s="15">
        <f>VLOOKUP(C34,RA!B35:D65,3,0)</f>
        <v>1292911.95</v>
      </c>
      <c r="F34" s="25">
        <f>VLOOKUP(C34,RA!B35:I69,8,0)</f>
        <v>44087.33</v>
      </c>
      <c r="G34" s="16">
        <f t="shared" si="0"/>
        <v>1248824.6199999999</v>
      </c>
      <c r="H34" s="27">
        <f>RA!J35</f>
        <v>2.76162015678113</v>
      </c>
      <c r="I34" s="20">
        <f>VLOOKUP(B34,RMS!B:D,3,FALSE)</f>
        <v>1292911.95</v>
      </c>
      <c r="J34" s="21">
        <f>VLOOKUP(B34,RMS!B:E,4,FALSE)</f>
        <v>1248824.6200000001</v>
      </c>
      <c r="K34" s="22">
        <f t="shared" si="1"/>
        <v>0</v>
      </c>
      <c r="L34" s="22">
        <f t="shared" si="2"/>
        <v>0</v>
      </c>
      <c r="M34" s="34"/>
    </row>
    <row r="35" spans="1:13" s="39" customFormat="1" x14ac:dyDescent="0.15">
      <c r="A35" s="43"/>
      <c r="B35" s="12">
        <v>74</v>
      </c>
      <c r="C35" s="41" t="s">
        <v>72</v>
      </c>
      <c r="D35" s="41"/>
      <c r="E35" s="15">
        <f>VLOOKUP(C35,RA!B36:D66,3,0)</f>
        <v>4.1900000000000004</v>
      </c>
      <c r="F35" s="25">
        <f>VLOOKUP(C35,RA!B36:I70,8,0)</f>
        <v>4.12</v>
      </c>
      <c r="G35" s="16">
        <f t="shared" si="0"/>
        <v>7.0000000000000284E-2</v>
      </c>
      <c r="H35" s="27">
        <f>RA!J36</f>
        <v>3.4189342633873201</v>
      </c>
      <c r="I35" s="20">
        <f>VLOOKUP(B35,RMS!B:D,3,FALSE)</f>
        <v>4.1900000000000004</v>
      </c>
      <c r="J35" s="21">
        <f>VLOOKUP(B35,RMS!B:E,4,FALSE)</f>
        <v>7.0000000000000007E-2</v>
      </c>
      <c r="K35" s="22">
        <f t="shared" si="1"/>
        <v>0</v>
      </c>
      <c r="L35" s="22">
        <f t="shared" si="2"/>
        <v>2.7755575615628914E-16</v>
      </c>
    </row>
    <row r="36" spans="1:13" ht="11.25" customHeight="1" x14ac:dyDescent="0.15">
      <c r="A36" s="43"/>
      <c r="B36" s="12">
        <v>75</v>
      </c>
      <c r="C36" s="41" t="s">
        <v>33</v>
      </c>
      <c r="D36" s="41"/>
      <c r="E36" s="15">
        <f>VLOOKUP(C36,RA!B8:D66,3,0)</f>
        <v>205024.78690000001</v>
      </c>
      <c r="F36" s="25">
        <f>VLOOKUP(C36,RA!B8:I70,8,0)</f>
        <v>8875.7394000000004</v>
      </c>
      <c r="G36" s="16">
        <f t="shared" si="0"/>
        <v>196149.04750000002</v>
      </c>
      <c r="H36" s="27">
        <f>RA!J36</f>
        <v>3.4189342633873201</v>
      </c>
      <c r="I36" s="20">
        <f>VLOOKUP(B36,RMS!B:D,3,FALSE)</f>
        <v>205024.78632478599</v>
      </c>
      <c r="J36" s="21">
        <f>VLOOKUP(B36,RMS!B:E,4,FALSE)</f>
        <v>196149.047008547</v>
      </c>
      <c r="K36" s="22">
        <f t="shared" si="1"/>
        <v>5.7521401322446764E-4</v>
      </c>
      <c r="L36" s="22">
        <f t="shared" si="2"/>
        <v>4.914530145470053E-4</v>
      </c>
      <c r="M36" s="34"/>
    </row>
    <row r="37" spans="1:13" x14ac:dyDescent="0.15">
      <c r="A37" s="43"/>
      <c r="B37" s="12">
        <v>76</v>
      </c>
      <c r="C37" s="41" t="s">
        <v>34</v>
      </c>
      <c r="D37" s="41"/>
      <c r="E37" s="15">
        <f>VLOOKUP(C37,RA!B8:D67,3,0)</f>
        <v>816853.78</v>
      </c>
      <c r="F37" s="25">
        <f>VLOOKUP(C37,RA!B8:I71,8,0)</f>
        <v>31865.1734</v>
      </c>
      <c r="G37" s="16">
        <f t="shared" si="0"/>
        <v>784988.60660000006</v>
      </c>
      <c r="H37" s="27">
        <f>RA!J37</f>
        <v>-2.3618133001044499</v>
      </c>
      <c r="I37" s="20">
        <f>VLOOKUP(B37,RMS!B:D,3,FALSE)</f>
        <v>816853.77438888897</v>
      </c>
      <c r="J37" s="21">
        <f>VLOOKUP(B37,RMS!B:E,4,FALSE)</f>
        <v>784988.60537948704</v>
      </c>
      <c r="K37" s="22">
        <f t="shared" si="1"/>
        <v>5.6111110607162118E-3</v>
      </c>
      <c r="L37" s="22">
        <f t="shared" si="2"/>
        <v>1.2205130187794566E-3</v>
      </c>
      <c r="M37" s="34"/>
    </row>
    <row r="38" spans="1:13" x14ac:dyDescent="0.15">
      <c r="A38" s="43"/>
      <c r="B38" s="12">
        <v>77</v>
      </c>
      <c r="C38" s="41" t="s">
        <v>39</v>
      </c>
      <c r="D38" s="41"/>
      <c r="E38" s="15">
        <f>VLOOKUP(C38,RA!B9:D68,3,0)</f>
        <v>824866.65</v>
      </c>
      <c r="F38" s="25">
        <f>VLOOKUP(C38,RA!B9:I72,8,0)</f>
        <v>37426.86</v>
      </c>
      <c r="G38" s="16">
        <f t="shared" si="0"/>
        <v>787439.79</v>
      </c>
      <c r="H38" s="27">
        <f>RA!J38</f>
        <v>-2.8897800252721102</v>
      </c>
      <c r="I38" s="20">
        <f>VLOOKUP(B38,RMS!B:D,3,FALSE)</f>
        <v>824866.65</v>
      </c>
      <c r="J38" s="21">
        <f>VLOOKUP(B38,RMS!B:E,4,FALSE)</f>
        <v>787439.79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3"/>
      <c r="B39" s="12">
        <v>78</v>
      </c>
      <c r="C39" s="41" t="s">
        <v>40</v>
      </c>
      <c r="D39" s="41"/>
      <c r="E39" s="15">
        <f>VLOOKUP(C39,RA!B10:D69,3,0)</f>
        <v>314405.21999999997</v>
      </c>
      <c r="F39" s="25">
        <f>VLOOKUP(C39,RA!B10:I73,8,0)</f>
        <v>37982.83</v>
      </c>
      <c r="G39" s="16">
        <f t="shared" si="0"/>
        <v>276422.38999999996</v>
      </c>
      <c r="H39" s="27">
        <f>RA!J39</f>
        <v>3.4099251693048398</v>
      </c>
      <c r="I39" s="20">
        <f>VLOOKUP(B39,RMS!B:D,3,FALSE)</f>
        <v>314405.21999999997</v>
      </c>
      <c r="J39" s="21">
        <f>VLOOKUP(B39,RMS!B:E,4,FALSE)</f>
        <v>276422.39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3"/>
      <c r="B40" s="12">
        <v>99</v>
      </c>
      <c r="C40" s="41" t="s">
        <v>35</v>
      </c>
      <c r="D40" s="41"/>
      <c r="E40" s="15">
        <f>VLOOKUP(C40,RA!B8:D70,3,0)</f>
        <v>14809.658799999999</v>
      </c>
      <c r="F40" s="25">
        <f>VLOOKUP(C40,RA!B8:I74,8,0)</f>
        <v>2284.3797</v>
      </c>
      <c r="G40" s="16">
        <f t="shared" si="0"/>
        <v>12525.2791</v>
      </c>
      <c r="H40" s="27">
        <f>RA!J40</f>
        <v>98.329355608591896</v>
      </c>
      <c r="I40" s="20">
        <f>VLOOKUP(B40,RMS!B:D,3,FALSE)</f>
        <v>14809.6588760306</v>
      </c>
      <c r="J40" s="21">
        <f>VLOOKUP(B40,RMS!B:E,4,FALSE)</f>
        <v>12525.279252704</v>
      </c>
      <c r="K40" s="22">
        <f t="shared" si="1"/>
        <v>-7.6030601121601649E-5</v>
      </c>
      <c r="L40" s="22">
        <f t="shared" si="2"/>
        <v>-1.5270400035660714E-4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60" t="s">
        <v>46</v>
      </c>
      <c r="W1" s="48"/>
    </row>
    <row r="2" spans="1:23" ht="12.75" x14ac:dyDescent="0.2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60"/>
      <c r="W2" s="48"/>
    </row>
    <row r="3" spans="1:23" ht="23.25" thickBot="1" x14ac:dyDescent="0.2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61" t="s">
        <v>47</v>
      </c>
      <c r="W3" s="48"/>
    </row>
    <row r="4" spans="1:23" ht="14.25" thickTop="1" thickBot="1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9"/>
      <c r="W4" s="48"/>
    </row>
    <row r="5" spans="1:23" ht="14.25" thickTop="1" thickBot="1" x14ac:dyDescent="0.25">
      <c r="A5" s="62"/>
      <c r="B5" s="63"/>
      <c r="C5" s="64"/>
      <c r="D5" s="65" t="s">
        <v>0</v>
      </c>
      <c r="E5" s="65" t="s">
        <v>59</v>
      </c>
      <c r="F5" s="65" t="s">
        <v>60</v>
      </c>
      <c r="G5" s="65" t="s">
        <v>48</v>
      </c>
      <c r="H5" s="65" t="s">
        <v>49</v>
      </c>
      <c r="I5" s="65" t="s">
        <v>1</v>
      </c>
      <c r="J5" s="65" t="s">
        <v>2</v>
      </c>
      <c r="K5" s="65" t="s">
        <v>50</v>
      </c>
      <c r="L5" s="65" t="s">
        <v>51</v>
      </c>
      <c r="M5" s="65" t="s">
        <v>52</v>
      </c>
      <c r="N5" s="65" t="s">
        <v>53</v>
      </c>
      <c r="O5" s="65" t="s">
        <v>54</v>
      </c>
      <c r="P5" s="65" t="s">
        <v>61</v>
      </c>
      <c r="Q5" s="65" t="s">
        <v>62</v>
      </c>
      <c r="R5" s="65" t="s">
        <v>55</v>
      </c>
      <c r="S5" s="65" t="s">
        <v>56</v>
      </c>
      <c r="T5" s="65" t="s">
        <v>57</v>
      </c>
      <c r="U5" s="66" t="s">
        <v>58</v>
      </c>
      <c r="V5" s="59"/>
      <c r="W5" s="59"/>
    </row>
    <row r="6" spans="1:23" ht="13.5" thickBot="1" x14ac:dyDescent="0.25">
      <c r="A6" s="67" t="s">
        <v>3</v>
      </c>
      <c r="B6" s="57" t="s">
        <v>4</v>
      </c>
      <c r="C6" s="56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  <c r="V6" s="59"/>
      <c r="W6" s="59"/>
    </row>
    <row r="7" spans="1:23" ht="13.5" thickBot="1" x14ac:dyDescent="0.25">
      <c r="A7" s="55" t="s">
        <v>5</v>
      </c>
      <c r="B7" s="54"/>
      <c r="C7" s="53"/>
      <c r="D7" s="69">
        <v>26201681.924199998</v>
      </c>
      <c r="E7" s="69">
        <v>26190764.200300001</v>
      </c>
      <c r="F7" s="70">
        <v>100.04168539648801</v>
      </c>
      <c r="G7" s="69">
        <v>28751185.104800001</v>
      </c>
      <c r="H7" s="70">
        <v>-8.8674716235414106</v>
      </c>
      <c r="I7" s="69">
        <v>1751352.5700999999</v>
      </c>
      <c r="J7" s="70">
        <v>6.6841227031400701</v>
      </c>
      <c r="K7" s="69">
        <v>940437.80790000001</v>
      </c>
      <c r="L7" s="70">
        <v>3.27095319539713</v>
      </c>
      <c r="M7" s="70">
        <v>0.86227367231308505</v>
      </c>
      <c r="N7" s="69">
        <v>546187949.05910003</v>
      </c>
      <c r="O7" s="69">
        <v>2949932152.0629001</v>
      </c>
      <c r="P7" s="69">
        <v>990527</v>
      </c>
      <c r="Q7" s="69">
        <v>834330</v>
      </c>
      <c r="R7" s="70">
        <v>18.721249385734701</v>
      </c>
      <c r="S7" s="69">
        <v>26.452264223186202</v>
      </c>
      <c r="T7" s="69">
        <v>20.9531377009097</v>
      </c>
      <c r="U7" s="71">
        <v>20.788868869139701</v>
      </c>
      <c r="V7" s="59"/>
      <c r="W7" s="59"/>
    </row>
    <row r="8" spans="1:23" ht="13.5" thickBot="1" x14ac:dyDescent="0.25">
      <c r="A8" s="52">
        <v>42124</v>
      </c>
      <c r="B8" s="51" t="s">
        <v>6</v>
      </c>
      <c r="C8" s="58"/>
      <c r="D8" s="72">
        <v>542831.37930000003</v>
      </c>
      <c r="E8" s="72">
        <v>755797.41139999998</v>
      </c>
      <c r="F8" s="73">
        <v>71.822339043803694</v>
      </c>
      <c r="G8" s="72">
        <v>626688.53419999999</v>
      </c>
      <c r="H8" s="73">
        <v>-13.380993958513701</v>
      </c>
      <c r="I8" s="72">
        <v>125492.71490000001</v>
      </c>
      <c r="J8" s="73">
        <v>23.118176230310599</v>
      </c>
      <c r="K8" s="72">
        <v>58993.456299999998</v>
      </c>
      <c r="L8" s="73">
        <v>9.4135209247617997</v>
      </c>
      <c r="M8" s="73">
        <v>1.1272310993583901</v>
      </c>
      <c r="N8" s="72">
        <v>19120463.717799999</v>
      </c>
      <c r="O8" s="72">
        <v>114331475.30410001</v>
      </c>
      <c r="P8" s="72">
        <v>22056</v>
      </c>
      <c r="Q8" s="72">
        <v>21717</v>
      </c>
      <c r="R8" s="73">
        <v>1.5609890868904599</v>
      </c>
      <c r="S8" s="72">
        <v>24.611506134385198</v>
      </c>
      <c r="T8" s="72">
        <v>33.729761021319703</v>
      </c>
      <c r="U8" s="74">
        <v>-37.048748000819103</v>
      </c>
      <c r="V8" s="59"/>
      <c r="W8" s="59"/>
    </row>
    <row r="9" spans="1:23" ht="12" customHeight="1" thickBot="1" x14ac:dyDescent="0.25">
      <c r="A9" s="47"/>
      <c r="B9" s="51" t="s">
        <v>7</v>
      </c>
      <c r="C9" s="58"/>
      <c r="D9" s="72">
        <v>77721.146399999998</v>
      </c>
      <c r="E9" s="72">
        <v>106568.5086</v>
      </c>
      <c r="F9" s="73">
        <v>72.930687893665393</v>
      </c>
      <c r="G9" s="72">
        <v>90420.055600000007</v>
      </c>
      <c r="H9" s="73">
        <v>-14.0443501341974</v>
      </c>
      <c r="I9" s="72">
        <v>17116.571100000001</v>
      </c>
      <c r="J9" s="73">
        <v>22.023055362446399</v>
      </c>
      <c r="K9" s="72">
        <v>21497.3999</v>
      </c>
      <c r="L9" s="73">
        <v>23.775035037691399</v>
      </c>
      <c r="M9" s="73">
        <v>-0.20378412367906901</v>
      </c>
      <c r="N9" s="72">
        <v>2821120.5040000002</v>
      </c>
      <c r="O9" s="72">
        <v>17498730.900800001</v>
      </c>
      <c r="P9" s="72">
        <v>4161</v>
      </c>
      <c r="Q9" s="72">
        <v>3508</v>
      </c>
      <c r="R9" s="73">
        <v>18.614595210946401</v>
      </c>
      <c r="S9" s="72">
        <v>18.678477865897602</v>
      </c>
      <c r="T9" s="72">
        <v>17.5116051026226</v>
      </c>
      <c r="U9" s="74">
        <v>6.2471512489005798</v>
      </c>
      <c r="V9" s="59"/>
      <c r="W9" s="59"/>
    </row>
    <row r="10" spans="1:23" ht="13.5" thickBot="1" x14ac:dyDescent="0.25">
      <c r="A10" s="47"/>
      <c r="B10" s="51" t="s">
        <v>8</v>
      </c>
      <c r="C10" s="58"/>
      <c r="D10" s="72">
        <v>150362.77559999999</v>
      </c>
      <c r="E10" s="72">
        <v>194878.3829</v>
      </c>
      <c r="F10" s="73">
        <v>77.157236919990893</v>
      </c>
      <c r="G10" s="72">
        <v>158037.6048</v>
      </c>
      <c r="H10" s="73">
        <v>-4.85633100407503</v>
      </c>
      <c r="I10" s="72">
        <v>36737.274799999999</v>
      </c>
      <c r="J10" s="73">
        <v>24.432426611842899</v>
      </c>
      <c r="K10" s="72">
        <v>40253.7022</v>
      </c>
      <c r="L10" s="73">
        <v>25.4709644903451</v>
      </c>
      <c r="M10" s="73">
        <v>-8.7356620827786002E-2</v>
      </c>
      <c r="N10" s="72">
        <v>4414177.4890999999</v>
      </c>
      <c r="O10" s="72">
        <v>27869036.797200002</v>
      </c>
      <c r="P10" s="72">
        <v>98113</v>
      </c>
      <c r="Q10" s="72">
        <v>78997</v>
      </c>
      <c r="R10" s="73">
        <v>24.198387280529602</v>
      </c>
      <c r="S10" s="72">
        <v>1.5325469163107801</v>
      </c>
      <c r="T10" s="72">
        <v>1.62972804030533</v>
      </c>
      <c r="U10" s="74">
        <v>-6.3411516450329799</v>
      </c>
      <c r="V10" s="59"/>
      <c r="W10" s="59"/>
    </row>
    <row r="11" spans="1:23" ht="13.5" thickBot="1" x14ac:dyDescent="0.25">
      <c r="A11" s="47"/>
      <c r="B11" s="51" t="s">
        <v>9</v>
      </c>
      <c r="C11" s="58"/>
      <c r="D11" s="72">
        <v>53486.360999999997</v>
      </c>
      <c r="E11" s="72">
        <v>58853.431199999999</v>
      </c>
      <c r="F11" s="73">
        <v>90.880616319953802</v>
      </c>
      <c r="G11" s="72">
        <v>48375.521800000002</v>
      </c>
      <c r="H11" s="73">
        <v>10.564928314633701</v>
      </c>
      <c r="I11" s="72">
        <v>11424.1402</v>
      </c>
      <c r="J11" s="73">
        <v>21.358978226243501</v>
      </c>
      <c r="K11" s="72">
        <v>10591.4136</v>
      </c>
      <c r="L11" s="73">
        <v>21.8941588760289</v>
      </c>
      <c r="M11" s="73">
        <v>7.8622800642966006E-2</v>
      </c>
      <c r="N11" s="72">
        <v>1495258.2675999999</v>
      </c>
      <c r="O11" s="72">
        <v>8711860.8504000008</v>
      </c>
      <c r="P11" s="72">
        <v>2425</v>
      </c>
      <c r="Q11" s="72">
        <v>2504</v>
      </c>
      <c r="R11" s="73">
        <v>-3.1549520766773198</v>
      </c>
      <c r="S11" s="72">
        <v>22.0562313402062</v>
      </c>
      <c r="T11" s="72">
        <v>22.6971987619808</v>
      </c>
      <c r="U11" s="74">
        <v>-2.9060604773682801</v>
      </c>
      <c r="V11" s="59"/>
      <c r="W11" s="59"/>
    </row>
    <row r="12" spans="1:23" ht="13.5" thickBot="1" x14ac:dyDescent="0.25">
      <c r="A12" s="47"/>
      <c r="B12" s="51" t="s">
        <v>10</v>
      </c>
      <c r="C12" s="58"/>
      <c r="D12" s="72">
        <v>321416.77140000003</v>
      </c>
      <c r="E12" s="72">
        <v>1919998.923</v>
      </c>
      <c r="F12" s="73">
        <v>16.740466234105298</v>
      </c>
      <c r="G12" s="72">
        <v>1721282.3128</v>
      </c>
      <c r="H12" s="73">
        <v>-81.326899776414194</v>
      </c>
      <c r="I12" s="72">
        <v>19107.3737</v>
      </c>
      <c r="J12" s="73">
        <v>5.9447345005594201</v>
      </c>
      <c r="K12" s="72">
        <v>-476860.24339999998</v>
      </c>
      <c r="L12" s="73">
        <v>-27.703778738322999</v>
      </c>
      <c r="M12" s="73">
        <v>-1.04006912709637</v>
      </c>
      <c r="N12" s="72">
        <v>4697282.5113000004</v>
      </c>
      <c r="O12" s="72">
        <v>31089954.040100001</v>
      </c>
      <c r="P12" s="72">
        <v>2697</v>
      </c>
      <c r="Q12" s="72">
        <v>2375</v>
      </c>
      <c r="R12" s="73">
        <v>13.557894736842099</v>
      </c>
      <c r="S12" s="72">
        <v>119.175666073415</v>
      </c>
      <c r="T12" s="72">
        <v>116.845520294737</v>
      </c>
      <c r="U12" s="74">
        <v>1.9552194298143399</v>
      </c>
      <c r="V12" s="59"/>
      <c r="W12" s="59"/>
    </row>
    <row r="13" spans="1:23" ht="13.5" thickBot="1" x14ac:dyDescent="0.25">
      <c r="A13" s="47"/>
      <c r="B13" s="51" t="s">
        <v>11</v>
      </c>
      <c r="C13" s="58"/>
      <c r="D13" s="72">
        <v>384001.48109999998</v>
      </c>
      <c r="E13" s="72">
        <v>318088.77130000002</v>
      </c>
      <c r="F13" s="73">
        <v>120.72148272654201</v>
      </c>
      <c r="G13" s="72">
        <v>274595.0675</v>
      </c>
      <c r="H13" s="73">
        <v>39.842818225422</v>
      </c>
      <c r="I13" s="72">
        <v>41664.386700000003</v>
      </c>
      <c r="J13" s="73">
        <v>10.8500588541089</v>
      </c>
      <c r="K13" s="72">
        <v>28725.8024</v>
      </c>
      <c r="L13" s="73">
        <v>10.461150180711099</v>
      </c>
      <c r="M13" s="73">
        <v>0.45041681063711603</v>
      </c>
      <c r="N13" s="72">
        <v>8204258.9660999998</v>
      </c>
      <c r="O13" s="72">
        <v>50276446.596100003</v>
      </c>
      <c r="P13" s="72">
        <v>12301</v>
      </c>
      <c r="Q13" s="72">
        <v>11590</v>
      </c>
      <c r="R13" s="73">
        <v>6.1345987920621301</v>
      </c>
      <c r="S13" s="72">
        <v>31.217094634582601</v>
      </c>
      <c r="T13" s="72">
        <v>27.377250043140599</v>
      </c>
      <c r="U13" s="74">
        <v>12.3004547232531</v>
      </c>
      <c r="V13" s="59"/>
      <c r="W13" s="59"/>
    </row>
    <row r="14" spans="1:23" ht="13.5" thickBot="1" x14ac:dyDescent="0.25">
      <c r="A14" s="47"/>
      <c r="B14" s="51" t="s">
        <v>12</v>
      </c>
      <c r="C14" s="58"/>
      <c r="D14" s="72">
        <v>211264.14480000001</v>
      </c>
      <c r="E14" s="72">
        <v>138123.39110000001</v>
      </c>
      <c r="F14" s="73">
        <v>152.95319867077899</v>
      </c>
      <c r="G14" s="72">
        <v>122604.5186</v>
      </c>
      <c r="H14" s="73">
        <v>72.313506233203398</v>
      </c>
      <c r="I14" s="72">
        <v>42719.1806</v>
      </c>
      <c r="J14" s="73">
        <v>20.220743392326</v>
      </c>
      <c r="K14" s="72">
        <v>27001.987000000001</v>
      </c>
      <c r="L14" s="73">
        <v>22.023647503641001</v>
      </c>
      <c r="M14" s="73">
        <v>0.58207544504039599</v>
      </c>
      <c r="N14" s="72">
        <v>4649507.1465999996</v>
      </c>
      <c r="O14" s="72">
        <v>24336035.046599999</v>
      </c>
      <c r="P14" s="72">
        <v>3598</v>
      </c>
      <c r="Q14" s="72">
        <v>3033</v>
      </c>
      <c r="R14" s="73">
        <v>18.628420705572001</v>
      </c>
      <c r="S14" s="72">
        <v>58.7171052807115</v>
      </c>
      <c r="T14" s="72">
        <v>59.994675436861201</v>
      </c>
      <c r="U14" s="74">
        <v>-2.1758057554812198</v>
      </c>
      <c r="V14" s="59"/>
      <c r="W14" s="59"/>
    </row>
    <row r="15" spans="1:23" ht="13.5" thickBot="1" x14ac:dyDescent="0.25">
      <c r="A15" s="47"/>
      <c r="B15" s="51" t="s">
        <v>13</v>
      </c>
      <c r="C15" s="58"/>
      <c r="D15" s="72">
        <v>222223.8603</v>
      </c>
      <c r="E15" s="72">
        <v>151686.94270000001</v>
      </c>
      <c r="F15" s="73">
        <v>146.50164104072201</v>
      </c>
      <c r="G15" s="72">
        <v>137382.78890000001</v>
      </c>
      <c r="H15" s="73">
        <v>61.755240288327002</v>
      </c>
      <c r="I15" s="72">
        <v>8536.2911000000004</v>
      </c>
      <c r="J15" s="73">
        <v>3.8413026794134901</v>
      </c>
      <c r="K15" s="72">
        <v>7667.2388000000001</v>
      </c>
      <c r="L15" s="73">
        <v>5.5809311059924198</v>
      </c>
      <c r="M15" s="73">
        <v>0.113346189243512</v>
      </c>
      <c r="N15" s="72">
        <v>4076580.6077999999</v>
      </c>
      <c r="O15" s="72">
        <v>19842976.1369</v>
      </c>
      <c r="P15" s="72">
        <v>9252</v>
      </c>
      <c r="Q15" s="72">
        <v>8168</v>
      </c>
      <c r="R15" s="73">
        <v>13.2713026444662</v>
      </c>
      <c r="S15" s="72">
        <v>24.019007814526599</v>
      </c>
      <c r="T15" s="72">
        <v>29.519815328109701</v>
      </c>
      <c r="U15" s="74">
        <v>-22.901893184181599</v>
      </c>
      <c r="V15" s="59"/>
      <c r="W15" s="59"/>
    </row>
    <row r="16" spans="1:23" ht="13.5" thickBot="1" x14ac:dyDescent="0.25">
      <c r="A16" s="47"/>
      <c r="B16" s="51" t="s">
        <v>14</v>
      </c>
      <c r="C16" s="58"/>
      <c r="D16" s="72">
        <v>1204189.8276</v>
      </c>
      <c r="E16" s="72">
        <v>1073247.9335</v>
      </c>
      <c r="F16" s="73">
        <v>112.200526086548</v>
      </c>
      <c r="G16" s="72">
        <v>905801.01119999995</v>
      </c>
      <c r="H16" s="73">
        <v>32.941983140943499</v>
      </c>
      <c r="I16" s="72">
        <v>18890.034800000001</v>
      </c>
      <c r="J16" s="73">
        <v>1.56869244092924</v>
      </c>
      <c r="K16" s="72">
        <v>50184.065000000002</v>
      </c>
      <c r="L16" s="73">
        <v>5.54029686205764</v>
      </c>
      <c r="M16" s="73">
        <v>-0.62358500053752097</v>
      </c>
      <c r="N16" s="72">
        <v>29188838.4219</v>
      </c>
      <c r="O16" s="72">
        <v>140393324.66209999</v>
      </c>
      <c r="P16" s="72">
        <v>60288</v>
      </c>
      <c r="Q16" s="72">
        <v>45770</v>
      </c>
      <c r="R16" s="73">
        <v>31.719466899716</v>
      </c>
      <c r="S16" s="72">
        <v>19.9739554737261</v>
      </c>
      <c r="T16" s="72">
        <v>17.3299890670745</v>
      </c>
      <c r="U16" s="74">
        <v>13.237069693729399</v>
      </c>
      <c r="V16" s="59"/>
      <c r="W16" s="59"/>
    </row>
    <row r="17" spans="1:23" ht="12" thickBot="1" x14ac:dyDescent="0.2">
      <c r="A17" s="47"/>
      <c r="B17" s="51" t="s">
        <v>15</v>
      </c>
      <c r="C17" s="58"/>
      <c r="D17" s="72">
        <v>1360866.0926999999</v>
      </c>
      <c r="E17" s="72">
        <v>591673.4889</v>
      </c>
      <c r="F17" s="73">
        <v>230.00288473800501</v>
      </c>
      <c r="G17" s="72">
        <v>626772.95860000001</v>
      </c>
      <c r="H17" s="73">
        <v>117.122655664615</v>
      </c>
      <c r="I17" s="72">
        <v>51968.079400000002</v>
      </c>
      <c r="J17" s="73">
        <v>3.81875040305352</v>
      </c>
      <c r="K17" s="72">
        <v>48438.7621</v>
      </c>
      <c r="L17" s="73">
        <v>7.7282788664329001</v>
      </c>
      <c r="M17" s="73">
        <v>7.2861426407096003E-2</v>
      </c>
      <c r="N17" s="72">
        <v>24252788.984700002</v>
      </c>
      <c r="O17" s="72">
        <v>160111154.2306</v>
      </c>
      <c r="P17" s="72">
        <v>13175</v>
      </c>
      <c r="Q17" s="72">
        <v>10639</v>
      </c>
      <c r="R17" s="73">
        <v>23.836826769433198</v>
      </c>
      <c r="S17" s="72">
        <v>103.291544037951</v>
      </c>
      <c r="T17" s="72">
        <v>54.380363671397703</v>
      </c>
      <c r="U17" s="74">
        <v>47.352550319687701</v>
      </c>
      <c r="V17" s="39"/>
      <c r="W17" s="39"/>
    </row>
    <row r="18" spans="1:23" ht="12" thickBot="1" x14ac:dyDescent="0.2">
      <c r="A18" s="47"/>
      <c r="B18" s="51" t="s">
        <v>16</v>
      </c>
      <c r="C18" s="58"/>
      <c r="D18" s="72">
        <v>1994738.8308000001</v>
      </c>
      <c r="E18" s="72">
        <v>2884397.5617999998</v>
      </c>
      <c r="F18" s="73">
        <v>69.156168248706607</v>
      </c>
      <c r="G18" s="72">
        <v>2495700.9328999999</v>
      </c>
      <c r="H18" s="73">
        <v>-20.073002157268999</v>
      </c>
      <c r="I18" s="72">
        <v>266804.99040000001</v>
      </c>
      <c r="J18" s="73">
        <v>13.375434732625999</v>
      </c>
      <c r="K18" s="72">
        <v>256882.40580000001</v>
      </c>
      <c r="L18" s="73">
        <v>10.2929963447785</v>
      </c>
      <c r="M18" s="73">
        <v>3.8626952940192E-2</v>
      </c>
      <c r="N18" s="72">
        <v>52879772.083899997</v>
      </c>
      <c r="O18" s="72">
        <v>356795887.52160001</v>
      </c>
      <c r="P18" s="72">
        <v>89322</v>
      </c>
      <c r="Q18" s="72">
        <v>66043</v>
      </c>
      <c r="R18" s="73">
        <v>35.248247353996597</v>
      </c>
      <c r="S18" s="72">
        <v>22.331999180493</v>
      </c>
      <c r="T18" s="72">
        <v>20.751236497433499</v>
      </c>
      <c r="U18" s="74">
        <v>7.0784647190939696</v>
      </c>
      <c r="V18" s="39"/>
      <c r="W18" s="39"/>
    </row>
    <row r="19" spans="1:23" ht="12" thickBot="1" x14ac:dyDescent="0.2">
      <c r="A19" s="47"/>
      <c r="B19" s="51" t="s">
        <v>17</v>
      </c>
      <c r="C19" s="58"/>
      <c r="D19" s="72">
        <v>820367.27910000004</v>
      </c>
      <c r="E19" s="72">
        <v>1216783.9182</v>
      </c>
      <c r="F19" s="73">
        <v>67.420950164559798</v>
      </c>
      <c r="G19" s="72">
        <v>1053463.7132999999</v>
      </c>
      <c r="H19" s="73">
        <v>-22.126669505285602</v>
      </c>
      <c r="I19" s="72">
        <v>-1078.6387</v>
      </c>
      <c r="J19" s="73">
        <v>-0.13148241372856101</v>
      </c>
      <c r="K19" s="72">
        <v>63970.561600000001</v>
      </c>
      <c r="L19" s="73">
        <v>6.0724029496574401</v>
      </c>
      <c r="M19" s="73">
        <v>-1.0168614855493201</v>
      </c>
      <c r="N19" s="72">
        <v>17656505.3369</v>
      </c>
      <c r="O19" s="72">
        <v>101812680.7199</v>
      </c>
      <c r="P19" s="72">
        <v>11423</v>
      </c>
      <c r="Q19" s="72">
        <v>9777</v>
      </c>
      <c r="R19" s="73">
        <v>16.835430091029998</v>
      </c>
      <c r="S19" s="72">
        <v>71.817147780793107</v>
      </c>
      <c r="T19" s="72">
        <v>56.482276700419398</v>
      </c>
      <c r="U19" s="74">
        <v>21.352659572585999</v>
      </c>
      <c r="V19" s="39"/>
      <c r="W19" s="39"/>
    </row>
    <row r="20" spans="1:23" ht="12" thickBot="1" x14ac:dyDescent="0.2">
      <c r="A20" s="47"/>
      <c r="B20" s="51" t="s">
        <v>18</v>
      </c>
      <c r="C20" s="58"/>
      <c r="D20" s="72">
        <v>854534.05420000001</v>
      </c>
      <c r="E20" s="72">
        <v>1049962.5126</v>
      </c>
      <c r="F20" s="73">
        <v>81.387101343640893</v>
      </c>
      <c r="G20" s="72">
        <v>864683.60080000001</v>
      </c>
      <c r="H20" s="73">
        <v>-1.17378733569247</v>
      </c>
      <c r="I20" s="72">
        <v>52898.113700000002</v>
      </c>
      <c r="J20" s="73">
        <v>6.1902873782511003</v>
      </c>
      <c r="K20" s="72">
        <v>65505.763899999998</v>
      </c>
      <c r="L20" s="73">
        <v>7.5756917142171396</v>
      </c>
      <c r="M20" s="73">
        <v>-0.19246627242217401</v>
      </c>
      <c r="N20" s="72">
        <v>28932983.9483</v>
      </c>
      <c r="O20" s="72">
        <v>152202894.69690001</v>
      </c>
      <c r="P20" s="72">
        <v>36350</v>
      </c>
      <c r="Q20" s="72">
        <v>33436</v>
      </c>
      <c r="R20" s="73">
        <v>8.7151573154683497</v>
      </c>
      <c r="S20" s="72">
        <v>23.5085021788171</v>
      </c>
      <c r="T20" s="72">
        <v>23.804099267256898</v>
      </c>
      <c r="U20" s="74">
        <v>-1.25740502815252</v>
      </c>
      <c r="V20" s="39"/>
      <c r="W20" s="39"/>
    </row>
    <row r="21" spans="1:23" ht="12" thickBot="1" x14ac:dyDescent="0.2">
      <c r="A21" s="47"/>
      <c r="B21" s="51" t="s">
        <v>19</v>
      </c>
      <c r="C21" s="58"/>
      <c r="D21" s="72">
        <v>357257.94650000002</v>
      </c>
      <c r="E21" s="72">
        <v>428889.8995</v>
      </c>
      <c r="F21" s="73">
        <v>83.298288655548106</v>
      </c>
      <c r="G21" s="72">
        <v>385630.77179999999</v>
      </c>
      <c r="H21" s="73">
        <v>-7.3575107006022398</v>
      </c>
      <c r="I21" s="72">
        <v>28796.282500000001</v>
      </c>
      <c r="J21" s="73">
        <v>8.0603616468472303</v>
      </c>
      <c r="K21" s="72">
        <v>33479.605900000002</v>
      </c>
      <c r="L21" s="73">
        <v>8.6817775831861201</v>
      </c>
      <c r="M21" s="73">
        <v>-0.13988585809488299</v>
      </c>
      <c r="N21" s="72">
        <v>11184119.8017</v>
      </c>
      <c r="O21" s="72">
        <v>63038680.950400002</v>
      </c>
      <c r="P21" s="72">
        <v>31960</v>
      </c>
      <c r="Q21" s="72">
        <v>26795</v>
      </c>
      <c r="R21" s="73">
        <v>19.2759843254338</v>
      </c>
      <c r="S21" s="72">
        <v>11.1782836827284</v>
      </c>
      <c r="T21" s="72">
        <v>11.5336981675686</v>
      </c>
      <c r="U21" s="74">
        <v>-3.1795085446732498</v>
      </c>
      <c r="V21" s="39"/>
      <c r="W21" s="39"/>
    </row>
    <row r="22" spans="1:23" ht="12" thickBot="1" x14ac:dyDescent="0.2">
      <c r="A22" s="47"/>
      <c r="B22" s="51" t="s">
        <v>20</v>
      </c>
      <c r="C22" s="58"/>
      <c r="D22" s="72">
        <v>1433172.0303</v>
      </c>
      <c r="E22" s="72">
        <v>1531653.0845999999</v>
      </c>
      <c r="F22" s="73">
        <v>93.570276762396304</v>
      </c>
      <c r="G22" s="72">
        <v>1321922.3237999999</v>
      </c>
      <c r="H22" s="73">
        <v>8.4157521585838602</v>
      </c>
      <c r="I22" s="72">
        <v>159189.8504</v>
      </c>
      <c r="J22" s="73">
        <v>11.107518639383301</v>
      </c>
      <c r="K22" s="72">
        <v>127769.26149999999</v>
      </c>
      <c r="L22" s="73">
        <v>9.6654137084782903</v>
      </c>
      <c r="M22" s="73">
        <v>0.24591665108747601</v>
      </c>
      <c r="N22" s="72">
        <v>36410042.223300003</v>
      </c>
      <c r="O22" s="72">
        <v>178446874.2597</v>
      </c>
      <c r="P22" s="72">
        <v>87285</v>
      </c>
      <c r="Q22" s="72">
        <v>69570</v>
      </c>
      <c r="R22" s="73">
        <v>25.4635618801207</v>
      </c>
      <c r="S22" s="72">
        <v>16.419453861488201</v>
      </c>
      <c r="T22" s="72">
        <v>16.358524943222701</v>
      </c>
      <c r="U22" s="74">
        <v>0.37107761792542299</v>
      </c>
      <c r="V22" s="39"/>
      <c r="W22" s="39"/>
    </row>
    <row r="23" spans="1:23" ht="12" thickBot="1" x14ac:dyDescent="0.2">
      <c r="A23" s="47"/>
      <c r="B23" s="51" t="s">
        <v>21</v>
      </c>
      <c r="C23" s="58"/>
      <c r="D23" s="72">
        <v>2945458.5904000001</v>
      </c>
      <c r="E23" s="72">
        <v>3552476.7906999998</v>
      </c>
      <c r="F23" s="73">
        <v>82.912817280351902</v>
      </c>
      <c r="G23" s="72">
        <v>3116663.4344000001</v>
      </c>
      <c r="H23" s="73">
        <v>-5.4932092477595003</v>
      </c>
      <c r="I23" s="72">
        <v>222566.75270000001</v>
      </c>
      <c r="J23" s="73">
        <v>7.5562682641474499</v>
      </c>
      <c r="K23" s="72">
        <v>-41249.284500000002</v>
      </c>
      <c r="L23" s="73">
        <v>-1.32350782714339</v>
      </c>
      <c r="M23" s="73">
        <v>-6.3956512312353002</v>
      </c>
      <c r="N23" s="72">
        <v>83778937.923500001</v>
      </c>
      <c r="O23" s="72">
        <v>397004070.94679999</v>
      </c>
      <c r="P23" s="72">
        <v>83976</v>
      </c>
      <c r="Q23" s="72">
        <v>74144</v>
      </c>
      <c r="R23" s="73">
        <v>13.260681916271</v>
      </c>
      <c r="S23" s="72">
        <v>35.075004648947299</v>
      </c>
      <c r="T23" s="72">
        <v>35.4039039639081</v>
      </c>
      <c r="U23" s="74">
        <v>-0.93770284067694798</v>
      </c>
      <c r="V23" s="39"/>
      <c r="W23" s="39"/>
    </row>
    <row r="24" spans="1:23" ht="12" thickBot="1" x14ac:dyDescent="0.2">
      <c r="A24" s="47"/>
      <c r="B24" s="51" t="s">
        <v>22</v>
      </c>
      <c r="C24" s="58"/>
      <c r="D24" s="72">
        <v>280225.86719999998</v>
      </c>
      <c r="E24" s="72">
        <v>356830.60710000002</v>
      </c>
      <c r="F24" s="73">
        <v>78.531903268451401</v>
      </c>
      <c r="G24" s="72">
        <v>283762.97360000003</v>
      </c>
      <c r="H24" s="73">
        <v>-1.2465003291747301</v>
      </c>
      <c r="I24" s="72">
        <v>34465.9231</v>
      </c>
      <c r="J24" s="73">
        <v>12.299336761585</v>
      </c>
      <c r="K24" s="72">
        <v>47800.699800000002</v>
      </c>
      <c r="L24" s="73">
        <v>16.845291404149599</v>
      </c>
      <c r="M24" s="73">
        <v>-0.27896613973839801</v>
      </c>
      <c r="N24" s="72">
        <v>6746567.2418</v>
      </c>
      <c r="O24" s="72">
        <v>38979595.996799998</v>
      </c>
      <c r="P24" s="72">
        <v>26749</v>
      </c>
      <c r="Q24" s="72">
        <v>21906</v>
      </c>
      <c r="R24" s="73">
        <v>22.108098237925699</v>
      </c>
      <c r="S24" s="72">
        <v>10.4761249841116</v>
      </c>
      <c r="T24" s="72">
        <v>9.4483685017803403</v>
      </c>
      <c r="U24" s="74">
        <v>9.8104641161684398</v>
      </c>
      <c r="V24" s="39"/>
      <c r="W24" s="39"/>
    </row>
    <row r="25" spans="1:23" ht="12" thickBot="1" x14ac:dyDescent="0.2">
      <c r="A25" s="47"/>
      <c r="B25" s="51" t="s">
        <v>23</v>
      </c>
      <c r="C25" s="58"/>
      <c r="D25" s="72">
        <v>304572.13</v>
      </c>
      <c r="E25" s="72">
        <v>324779.40519999998</v>
      </c>
      <c r="F25" s="73">
        <v>93.778153763304005</v>
      </c>
      <c r="G25" s="72">
        <v>274897.0453</v>
      </c>
      <c r="H25" s="73">
        <v>10.794981323868001</v>
      </c>
      <c r="I25" s="72">
        <v>698.3501</v>
      </c>
      <c r="J25" s="73">
        <v>0.22928890440500899</v>
      </c>
      <c r="K25" s="72">
        <v>12183.556399999999</v>
      </c>
      <c r="L25" s="73">
        <v>4.4320434170923404</v>
      </c>
      <c r="M25" s="73">
        <v>-0.94268093181724799</v>
      </c>
      <c r="N25" s="72">
        <v>6641720.2927000001</v>
      </c>
      <c r="O25" s="72">
        <v>46793715.222900003</v>
      </c>
      <c r="P25" s="72">
        <v>24039</v>
      </c>
      <c r="Q25" s="72">
        <v>20224</v>
      </c>
      <c r="R25" s="73">
        <v>18.863726265822802</v>
      </c>
      <c r="S25" s="72">
        <v>12.6699168018636</v>
      </c>
      <c r="T25" s="72">
        <v>14.096139136669301</v>
      </c>
      <c r="U25" s="74">
        <v>-11.256761643421999</v>
      </c>
      <c r="V25" s="39"/>
      <c r="W25" s="39"/>
    </row>
    <row r="26" spans="1:23" ht="12" thickBot="1" x14ac:dyDescent="0.2">
      <c r="A26" s="47"/>
      <c r="B26" s="51" t="s">
        <v>24</v>
      </c>
      <c r="C26" s="58"/>
      <c r="D26" s="72">
        <v>542060.00399999996</v>
      </c>
      <c r="E26" s="72">
        <v>802965.95979999995</v>
      </c>
      <c r="F26" s="73">
        <v>67.507220870859101</v>
      </c>
      <c r="G26" s="72">
        <v>669520.03469999996</v>
      </c>
      <c r="H26" s="73">
        <v>-19.0375230155902</v>
      </c>
      <c r="I26" s="72">
        <v>102531.79859999999</v>
      </c>
      <c r="J26" s="73">
        <v>18.915211940263301</v>
      </c>
      <c r="K26" s="72">
        <v>99871.257500000007</v>
      </c>
      <c r="L26" s="73">
        <v>14.9168437572971</v>
      </c>
      <c r="M26" s="73">
        <v>2.6639707625589999E-2</v>
      </c>
      <c r="N26" s="72">
        <v>16855613.300000001</v>
      </c>
      <c r="O26" s="72">
        <v>92105191.270899996</v>
      </c>
      <c r="P26" s="72">
        <v>38134</v>
      </c>
      <c r="Q26" s="72">
        <v>37005</v>
      </c>
      <c r="R26" s="73">
        <v>3.0509390622888799</v>
      </c>
      <c r="S26" s="72">
        <v>14.214611737557</v>
      </c>
      <c r="T26" s="72">
        <v>15.765400067558399</v>
      </c>
      <c r="U26" s="74">
        <v>-10.909818422292901</v>
      </c>
      <c r="V26" s="39"/>
      <c r="W26" s="39"/>
    </row>
    <row r="27" spans="1:23" ht="12" thickBot="1" x14ac:dyDescent="0.2">
      <c r="A27" s="47"/>
      <c r="B27" s="51" t="s">
        <v>25</v>
      </c>
      <c r="C27" s="58"/>
      <c r="D27" s="72">
        <v>247592.40729999999</v>
      </c>
      <c r="E27" s="72">
        <v>371113.64189999999</v>
      </c>
      <c r="F27" s="73">
        <v>66.716061967540398</v>
      </c>
      <c r="G27" s="72">
        <v>306010.31900000002</v>
      </c>
      <c r="H27" s="73">
        <v>-19.090177053800598</v>
      </c>
      <c r="I27" s="72">
        <v>69731.977899999998</v>
      </c>
      <c r="J27" s="73">
        <v>28.164021126668899</v>
      </c>
      <c r="K27" s="72">
        <v>96209.794099999999</v>
      </c>
      <c r="L27" s="73">
        <v>31.440048954689001</v>
      </c>
      <c r="M27" s="73">
        <v>-0.275209155654975</v>
      </c>
      <c r="N27" s="72">
        <v>7298096.1678999998</v>
      </c>
      <c r="O27" s="72">
        <v>34089374.586499996</v>
      </c>
      <c r="P27" s="72">
        <v>31771</v>
      </c>
      <c r="Q27" s="72">
        <v>25890</v>
      </c>
      <c r="R27" s="73">
        <v>22.715334105832401</v>
      </c>
      <c r="S27" s="72">
        <v>7.7930316105882698</v>
      </c>
      <c r="T27" s="72">
        <v>7.9928252066434897</v>
      </c>
      <c r="U27" s="74">
        <v>-2.5637467681224702</v>
      </c>
      <c r="V27" s="39"/>
      <c r="W27" s="39"/>
    </row>
    <row r="28" spans="1:23" ht="12" thickBot="1" x14ac:dyDescent="0.2">
      <c r="A28" s="47"/>
      <c r="B28" s="51" t="s">
        <v>26</v>
      </c>
      <c r="C28" s="58"/>
      <c r="D28" s="72">
        <v>838392.37650000001</v>
      </c>
      <c r="E28" s="72">
        <v>1382154.6473000001</v>
      </c>
      <c r="F28" s="73">
        <v>60.658362516653</v>
      </c>
      <c r="G28" s="72">
        <v>1194426.6666999999</v>
      </c>
      <c r="H28" s="73">
        <v>-29.807965622842499</v>
      </c>
      <c r="I28" s="72">
        <v>17846.564900000001</v>
      </c>
      <c r="J28" s="73">
        <v>2.1286649783843798</v>
      </c>
      <c r="K28" s="72">
        <v>7327.9517999999998</v>
      </c>
      <c r="L28" s="73">
        <v>0.61351207272070496</v>
      </c>
      <c r="M28" s="73">
        <v>1.43540970070245</v>
      </c>
      <c r="N28" s="72">
        <v>22784183.339200001</v>
      </c>
      <c r="O28" s="72">
        <v>118723338.4956</v>
      </c>
      <c r="P28" s="72">
        <v>42260</v>
      </c>
      <c r="Q28" s="72">
        <v>37199</v>
      </c>
      <c r="R28" s="73">
        <v>13.6052044409796</v>
      </c>
      <c r="S28" s="72">
        <v>19.838910944155199</v>
      </c>
      <c r="T28" s="72">
        <v>18.1891410602436</v>
      </c>
      <c r="U28" s="74">
        <v>8.3158288706251504</v>
      </c>
      <c r="V28" s="39"/>
      <c r="W28" s="39"/>
    </row>
    <row r="29" spans="1:23" ht="12" thickBot="1" x14ac:dyDescent="0.2">
      <c r="A29" s="47"/>
      <c r="B29" s="51" t="s">
        <v>27</v>
      </c>
      <c r="C29" s="58"/>
      <c r="D29" s="72">
        <v>722097.83660000004</v>
      </c>
      <c r="E29" s="72">
        <v>1008018.5511</v>
      </c>
      <c r="F29" s="73">
        <v>71.635371770887602</v>
      </c>
      <c r="G29" s="72">
        <v>881466.6433</v>
      </c>
      <c r="H29" s="73">
        <v>-18.0799588857227</v>
      </c>
      <c r="I29" s="72">
        <v>111474.1905</v>
      </c>
      <c r="J29" s="73">
        <v>15.437546666096701</v>
      </c>
      <c r="K29" s="72">
        <v>111583.705</v>
      </c>
      <c r="L29" s="73">
        <v>12.6588686989059</v>
      </c>
      <c r="M29" s="73">
        <v>-9.8145602890699997E-4</v>
      </c>
      <c r="N29" s="72">
        <v>22774503.213399999</v>
      </c>
      <c r="O29" s="72">
        <v>88513583.436900005</v>
      </c>
      <c r="P29" s="72">
        <v>103724</v>
      </c>
      <c r="Q29" s="72">
        <v>97779</v>
      </c>
      <c r="R29" s="73">
        <v>6.0800376358932002</v>
      </c>
      <c r="S29" s="72">
        <v>6.9617237727044898</v>
      </c>
      <c r="T29" s="72">
        <v>6.5127666687121</v>
      </c>
      <c r="U29" s="74">
        <v>6.4489359051081596</v>
      </c>
      <c r="V29" s="39"/>
      <c r="W29" s="39"/>
    </row>
    <row r="30" spans="1:23" ht="12" thickBot="1" x14ac:dyDescent="0.2">
      <c r="A30" s="47"/>
      <c r="B30" s="51" t="s">
        <v>28</v>
      </c>
      <c r="C30" s="58"/>
      <c r="D30" s="72">
        <v>1653668.5323999999</v>
      </c>
      <c r="E30" s="72">
        <v>2001776.8033</v>
      </c>
      <c r="F30" s="73">
        <v>82.610035727952706</v>
      </c>
      <c r="G30" s="72">
        <v>1652152.4132999999</v>
      </c>
      <c r="H30" s="73">
        <v>9.1766297576124006E-2</v>
      </c>
      <c r="I30" s="72">
        <v>180545.8805</v>
      </c>
      <c r="J30" s="73">
        <v>10.9179002298587</v>
      </c>
      <c r="K30" s="72">
        <v>187740.16399999999</v>
      </c>
      <c r="L30" s="73">
        <v>11.3633683241735</v>
      </c>
      <c r="M30" s="73">
        <v>-3.8320428334130997E-2</v>
      </c>
      <c r="N30" s="72">
        <v>39453425.654200003</v>
      </c>
      <c r="O30" s="72">
        <v>154569510.04699999</v>
      </c>
      <c r="P30" s="72">
        <v>88769</v>
      </c>
      <c r="Q30" s="72">
        <v>71221</v>
      </c>
      <c r="R30" s="73">
        <v>24.638800353828199</v>
      </c>
      <c r="S30" s="72">
        <v>18.6288967139429</v>
      </c>
      <c r="T30" s="72">
        <v>16.501274184580399</v>
      </c>
      <c r="U30" s="74">
        <v>11.4210871531115</v>
      </c>
      <c r="V30" s="39"/>
      <c r="W30" s="39"/>
    </row>
    <row r="31" spans="1:23" ht="12" thickBot="1" x14ac:dyDescent="0.2">
      <c r="A31" s="47"/>
      <c r="B31" s="51" t="s">
        <v>29</v>
      </c>
      <c r="C31" s="58"/>
      <c r="D31" s="72">
        <v>480483.3481</v>
      </c>
      <c r="E31" s="72">
        <v>1044919.8463</v>
      </c>
      <c r="F31" s="73">
        <v>45.982794737927797</v>
      </c>
      <c r="G31" s="72">
        <v>931490.38870000001</v>
      </c>
      <c r="H31" s="73">
        <v>-48.417787888228403</v>
      </c>
      <c r="I31" s="72">
        <v>30713.807400000002</v>
      </c>
      <c r="J31" s="73">
        <v>6.39227301454945</v>
      </c>
      <c r="K31" s="72">
        <v>29231.935600000001</v>
      </c>
      <c r="L31" s="73">
        <v>3.13818971774861</v>
      </c>
      <c r="M31" s="73">
        <v>5.0693591429504997E-2</v>
      </c>
      <c r="N31" s="72">
        <v>26309908.351300001</v>
      </c>
      <c r="O31" s="72">
        <v>156414507.02340001</v>
      </c>
      <c r="P31" s="72">
        <v>23207</v>
      </c>
      <c r="Q31" s="72">
        <v>22645</v>
      </c>
      <c r="R31" s="73">
        <v>2.4817840582909998</v>
      </c>
      <c r="S31" s="72">
        <v>20.704242172620301</v>
      </c>
      <c r="T31" s="72">
        <v>23.083098860675602</v>
      </c>
      <c r="U31" s="74">
        <v>-11.4897066418647</v>
      </c>
      <c r="V31" s="39"/>
      <c r="W31" s="39"/>
    </row>
    <row r="32" spans="1:23" ht="12" thickBot="1" x14ac:dyDescent="0.2">
      <c r="A32" s="47"/>
      <c r="B32" s="51" t="s">
        <v>30</v>
      </c>
      <c r="C32" s="58"/>
      <c r="D32" s="72">
        <v>109155.99280000001</v>
      </c>
      <c r="E32" s="72">
        <v>181895.73629999999</v>
      </c>
      <c r="F32" s="73">
        <v>60.010198710743502</v>
      </c>
      <c r="G32" s="72">
        <v>142200.2886</v>
      </c>
      <c r="H32" s="73">
        <v>-23.2378542444111</v>
      </c>
      <c r="I32" s="72">
        <v>30101.444800000001</v>
      </c>
      <c r="J32" s="73">
        <v>27.5765388851834</v>
      </c>
      <c r="K32" s="72">
        <v>42234.359100000001</v>
      </c>
      <c r="L32" s="73">
        <v>29.700614194112099</v>
      </c>
      <c r="M32" s="73">
        <v>-0.28727591843580302</v>
      </c>
      <c r="N32" s="72">
        <v>3392280.7842999999</v>
      </c>
      <c r="O32" s="72">
        <v>16625190.1983</v>
      </c>
      <c r="P32" s="72">
        <v>22392</v>
      </c>
      <c r="Q32" s="72">
        <v>22297</v>
      </c>
      <c r="R32" s="73">
        <v>0.42606628694443799</v>
      </c>
      <c r="S32" s="72">
        <v>4.8747763844230096</v>
      </c>
      <c r="T32" s="72">
        <v>4.36554037762928</v>
      </c>
      <c r="U32" s="74">
        <v>10.446345978473101</v>
      </c>
      <c r="V32" s="39"/>
      <c r="W32" s="39"/>
    </row>
    <row r="33" spans="1:23" ht="12" thickBot="1" x14ac:dyDescent="0.2">
      <c r="A33" s="47"/>
      <c r="B33" s="51" t="s">
        <v>31</v>
      </c>
      <c r="C33" s="58"/>
      <c r="D33" s="75"/>
      <c r="E33" s="75"/>
      <c r="F33" s="75"/>
      <c r="G33" s="72">
        <v>24.359100000000002</v>
      </c>
      <c r="H33" s="75"/>
      <c r="I33" s="75"/>
      <c r="J33" s="75"/>
      <c r="K33" s="72">
        <v>3.7444000000000002</v>
      </c>
      <c r="L33" s="73">
        <v>15.3716680829752</v>
      </c>
      <c r="M33" s="75"/>
      <c r="N33" s="75"/>
      <c r="O33" s="72">
        <v>138.37620000000001</v>
      </c>
      <c r="P33" s="75"/>
      <c r="Q33" s="75"/>
      <c r="R33" s="75"/>
      <c r="S33" s="75"/>
      <c r="T33" s="75"/>
      <c r="U33" s="76"/>
      <c r="V33" s="39"/>
      <c r="W33" s="39"/>
    </row>
    <row r="34" spans="1:23" ht="12" thickBot="1" x14ac:dyDescent="0.2">
      <c r="A34" s="47"/>
      <c r="B34" s="51" t="s">
        <v>71</v>
      </c>
      <c r="C34" s="58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2">
        <v>1</v>
      </c>
      <c r="O34" s="72">
        <v>1</v>
      </c>
      <c r="P34" s="75"/>
      <c r="Q34" s="75"/>
      <c r="R34" s="75"/>
      <c r="S34" s="75"/>
      <c r="T34" s="75"/>
      <c r="U34" s="76"/>
      <c r="V34" s="39"/>
      <c r="W34" s="39"/>
    </row>
    <row r="35" spans="1:23" ht="12" customHeight="1" thickBot="1" x14ac:dyDescent="0.2">
      <c r="A35" s="47"/>
      <c r="B35" s="51" t="s">
        <v>32</v>
      </c>
      <c r="C35" s="58"/>
      <c r="D35" s="72">
        <v>230449.9221</v>
      </c>
      <c r="E35" s="72">
        <v>235476.08549999999</v>
      </c>
      <c r="F35" s="73">
        <v>97.865531274937098</v>
      </c>
      <c r="G35" s="72">
        <v>204575.05100000001</v>
      </c>
      <c r="H35" s="73">
        <v>12.648106879856</v>
      </c>
      <c r="I35" s="72">
        <v>6364.1514999999999</v>
      </c>
      <c r="J35" s="73">
        <v>2.76162015678113</v>
      </c>
      <c r="K35" s="72">
        <v>5130.6468000000004</v>
      </c>
      <c r="L35" s="73">
        <v>2.5079533280918</v>
      </c>
      <c r="M35" s="73">
        <v>0.240418946788541</v>
      </c>
      <c r="N35" s="72">
        <v>3789533.0890000002</v>
      </c>
      <c r="O35" s="72">
        <v>26295334.788600001</v>
      </c>
      <c r="P35" s="72">
        <v>15954</v>
      </c>
      <c r="Q35" s="72">
        <v>7389</v>
      </c>
      <c r="R35" s="73">
        <v>115.915550142103</v>
      </c>
      <c r="S35" s="72">
        <v>14.4446484956751</v>
      </c>
      <c r="T35" s="72">
        <v>14.750278400324801</v>
      </c>
      <c r="U35" s="74">
        <v>-2.1158694497913899</v>
      </c>
      <c r="V35" s="39"/>
      <c r="W35" s="39"/>
    </row>
    <row r="36" spans="1:23" ht="12" customHeight="1" thickBot="1" x14ac:dyDescent="0.2">
      <c r="A36" s="47"/>
      <c r="B36" s="51" t="s">
        <v>70</v>
      </c>
      <c r="C36" s="58"/>
      <c r="D36" s="72">
        <v>316876.23</v>
      </c>
      <c r="E36" s="75"/>
      <c r="F36" s="75"/>
      <c r="G36" s="75"/>
      <c r="H36" s="75"/>
      <c r="I36" s="72">
        <v>10833.79</v>
      </c>
      <c r="J36" s="73">
        <v>3.4189342633873201</v>
      </c>
      <c r="K36" s="75"/>
      <c r="L36" s="75"/>
      <c r="M36" s="75"/>
      <c r="N36" s="72">
        <v>1639170.05</v>
      </c>
      <c r="O36" s="72">
        <v>3892082.07</v>
      </c>
      <c r="P36" s="72">
        <v>182</v>
      </c>
      <c r="Q36" s="72">
        <v>3</v>
      </c>
      <c r="R36" s="73">
        <v>5966.6666666666697</v>
      </c>
      <c r="S36" s="72">
        <v>1741.0781868131901</v>
      </c>
      <c r="T36" s="72">
        <v>4070.94333333333</v>
      </c>
      <c r="U36" s="74">
        <v>-133.81737616187499</v>
      </c>
      <c r="V36" s="39"/>
      <c r="W36" s="39"/>
    </row>
    <row r="37" spans="1:23" ht="12" customHeight="1" thickBot="1" x14ac:dyDescent="0.2">
      <c r="A37" s="47"/>
      <c r="B37" s="51" t="s">
        <v>36</v>
      </c>
      <c r="C37" s="58"/>
      <c r="D37" s="72">
        <v>1590134.58</v>
      </c>
      <c r="E37" s="72">
        <v>646312.54429999995</v>
      </c>
      <c r="F37" s="73">
        <v>246.03182995963999</v>
      </c>
      <c r="G37" s="72">
        <v>1696598.93</v>
      </c>
      <c r="H37" s="73">
        <v>-6.2751630993896601</v>
      </c>
      <c r="I37" s="72">
        <v>-37556.01</v>
      </c>
      <c r="J37" s="73">
        <v>-2.3618133001044499</v>
      </c>
      <c r="K37" s="72">
        <v>-6541.92</v>
      </c>
      <c r="L37" s="73">
        <v>-0.385590246717885</v>
      </c>
      <c r="M37" s="73">
        <v>4.74082379484922</v>
      </c>
      <c r="N37" s="72">
        <v>10613231.59</v>
      </c>
      <c r="O37" s="72">
        <v>79510068.930000007</v>
      </c>
      <c r="P37" s="72">
        <v>415</v>
      </c>
      <c r="Q37" s="72">
        <v>141</v>
      </c>
      <c r="R37" s="73">
        <v>194.326241134752</v>
      </c>
      <c r="S37" s="72">
        <v>3831.64959036145</v>
      </c>
      <c r="T37" s="72">
        <v>3949.9702836879401</v>
      </c>
      <c r="U37" s="74">
        <v>-3.0879831397978998</v>
      </c>
      <c r="V37" s="39"/>
      <c r="W37" s="39"/>
    </row>
    <row r="38" spans="1:23" ht="12" customHeight="1" thickBot="1" x14ac:dyDescent="0.2">
      <c r="A38" s="47"/>
      <c r="B38" s="51" t="s">
        <v>37</v>
      </c>
      <c r="C38" s="58"/>
      <c r="D38" s="72">
        <v>2483203.89</v>
      </c>
      <c r="E38" s="72">
        <v>474459.46659999999</v>
      </c>
      <c r="F38" s="73">
        <v>523.37534917255698</v>
      </c>
      <c r="G38" s="72">
        <v>3090741.72</v>
      </c>
      <c r="H38" s="73">
        <v>-19.6567000752169</v>
      </c>
      <c r="I38" s="72">
        <v>-71759.13</v>
      </c>
      <c r="J38" s="73">
        <v>-2.8897800252721102</v>
      </c>
      <c r="K38" s="72">
        <v>-116197.74</v>
      </c>
      <c r="L38" s="73">
        <v>-3.7595422240587602</v>
      </c>
      <c r="M38" s="73">
        <v>-0.38243953798068703</v>
      </c>
      <c r="N38" s="72">
        <v>11557856.869999999</v>
      </c>
      <c r="O38" s="72">
        <v>50401273.270000003</v>
      </c>
      <c r="P38" s="72">
        <v>824</v>
      </c>
      <c r="Q38" s="72">
        <v>301</v>
      </c>
      <c r="R38" s="73">
        <v>173.75415282392001</v>
      </c>
      <c r="S38" s="72">
        <v>3013.5969538834902</v>
      </c>
      <c r="T38" s="72">
        <v>3100.8258471760801</v>
      </c>
      <c r="U38" s="74">
        <v>-2.8945109325312099</v>
      </c>
      <c r="V38" s="39"/>
      <c r="W38" s="39"/>
    </row>
    <row r="39" spans="1:23" ht="12" thickBot="1" x14ac:dyDescent="0.2">
      <c r="A39" s="47"/>
      <c r="B39" s="51" t="s">
        <v>38</v>
      </c>
      <c r="C39" s="58"/>
      <c r="D39" s="72">
        <v>1292911.95</v>
      </c>
      <c r="E39" s="72">
        <v>396354.98359999998</v>
      </c>
      <c r="F39" s="73">
        <v>326.20050295741999</v>
      </c>
      <c r="G39" s="72">
        <v>1521691.24</v>
      </c>
      <c r="H39" s="73">
        <v>-15.034540778456501</v>
      </c>
      <c r="I39" s="72">
        <v>44087.33</v>
      </c>
      <c r="J39" s="73">
        <v>3.4099251693048398</v>
      </c>
      <c r="K39" s="72">
        <v>4452.03</v>
      </c>
      <c r="L39" s="73">
        <v>0.29257117889434697</v>
      </c>
      <c r="M39" s="73">
        <v>8.9027477353027695</v>
      </c>
      <c r="N39" s="72">
        <v>9069756.5899999999</v>
      </c>
      <c r="O39" s="72">
        <v>46711104.100000001</v>
      </c>
      <c r="P39" s="72">
        <v>474</v>
      </c>
      <c r="Q39" s="72">
        <v>206</v>
      </c>
      <c r="R39" s="73">
        <v>130.09708737864099</v>
      </c>
      <c r="S39" s="72">
        <v>2727.6623417721498</v>
      </c>
      <c r="T39" s="72">
        <v>2199.8518446601902</v>
      </c>
      <c r="U39" s="74">
        <v>19.3502872048687</v>
      </c>
      <c r="V39" s="39"/>
      <c r="W39" s="39"/>
    </row>
    <row r="40" spans="1:23" ht="12" customHeight="1" thickBot="1" x14ac:dyDescent="0.2">
      <c r="A40" s="47"/>
      <c r="B40" s="51" t="s">
        <v>73</v>
      </c>
      <c r="C40" s="58"/>
      <c r="D40" s="72">
        <v>4.1900000000000004</v>
      </c>
      <c r="E40" s="75"/>
      <c r="F40" s="75"/>
      <c r="G40" s="72">
        <v>4.6399999999999997</v>
      </c>
      <c r="H40" s="73">
        <v>-9.6982758620689697</v>
      </c>
      <c r="I40" s="72">
        <v>4.12</v>
      </c>
      <c r="J40" s="73">
        <v>98.329355608591896</v>
      </c>
      <c r="K40" s="72">
        <v>2.64</v>
      </c>
      <c r="L40" s="73">
        <v>56.8965517241379</v>
      </c>
      <c r="M40" s="73">
        <v>0.560606060606061</v>
      </c>
      <c r="N40" s="72">
        <v>409.55</v>
      </c>
      <c r="O40" s="72">
        <v>2794.76</v>
      </c>
      <c r="P40" s="72">
        <v>28</v>
      </c>
      <c r="Q40" s="72">
        <v>1</v>
      </c>
      <c r="R40" s="73">
        <v>2700</v>
      </c>
      <c r="S40" s="72">
        <v>0.14964285714285699</v>
      </c>
      <c r="T40" s="72">
        <v>0.04</v>
      </c>
      <c r="U40" s="74">
        <v>73.269689737470202</v>
      </c>
      <c r="V40" s="39"/>
      <c r="W40" s="39"/>
    </row>
    <row r="41" spans="1:23" ht="12" customHeight="1" thickBot="1" x14ac:dyDescent="0.2">
      <c r="A41" s="47"/>
      <c r="B41" s="51" t="s">
        <v>33</v>
      </c>
      <c r="C41" s="58"/>
      <c r="D41" s="72">
        <v>205024.78690000001</v>
      </c>
      <c r="E41" s="72">
        <v>165931.9725</v>
      </c>
      <c r="F41" s="73">
        <v>123.559542992837</v>
      </c>
      <c r="G41" s="72">
        <v>261342.74470000001</v>
      </c>
      <c r="H41" s="73">
        <v>-21.549462895803099</v>
      </c>
      <c r="I41" s="72">
        <v>8875.7394000000004</v>
      </c>
      <c r="J41" s="73">
        <v>4.32910553606823</v>
      </c>
      <c r="K41" s="72">
        <v>12051.171399999999</v>
      </c>
      <c r="L41" s="73">
        <v>4.6112515630896</v>
      </c>
      <c r="M41" s="73">
        <v>-0.26349571295616903</v>
      </c>
      <c r="N41" s="72">
        <v>4248243.3271000003</v>
      </c>
      <c r="O41" s="72">
        <v>30565208.7601</v>
      </c>
      <c r="P41" s="72">
        <v>291</v>
      </c>
      <c r="Q41" s="72">
        <v>177</v>
      </c>
      <c r="R41" s="73">
        <v>64.406779661016998</v>
      </c>
      <c r="S41" s="72">
        <v>704.55253230240601</v>
      </c>
      <c r="T41" s="72">
        <v>583.70853163841798</v>
      </c>
      <c r="U41" s="74">
        <v>17.151879401963299</v>
      </c>
      <c r="V41" s="39"/>
      <c r="W41" s="39"/>
    </row>
    <row r="42" spans="1:23" ht="12" thickBot="1" x14ac:dyDescent="0.2">
      <c r="A42" s="47"/>
      <c r="B42" s="51" t="s">
        <v>34</v>
      </c>
      <c r="C42" s="58"/>
      <c r="D42" s="72">
        <v>816853.78</v>
      </c>
      <c r="E42" s="72">
        <v>498809.36369999999</v>
      </c>
      <c r="F42" s="73">
        <v>163.76071490335599</v>
      </c>
      <c r="G42" s="72">
        <v>521283.94689999998</v>
      </c>
      <c r="H42" s="73">
        <v>56.700352055287901</v>
      </c>
      <c r="I42" s="72">
        <v>31865.1734</v>
      </c>
      <c r="J42" s="73">
        <v>3.9009641848018402</v>
      </c>
      <c r="K42" s="72">
        <v>24978.660800000001</v>
      </c>
      <c r="L42" s="73">
        <v>4.7917571505020398</v>
      </c>
      <c r="M42" s="73">
        <v>0.27569582913748503</v>
      </c>
      <c r="N42" s="72">
        <v>11247762.7292</v>
      </c>
      <c r="O42" s="72">
        <v>70894162.586300001</v>
      </c>
      <c r="P42" s="72">
        <v>2327</v>
      </c>
      <c r="Q42" s="72">
        <v>1636</v>
      </c>
      <c r="R42" s="73">
        <v>42.237163814180903</v>
      </c>
      <c r="S42" s="72">
        <v>351.03299527288402</v>
      </c>
      <c r="T42" s="72">
        <v>207.291277444988</v>
      </c>
      <c r="U42" s="74">
        <v>40.9482070812617</v>
      </c>
      <c r="V42" s="39"/>
      <c r="W42" s="39"/>
    </row>
    <row r="43" spans="1:23" ht="12" thickBot="1" x14ac:dyDescent="0.2">
      <c r="A43" s="47"/>
      <c r="B43" s="51" t="s">
        <v>39</v>
      </c>
      <c r="C43" s="58"/>
      <c r="D43" s="72">
        <v>824866.65</v>
      </c>
      <c r="E43" s="72">
        <v>270791.98719999997</v>
      </c>
      <c r="F43" s="73">
        <v>304.61265066560998</v>
      </c>
      <c r="G43" s="72">
        <v>938339.08</v>
      </c>
      <c r="H43" s="73">
        <v>-12.0929024932011</v>
      </c>
      <c r="I43" s="72">
        <v>37426.86</v>
      </c>
      <c r="J43" s="73">
        <v>4.5373224872165698</v>
      </c>
      <c r="K43" s="72">
        <v>32381.09</v>
      </c>
      <c r="L43" s="73">
        <v>3.4508943185015801</v>
      </c>
      <c r="M43" s="73">
        <v>0.15582458774550201</v>
      </c>
      <c r="N43" s="72">
        <v>5558775.7599999998</v>
      </c>
      <c r="O43" s="72">
        <v>36672020.310000002</v>
      </c>
      <c r="P43" s="72">
        <v>366</v>
      </c>
      <c r="Q43" s="72">
        <v>133</v>
      </c>
      <c r="R43" s="73">
        <v>175.18796992481199</v>
      </c>
      <c r="S43" s="72">
        <v>2253.73401639344</v>
      </c>
      <c r="T43" s="72">
        <v>2083.46398496241</v>
      </c>
      <c r="U43" s="74">
        <v>7.5550189238174799</v>
      </c>
      <c r="V43" s="39"/>
      <c r="W43" s="39"/>
    </row>
    <row r="44" spans="1:23" ht="12" thickBot="1" x14ac:dyDescent="0.2">
      <c r="A44" s="47"/>
      <c r="B44" s="51" t="s">
        <v>40</v>
      </c>
      <c r="C44" s="58"/>
      <c r="D44" s="72">
        <v>314405.21999999997</v>
      </c>
      <c r="E44" s="72">
        <v>55091.6466</v>
      </c>
      <c r="F44" s="73">
        <v>570.69490458831206</v>
      </c>
      <c r="G44" s="72">
        <v>162311.41</v>
      </c>
      <c r="H44" s="73">
        <v>93.704940398213495</v>
      </c>
      <c r="I44" s="72">
        <v>37982.83</v>
      </c>
      <c r="J44" s="73">
        <v>12.0808522199472</v>
      </c>
      <c r="K44" s="72">
        <v>17638.79</v>
      </c>
      <c r="L44" s="73">
        <v>10.8672520311419</v>
      </c>
      <c r="M44" s="73">
        <v>1.1533693637715501</v>
      </c>
      <c r="N44" s="72">
        <v>1998481.58</v>
      </c>
      <c r="O44" s="72">
        <v>11086518.619999999</v>
      </c>
      <c r="P44" s="72">
        <v>220</v>
      </c>
      <c r="Q44" s="72">
        <v>88</v>
      </c>
      <c r="R44" s="73">
        <v>150</v>
      </c>
      <c r="S44" s="72">
        <v>1429.1146363636401</v>
      </c>
      <c r="T44" s="72">
        <v>1477.60920454545</v>
      </c>
      <c r="U44" s="74">
        <v>-3.3933294746187799</v>
      </c>
      <c r="V44" s="39"/>
      <c r="W44" s="39"/>
    </row>
    <row r="45" spans="1:23" ht="12" thickBot="1" x14ac:dyDescent="0.2">
      <c r="A45" s="46"/>
      <c r="B45" s="51" t="s">
        <v>35</v>
      </c>
      <c r="C45" s="58"/>
      <c r="D45" s="77">
        <v>14809.658799999999</v>
      </c>
      <c r="E45" s="78"/>
      <c r="F45" s="78"/>
      <c r="G45" s="77">
        <v>68320.058900000004</v>
      </c>
      <c r="H45" s="79">
        <v>-78.323117634197502</v>
      </c>
      <c r="I45" s="77">
        <v>2284.3797</v>
      </c>
      <c r="J45" s="79">
        <v>15.4249313292755</v>
      </c>
      <c r="K45" s="77">
        <v>9503.3731000000007</v>
      </c>
      <c r="L45" s="79">
        <v>13.910077439936201</v>
      </c>
      <c r="M45" s="79">
        <v>-0.75962432749273001</v>
      </c>
      <c r="N45" s="77">
        <v>445790.64449999999</v>
      </c>
      <c r="O45" s="77">
        <v>3325354.5532</v>
      </c>
      <c r="P45" s="77">
        <v>19</v>
      </c>
      <c r="Q45" s="77">
        <v>23</v>
      </c>
      <c r="R45" s="79">
        <v>-17.3913043478261</v>
      </c>
      <c r="S45" s="77">
        <v>779.45572631578898</v>
      </c>
      <c r="T45" s="77">
        <v>722.27944347826099</v>
      </c>
      <c r="U45" s="80">
        <v>7.3354112244168999</v>
      </c>
      <c r="V45" s="39"/>
      <c r="W45" s="39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3"/>
  <sheetViews>
    <sheetView topLeftCell="A16" workbookViewId="0">
      <selection activeCell="B32" sqref="B32:E38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56055</v>
      </c>
      <c r="D2" s="32">
        <v>542832.040609402</v>
      </c>
      <c r="E2" s="32">
        <v>417338.67798376101</v>
      </c>
      <c r="F2" s="32">
        <v>125493.36262564101</v>
      </c>
      <c r="G2" s="32">
        <v>417338.67798376101</v>
      </c>
      <c r="H2" s="32">
        <v>0.23118267389809499</v>
      </c>
    </row>
    <row r="3" spans="1:8" ht="14.25" x14ac:dyDescent="0.2">
      <c r="A3" s="32">
        <v>2</v>
      </c>
      <c r="B3" s="33">
        <v>13</v>
      </c>
      <c r="C3" s="32">
        <v>9468.7659999999996</v>
      </c>
      <c r="D3" s="32">
        <v>77721.1811639589</v>
      </c>
      <c r="E3" s="32">
        <v>60604.565423379499</v>
      </c>
      <c r="F3" s="32">
        <v>17116.6157405794</v>
      </c>
      <c r="G3" s="32">
        <v>60604.565423379499</v>
      </c>
      <c r="H3" s="32">
        <v>0.22023102948564999</v>
      </c>
    </row>
    <row r="4" spans="1:8" ht="14.25" x14ac:dyDescent="0.2">
      <c r="A4" s="32">
        <v>3</v>
      </c>
      <c r="B4" s="33">
        <v>14</v>
      </c>
      <c r="C4" s="32">
        <v>124938</v>
      </c>
      <c r="D4" s="32">
        <v>150364.98274700899</v>
      </c>
      <c r="E4" s="32">
        <v>113625.50089401699</v>
      </c>
      <c r="F4" s="32">
        <v>36739.481852991499</v>
      </c>
      <c r="G4" s="32">
        <v>113625.50089401699</v>
      </c>
      <c r="H4" s="32">
        <v>0.24433535775285001</v>
      </c>
    </row>
    <row r="5" spans="1:8" ht="14.25" x14ac:dyDescent="0.2">
      <c r="A5" s="32">
        <v>4</v>
      </c>
      <c r="B5" s="33">
        <v>15</v>
      </c>
      <c r="C5" s="32">
        <v>3027</v>
      </c>
      <c r="D5" s="32">
        <v>53486.387465811997</v>
      </c>
      <c r="E5" s="32">
        <v>42062.221004273502</v>
      </c>
      <c r="F5" s="32">
        <v>11424.1664615385</v>
      </c>
      <c r="G5" s="32">
        <v>42062.221004273502</v>
      </c>
      <c r="H5" s="32">
        <v>0.21359016757003199</v>
      </c>
    </row>
    <row r="6" spans="1:8" ht="14.25" x14ac:dyDescent="0.2">
      <c r="A6" s="32">
        <v>5</v>
      </c>
      <c r="B6" s="33">
        <v>16</v>
      </c>
      <c r="C6" s="32">
        <v>3983</v>
      </c>
      <c r="D6" s="32">
        <v>321416.77681538498</v>
      </c>
      <c r="E6" s="32">
        <v>302309.39958888898</v>
      </c>
      <c r="F6" s="32">
        <v>19107.377226495701</v>
      </c>
      <c r="G6" s="32">
        <v>302309.39958888898</v>
      </c>
      <c r="H6" s="32">
        <v>5.9447354975719298E-2</v>
      </c>
    </row>
    <row r="7" spans="1:8" ht="14.25" x14ac:dyDescent="0.2">
      <c r="A7" s="32">
        <v>6</v>
      </c>
      <c r="B7" s="33">
        <v>17</v>
      </c>
      <c r="C7" s="32">
        <v>32305</v>
      </c>
      <c r="D7" s="32">
        <v>384001.77840683801</v>
      </c>
      <c r="E7" s="32">
        <v>342337.09370256402</v>
      </c>
      <c r="F7" s="32">
        <v>41664.684704273503</v>
      </c>
      <c r="G7" s="32">
        <v>342337.09370256402</v>
      </c>
      <c r="H7" s="32">
        <v>0.108501280585558</v>
      </c>
    </row>
    <row r="8" spans="1:8" ht="14.25" x14ac:dyDescent="0.2">
      <c r="A8" s="32">
        <v>7</v>
      </c>
      <c r="B8" s="33">
        <v>18</v>
      </c>
      <c r="C8" s="32">
        <v>78982</v>
      </c>
      <c r="D8" s="32">
        <v>211264.147054701</v>
      </c>
      <c r="E8" s="32">
        <v>168544.96470170899</v>
      </c>
      <c r="F8" s="32">
        <v>42719.182352991498</v>
      </c>
      <c r="G8" s="32">
        <v>168544.96470170899</v>
      </c>
      <c r="H8" s="32">
        <v>0.202207440062845</v>
      </c>
    </row>
    <row r="9" spans="1:8" ht="14.25" x14ac:dyDescent="0.2">
      <c r="A9" s="32">
        <v>8</v>
      </c>
      <c r="B9" s="33">
        <v>19</v>
      </c>
      <c r="C9" s="32">
        <v>37957</v>
      </c>
      <c r="D9" s="32">
        <v>222224.18185128199</v>
      </c>
      <c r="E9" s="32">
        <v>213687.570341026</v>
      </c>
      <c r="F9" s="32">
        <v>8536.6115102564108</v>
      </c>
      <c r="G9" s="32">
        <v>213687.570341026</v>
      </c>
      <c r="H9" s="32">
        <v>3.8414413045153299E-2</v>
      </c>
    </row>
    <row r="10" spans="1:8" ht="14.25" x14ac:dyDescent="0.2">
      <c r="A10" s="32">
        <v>9</v>
      </c>
      <c r="B10" s="33">
        <v>21</v>
      </c>
      <c r="C10" s="32">
        <v>308824</v>
      </c>
      <c r="D10" s="32">
        <v>1204189.0369752101</v>
      </c>
      <c r="E10" s="32">
        <v>1185299.7931393201</v>
      </c>
      <c r="F10" s="32">
        <v>18889.2438358974</v>
      </c>
      <c r="G10" s="32">
        <v>1185299.7931393201</v>
      </c>
      <c r="H10" s="35">
        <v>1.56862778649315E-2</v>
      </c>
    </row>
    <row r="11" spans="1:8" ht="14.25" x14ac:dyDescent="0.2">
      <c r="A11" s="32">
        <v>10</v>
      </c>
      <c r="B11" s="33">
        <v>22</v>
      </c>
      <c r="C11" s="32">
        <v>89556</v>
      </c>
      <c r="D11" s="32">
        <v>1360866.17215043</v>
      </c>
      <c r="E11" s="32">
        <v>1308898.0131145299</v>
      </c>
      <c r="F11" s="32">
        <v>51968.159035897399</v>
      </c>
      <c r="G11" s="32">
        <v>1308898.0131145299</v>
      </c>
      <c r="H11" s="32">
        <v>3.8187560319599897E-2</v>
      </c>
    </row>
    <row r="12" spans="1:8" ht="14.25" x14ac:dyDescent="0.2">
      <c r="A12" s="32">
        <v>11</v>
      </c>
      <c r="B12" s="33">
        <v>23</v>
      </c>
      <c r="C12" s="32">
        <v>262996.21100000001</v>
      </c>
      <c r="D12" s="32">
        <v>1994738.65793318</v>
      </c>
      <c r="E12" s="32">
        <v>1727933.83569987</v>
      </c>
      <c r="F12" s="32">
        <v>266804.82223331102</v>
      </c>
      <c r="G12" s="32">
        <v>1727933.83569987</v>
      </c>
      <c r="H12" s="32">
        <v>0.133754274612473</v>
      </c>
    </row>
    <row r="13" spans="1:8" ht="14.25" x14ac:dyDescent="0.2">
      <c r="A13" s="32">
        <v>12</v>
      </c>
      <c r="B13" s="33">
        <v>24</v>
      </c>
      <c r="C13" s="32">
        <v>24028.536</v>
      </c>
      <c r="D13" s="32">
        <v>820367.32713589701</v>
      </c>
      <c r="E13" s="32">
        <v>821445.91789487202</v>
      </c>
      <c r="F13" s="32">
        <v>-1078.5907589743599</v>
      </c>
      <c r="G13" s="32">
        <v>821445.91789487202</v>
      </c>
      <c r="H13" s="32">
        <v>-1.3147656218099101E-3</v>
      </c>
    </row>
    <row r="14" spans="1:8" ht="14.25" x14ac:dyDescent="0.2">
      <c r="A14" s="32">
        <v>13</v>
      </c>
      <c r="B14" s="33">
        <v>25</v>
      </c>
      <c r="C14" s="32">
        <v>75338</v>
      </c>
      <c r="D14" s="32">
        <v>854534.29960000003</v>
      </c>
      <c r="E14" s="32">
        <v>801635.94050000003</v>
      </c>
      <c r="F14" s="32">
        <v>52898.359100000001</v>
      </c>
      <c r="G14" s="32">
        <v>801635.94050000003</v>
      </c>
      <c r="H14" s="32">
        <v>6.1903143179578901E-2</v>
      </c>
    </row>
    <row r="15" spans="1:8" ht="14.25" x14ac:dyDescent="0.2">
      <c r="A15" s="32">
        <v>14</v>
      </c>
      <c r="B15" s="33">
        <v>26</v>
      </c>
      <c r="C15" s="32">
        <v>101666</v>
      </c>
      <c r="D15" s="32">
        <v>357257.584354739</v>
      </c>
      <c r="E15" s="32">
        <v>328461.663729302</v>
      </c>
      <c r="F15" s="32">
        <v>28795.9206254368</v>
      </c>
      <c r="G15" s="32">
        <v>328461.663729302</v>
      </c>
      <c r="H15" s="32">
        <v>8.0602685251445705E-2</v>
      </c>
    </row>
    <row r="16" spans="1:8" ht="14.25" x14ac:dyDescent="0.2">
      <c r="A16" s="32">
        <v>15</v>
      </c>
      <c r="B16" s="33">
        <v>27</v>
      </c>
      <c r="C16" s="32">
        <v>215689.65599999999</v>
      </c>
      <c r="D16" s="32">
        <v>1433173.9865000001</v>
      </c>
      <c r="E16" s="32">
        <v>1273982.1802999999</v>
      </c>
      <c r="F16" s="32">
        <v>159191.80619999999</v>
      </c>
      <c r="G16" s="32">
        <v>1273982.1802999999</v>
      </c>
      <c r="H16" s="32">
        <v>0.111076399445937</v>
      </c>
    </row>
    <row r="17" spans="1:8" ht="14.25" x14ac:dyDescent="0.2">
      <c r="A17" s="32">
        <v>16</v>
      </c>
      <c r="B17" s="33">
        <v>29</v>
      </c>
      <c r="C17" s="32">
        <v>243463</v>
      </c>
      <c r="D17" s="32">
        <v>2945460.4323453</v>
      </c>
      <c r="E17" s="32">
        <v>2722891.8692418798</v>
      </c>
      <c r="F17" s="32">
        <v>222568.563103419</v>
      </c>
      <c r="G17" s="32">
        <v>2722891.8692418798</v>
      </c>
      <c r="H17" s="32">
        <v>7.5563250030216994E-2</v>
      </c>
    </row>
    <row r="18" spans="1:8" ht="14.25" x14ac:dyDescent="0.2">
      <c r="A18" s="32">
        <v>17</v>
      </c>
      <c r="B18" s="33">
        <v>31</v>
      </c>
      <c r="C18" s="32">
        <v>31029.21</v>
      </c>
      <c r="D18" s="32">
        <v>280225.90975396702</v>
      </c>
      <c r="E18" s="32">
        <v>245759.93989086599</v>
      </c>
      <c r="F18" s="32">
        <v>34465.969863101098</v>
      </c>
      <c r="G18" s="32">
        <v>245759.93989086599</v>
      </c>
      <c r="H18" s="32">
        <v>0.122993515815013</v>
      </c>
    </row>
    <row r="19" spans="1:8" ht="14.25" x14ac:dyDescent="0.2">
      <c r="A19" s="32">
        <v>18</v>
      </c>
      <c r="B19" s="33">
        <v>32</v>
      </c>
      <c r="C19" s="32">
        <v>25169.577000000001</v>
      </c>
      <c r="D19" s="32">
        <v>304572.12048766401</v>
      </c>
      <c r="E19" s="32">
        <v>303873.78486905003</v>
      </c>
      <c r="F19" s="32">
        <v>698.33561861333897</v>
      </c>
      <c r="G19" s="32">
        <v>303873.78486905003</v>
      </c>
      <c r="H19" s="32">
        <v>2.2928415690024501E-3</v>
      </c>
    </row>
    <row r="20" spans="1:8" ht="14.25" x14ac:dyDescent="0.2">
      <c r="A20" s="32">
        <v>19</v>
      </c>
      <c r="B20" s="33">
        <v>33</v>
      </c>
      <c r="C20" s="32">
        <v>44794.057000000001</v>
      </c>
      <c r="D20" s="32">
        <v>542059.97170307802</v>
      </c>
      <c r="E20" s="32">
        <v>439528.20430469199</v>
      </c>
      <c r="F20" s="32">
        <v>102531.767398387</v>
      </c>
      <c r="G20" s="32">
        <v>439528.20430469199</v>
      </c>
      <c r="H20" s="32">
        <v>0.189152073111478</v>
      </c>
    </row>
    <row r="21" spans="1:8" ht="14.25" x14ac:dyDescent="0.2">
      <c r="A21" s="32">
        <v>20</v>
      </c>
      <c r="B21" s="33">
        <v>34</v>
      </c>
      <c r="C21" s="32">
        <v>43461.385999999999</v>
      </c>
      <c r="D21" s="32">
        <v>247592.29310761701</v>
      </c>
      <c r="E21" s="32">
        <v>177860.44017985801</v>
      </c>
      <c r="F21" s="32">
        <v>69731.852927759101</v>
      </c>
      <c r="G21" s="32">
        <v>177860.44017985801</v>
      </c>
      <c r="H21" s="32">
        <v>0.281639836412234</v>
      </c>
    </row>
    <row r="22" spans="1:8" ht="14.25" x14ac:dyDescent="0.2">
      <c r="A22" s="32">
        <v>21</v>
      </c>
      <c r="B22" s="33">
        <v>35</v>
      </c>
      <c r="C22" s="32">
        <v>39322.267999999996</v>
      </c>
      <c r="D22" s="32">
        <v>838392.36981061904</v>
      </c>
      <c r="E22" s="32">
        <v>820545.807770796</v>
      </c>
      <c r="F22" s="32">
        <v>17846.562039822998</v>
      </c>
      <c r="G22" s="32">
        <v>820545.807770796</v>
      </c>
      <c r="H22" s="32">
        <v>2.1286646542184401E-2</v>
      </c>
    </row>
    <row r="23" spans="1:8" ht="14.25" x14ac:dyDescent="0.2">
      <c r="A23" s="32">
        <v>22</v>
      </c>
      <c r="B23" s="33">
        <v>36</v>
      </c>
      <c r="C23" s="32">
        <v>146345.76199999999</v>
      </c>
      <c r="D23" s="32">
        <v>722097.83639756404</v>
      </c>
      <c r="E23" s="32">
        <v>610623.65200468001</v>
      </c>
      <c r="F23" s="32">
        <v>111474.184392884</v>
      </c>
      <c r="G23" s="32">
        <v>610623.65200468001</v>
      </c>
      <c r="H23" s="32">
        <v>0.154375458246783</v>
      </c>
    </row>
    <row r="24" spans="1:8" ht="14.25" x14ac:dyDescent="0.2">
      <c r="A24" s="32">
        <v>23</v>
      </c>
      <c r="B24" s="33">
        <v>37</v>
      </c>
      <c r="C24" s="32">
        <v>171286.114</v>
      </c>
      <c r="D24" s="32">
        <v>1653668.5815651801</v>
      </c>
      <c r="E24" s="32">
        <v>1473122.6591950201</v>
      </c>
      <c r="F24" s="32">
        <v>180545.92237016099</v>
      </c>
      <c r="G24" s="32">
        <v>1473122.6591950201</v>
      </c>
      <c r="H24" s="32">
        <v>0.10917902437214801</v>
      </c>
    </row>
    <row r="25" spans="1:8" ht="14.25" x14ac:dyDescent="0.2">
      <c r="A25" s="32">
        <v>24</v>
      </c>
      <c r="B25" s="33">
        <v>38</v>
      </c>
      <c r="C25" s="32">
        <v>117185.261</v>
      </c>
      <c r="D25" s="32">
        <v>480483.32591769903</v>
      </c>
      <c r="E25" s="32">
        <v>449769.51080177003</v>
      </c>
      <c r="F25" s="32">
        <v>30713.815115929199</v>
      </c>
      <c r="G25" s="32">
        <v>449769.51080177003</v>
      </c>
      <c r="H25" s="32">
        <v>6.3922749155274794E-2</v>
      </c>
    </row>
    <row r="26" spans="1:8" ht="14.25" x14ac:dyDescent="0.2">
      <c r="A26" s="32">
        <v>25</v>
      </c>
      <c r="B26" s="33">
        <v>39</v>
      </c>
      <c r="C26" s="32">
        <v>78863.290999999997</v>
      </c>
      <c r="D26" s="32">
        <v>109155.95666857999</v>
      </c>
      <c r="E26" s="32">
        <v>79054.561842289695</v>
      </c>
      <c r="F26" s="32">
        <v>30101.3948262905</v>
      </c>
      <c r="G26" s="32">
        <v>79054.561842289695</v>
      </c>
      <c r="H26" s="32">
        <v>0.275765022312841</v>
      </c>
    </row>
    <row r="27" spans="1:8" ht="14.25" x14ac:dyDescent="0.2">
      <c r="A27" s="32">
        <v>26</v>
      </c>
      <c r="B27" s="33">
        <v>42</v>
      </c>
      <c r="C27" s="32">
        <v>17997.218000000001</v>
      </c>
      <c r="D27" s="32">
        <v>230449.9216</v>
      </c>
      <c r="E27" s="32">
        <v>224085.76439999999</v>
      </c>
      <c r="F27" s="32">
        <v>6364.1571999999996</v>
      </c>
      <c r="G27" s="32">
        <v>224085.76439999999</v>
      </c>
      <c r="H27" s="32">
        <v>2.7616226361953301E-2</v>
      </c>
    </row>
    <row r="28" spans="1:8" ht="14.25" x14ac:dyDescent="0.2">
      <c r="A28" s="32">
        <v>27</v>
      </c>
      <c r="B28" s="33">
        <v>75</v>
      </c>
      <c r="C28" s="32">
        <v>293</v>
      </c>
      <c r="D28" s="32">
        <v>205024.78632478599</v>
      </c>
      <c r="E28" s="32">
        <v>196149.047008547</v>
      </c>
      <c r="F28" s="32">
        <v>8875.73931623932</v>
      </c>
      <c r="G28" s="32">
        <v>196149.047008547</v>
      </c>
      <c r="H28" s="32">
        <v>4.3291055073599601E-2</v>
      </c>
    </row>
    <row r="29" spans="1:8" ht="14.25" x14ac:dyDescent="0.2">
      <c r="A29" s="32">
        <v>28</v>
      </c>
      <c r="B29" s="33">
        <v>76</v>
      </c>
      <c r="C29" s="32">
        <v>2658</v>
      </c>
      <c r="D29" s="32">
        <v>816853.77438888897</v>
      </c>
      <c r="E29" s="32">
        <v>784988.60537948704</v>
      </c>
      <c r="F29" s="32">
        <v>31865.169009401699</v>
      </c>
      <c r="G29" s="32">
        <v>784988.60537948704</v>
      </c>
      <c r="H29" s="32">
        <v>3.9009636740971097E-2</v>
      </c>
    </row>
    <row r="30" spans="1:8" ht="14.25" x14ac:dyDescent="0.2">
      <c r="A30" s="32">
        <v>29</v>
      </c>
      <c r="B30" s="33">
        <v>99</v>
      </c>
      <c r="C30" s="32">
        <v>19</v>
      </c>
      <c r="D30" s="32">
        <v>14809.6588760306</v>
      </c>
      <c r="E30" s="32">
        <v>12525.279252704</v>
      </c>
      <c r="F30" s="32">
        <v>2284.3796233265298</v>
      </c>
      <c r="G30" s="32">
        <v>12525.279252704</v>
      </c>
      <c r="H30" s="32">
        <v>0.15424930732360101</v>
      </c>
    </row>
    <row r="31" spans="1:8" ht="14.25" x14ac:dyDescent="0.2">
      <c r="A31" s="32"/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7">
        <v>70</v>
      </c>
      <c r="C32" s="38">
        <v>181</v>
      </c>
      <c r="D32" s="38">
        <v>316876.23</v>
      </c>
      <c r="E32" s="38">
        <v>306042.44</v>
      </c>
      <c r="F32" s="32"/>
      <c r="G32" s="32"/>
      <c r="H32" s="32"/>
    </row>
    <row r="33" spans="1:8" ht="14.25" x14ac:dyDescent="0.2">
      <c r="A33" s="32"/>
      <c r="B33" s="37">
        <v>71</v>
      </c>
      <c r="C33" s="38">
        <v>395</v>
      </c>
      <c r="D33" s="38">
        <v>1590134.58</v>
      </c>
      <c r="E33" s="38">
        <v>1627690.59</v>
      </c>
      <c r="F33" s="32"/>
      <c r="G33" s="32"/>
      <c r="H33" s="32"/>
    </row>
    <row r="34" spans="1:8" ht="14.25" x14ac:dyDescent="0.2">
      <c r="A34" s="32"/>
      <c r="B34" s="37">
        <v>72</v>
      </c>
      <c r="C34" s="38">
        <v>780</v>
      </c>
      <c r="D34" s="38">
        <v>2483203.89</v>
      </c>
      <c r="E34" s="38">
        <v>2554963.02</v>
      </c>
      <c r="F34" s="32"/>
      <c r="G34" s="32"/>
      <c r="H34" s="32"/>
    </row>
    <row r="35" spans="1:8" ht="14.25" x14ac:dyDescent="0.2">
      <c r="A35" s="32"/>
      <c r="B35" s="37">
        <v>73</v>
      </c>
      <c r="C35" s="38">
        <v>448</v>
      </c>
      <c r="D35" s="38">
        <v>1292911.95</v>
      </c>
      <c r="E35" s="38">
        <v>1248824.6200000001</v>
      </c>
      <c r="F35" s="32"/>
      <c r="G35" s="32"/>
      <c r="H35" s="32"/>
    </row>
    <row r="36" spans="1:8" ht="14.25" x14ac:dyDescent="0.2">
      <c r="A36" s="32"/>
      <c r="B36" s="37">
        <v>74</v>
      </c>
      <c r="C36" s="38">
        <v>26</v>
      </c>
      <c r="D36" s="38">
        <v>4.1900000000000004</v>
      </c>
      <c r="E36" s="38">
        <v>7.0000000000000007E-2</v>
      </c>
      <c r="F36" s="32"/>
      <c r="G36" s="32"/>
      <c r="H36" s="32"/>
    </row>
    <row r="37" spans="1:8" ht="14.25" x14ac:dyDescent="0.2">
      <c r="A37" s="32"/>
      <c r="B37" s="37">
        <v>77</v>
      </c>
      <c r="C37" s="38">
        <v>356</v>
      </c>
      <c r="D37" s="38">
        <v>824866.65</v>
      </c>
      <c r="E37" s="38">
        <v>787439.79</v>
      </c>
      <c r="F37" s="32"/>
      <c r="G37" s="32"/>
      <c r="H37" s="32"/>
    </row>
    <row r="38" spans="1:8" ht="14.25" x14ac:dyDescent="0.2">
      <c r="A38" s="32"/>
      <c r="B38" s="37">
        <v>78</v>
      </c>
      <c r="C38" s="38">
        <v>196</v>
      </c>
      <c r="D38" s="38">
        <v>314405.21999999997</v>
      </c>
      <c r="E38" s="38">
        <v>276422.39</v>
      </c>
      <c r="F38" s="32"/>
      <c r="G38" s="32"/>
      <c r="H38" s="32"/>
    </row>
    <row r="39" spans="1:8" ht="14.25" x14ac:dyDescent="0.2">
      <c r="A39" s="32"/>
      <c r="B39" s="37"/>
      <c r="C39" s="38"/>
      <c r="D39" s="38"/>
      <c r="E39" s="38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2"/>
      <c r="D42" s="32"/>
      <c r="E42" s="32"/>
      <c r="F42" s="32"/>
      <c r="G42" s="32"/>
      <c r="H42" s="32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3"/>
      <c r="D44" s="33"/>
      <c r="E44" s="33"/>
      <c r="F44" s="33"/>
      <c r="G44" s="33"/>
      <c r="H44" s="33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  <row r="63" spans="1:8" ht="14.25" x14ac:dyDescent="0.2">
      <c r="A63" s="32"/>
      <c r="B63" s="33"/>
      <c r="C63" s="32"/>
      <c r="D63" s="32"/>
      <c r="E63" s="32"/>
      <c r="F63" s="32"/>
      <c r="G63" s="32"/>
      <c r="H6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2015-05-01T02:22:10Z</dcterms:modified>
</cp:coreProperties>
</file>