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3" i="2" l="1"/>
  <c r="H30" i="2"/>
  <c r="J40" i="2"/>
  <c r="I40" i="2"/>
  <c r="H40" i="2"/>
  <c r="F40" i="2"/>
  <c r="E40" i="2"/>
  <c r="G40" i="2" l="1"/>
  <c r="L40" i="2" s="1"/>
  <c r="K40" i="2"/>
  <c r="E4" i="2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2" i="2" l="1"/>
  <c r="H41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1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1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1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1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1" i="2"/>
  <c r="L41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1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<sst xmlns="http://schemas.openxmlformats.org/spreadsheetml/2006/main" count="119" uniqueCount="78">
  <si>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</si>
  <si>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</si>
  <si>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</si>
  <si>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</si>
  <si>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</si>
  <si>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</si>
  <si>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</si>
  <si>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</si>
  <si>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</si>
  <si>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</si>
  <si>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</si>
  <si>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</si>
  <si>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</si>
  <si>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</si>
  <si>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</si>
  <si>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</si>
  <si>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</si>
  <si>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</si>
  <si>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</si>
  <si>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</si>
  <si>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</si>
  <si>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</si>
  <si>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</si>
  <si>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</si>
  <si>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</si>
  <si>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</si>
  <si>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</si>
  <si>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</si>
  <si>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</si>
  <si>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</si>
  <si>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</si>
  <si>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</si>
  <si>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</si>
  <si>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</si>
  <si>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</si>
  <si>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</si>
  <si>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</si>
  <si>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</si>
  <si>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</si>
  <si>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</si>
  <si>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4" type="noConversion"/>
  </si>
  <si>
    <t>COST</t>
    <phoneticPr fontId="44" type="noConversion"/>
  </si>
  <si>
    <t>成本</t>
    <phoneticPr fontId="44" type="noConversion"/>
  </si>
  <si>
    <t>销售金额差异</t>
    <phoneticPr fontId="44" type="noConversion"/>
  </si>
  <si>
    <t>销售成本差异</t>
    <phoneticPr fontId="44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</si>
  <si>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</si>
  <si>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</si>
  <si>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</si>
  <si>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</si>
  <si>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</si>
  <si>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</si>
  <si>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</si>
  <si>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</si>
  <si>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</si>
  <si>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</si>
  <si>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</si>
  <si>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</si>
  <si>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</si>
  <si>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</si>
  <si>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</si>
  <si>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</si>
  <si>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</si>
  <si>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</si>
  <si>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</si>
  <si>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</si>
  <si>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4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</si>
  <si>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</si>
  <si>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4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</si>
  <si>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</si>
  <si>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4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</si>
  <si>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</si>
  <si>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4" type="noConversion"/>
  </si>
  <si>
    <t>910-市场部</t>
  </si>
  <si>
    <t>43-加工专柜</t>
  </si>
  <si>
    <t>销售预算金额</t>
  </si>
  <si>
    <t>销售预算完成率</t>
  </si>
  <si>
    <t>客流量</t>
  </si>
  <si>
    <t>昨天客流量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</si>
</sst>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99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5">
    <xf numFmtId="0" fontId="0" fillId="0" borderId="0"/>
    <xf numFmtId="0" fontId="59" fillId="0" borderId="0" applyNumberFormat="0" applyFill="0" applyBorder="0" applyAlignment="0" applyProtection="0"/>
    <xf numFmtId="0" fontId="60" fillId="0" borderId="1" applyNumberFormat="0" applyFill="0" applyAlignment="0" applyProtection="0"/>
    <xf numFmtId="0" fontId="61" fillId="0" borderId="2" applyNumberFormat="0" applyFill="0" applyAlignment="0" applyProtection="0"/>
    <xf numFmtId="0" fontId="62" fillId="0" borderId="3" applyNumberFormat="0" applyFill="0" applyAlignment="0" applyProtection="0"/>
    <xf numFmtId="0" fontId="62" fillId="0" borderId="0" applyNumberFormat="0" applyFill="0" applyBorder="0" applyAlignment="0" applyProtection="0"/>
    <xf numFmtId="0" fontId="65" fillId="2" borderId="0" applyNumberFormat="0" applyBorder="0" applyAlignment="0" applyProtection="0"/>
    <xf numFmtId="0" fontId="63" fillId="3" borderId="0" applyNumberFormat="0" applyBorder="0" applyAlignment="0" applyProtection="0"/>
    <xf numFmtId="0" fontId="72" fillId="4" borderId="0" applyNumberFormat="0" applyBorder="0" applyAlignment="0" applyProtection="0"/>
    <xf numFmtId="0" fontId="74" fillId="5" borderId="4" applyNumberFormat="0" applyAlignment="0" applyProtection="0"/>
    <xf numFmtId="0" fontId="73" fillId="6" borderId="5" applyNumberFormat="0" applyAlignment="0" applyProtection="0"/>
    <xf numFmtId="0" fontId="67" fillId="6" borderId="4" applyNumberFormat="0" applyAlignment="0" applyProtection="0"/>
    <xf numFmtId="0" fontId="71" fillId="0" borderId="6" applyNumberFormat="0" applyFill="0" applyAlignment="0" applyProtection="0"/>
    <xf numFmtId="0" fontId="68" fillId="7" borderId="7" applyNumberFormat="0" applyAlignment="0" applyProtection="0"/>
    <xf numFmtId="0" fontId="70" fillId="0" borderId="0" applyNumberFormat="0" applyFill="0" applyBorder="0" applyAlignment="0" applyProtection="0"/>
    <xf numFmtId="0" fontId="40" fillId="8" borderId="8" applyNumberFormat="0" applyFont="0" applyAlignment="0" applyProtection="0">
      <alignment vertical="center"/>
    </xf>
    <xf numFmtId="0" fontId="69" fillId="0" borderId="0" applyNumberFormat="0" applyFill="0" applyBorder="0" applyAlignment="0" applyProtection="0"/>
    <xf numFmtId="0" fontId="66" fillId="0" borderId="9" applyNumberFormat="0" applyFill="0" applyAlignment="0" applyProtection="0"/>
    <xf numFmtId="0" fontId="57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7" fillId="28" borderId="0" applyNumberFormat="0" applyBorder="0" applyAlignment="0" applyProtection="0"/>
    <xf numFmtId="0" fontId="57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7" fillId="32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48" fillId="0" borderId="0"/>
    <xf numFmtId="0" fontId="49" fillId="0" borderId="0"/>
    <xf numFmtId="0" fontId="4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1" fillId="0" borderId="0"/>
    <xf numFmtId="0" fontId="54" fillId="0" borderId="0" applyNumberFormat="0" applyFill="0" applyBorder="0" applyAlignment="0" applyProtection="0">
      <alignment vertical="center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5" fillId="0" borderId="0"/>
    <xf numFmtId="43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178" fontId="55" fillId="0" borderId="0" applyFont="0" applyFill="0" applyBorder="0" applyAlignment="0" applyProtection="0"/>
    <xf numFmtId="179" fontId="55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1" applyNumberFormat="0" applyFill="0" applyAlignment="0" applyProtection="0"/>
    <xf numFmtId="0" fontId="61" fillId="0" borderId="2" applyNumberFormat="0" applyFill="0" applyAlignment="0" applyProtection="0"/>
    <xf numFmtId="0" fontId="62" fillId="0" borderId="3" applyNumberFormat="0" applyFill="0" applyAlignment="0" applyProtection="0"/>
    <xf numFmtId="0" fontId="62" fillId="0" borderId="0" applyNumberFormat="0" applyFill="0" applyBorder="0" applyAlignment="0" applyProtection="0"/>
    <xf numFmtId="0" fontId="65" fillId="2" borderId="0" applyNumberFormat="0" applyBorder="0" applyAlignment="0" applyProtection="0"/>
    <xf numFmtId="0" fontId="63" fillId="3" borderId="0" applyNumberFormat="0" applyBorder="0" applyAlignment="0" applyProtection="0"/>
    <xf numFmtId="0" fontId="72" fillId="4" borderId="0" applyNumberFormat="0" applyBorder="0" applyAlignment="0" applyProtection="0"/>
    <xf numFmtId="0" fontId="74" fillId="5" borderId="4" applyNumberFormat="0" applyAlignment="0" applyProtection="0"/>
    <xf numFmtId="0" fontId="73" fillId="6" borderId="5" applyNumberFormat="0" applyAlignment="0" applyProtection="0"/>
    <xf numFmtId="0" fontId="67" fillId="6" borderId="4" applyNumberFormat="0" applyAlignment="0" applyProtection="0"/>
    <xf numFmtId="0" fontId="71" fillId="0" borderId="6" applyNumberFormat="0" applyFill="0" applyAlignment="0" applyProtection="0"/>
    <xf numFmtId="0" fontId="68" fillId="7" borderId="7" applyNumberFormat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6" fillId="0" borderId="9" applyNumberFormat="0" applyFill="0" applyAlignment="0" applyProtection="0"/>
    <xf numFmtId="0" fontId="57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7" fillId="28" borderId="0" applyNumberFormat="0" applyBorder="0" applyAlignment="0" applyProtection="0"/>
    <xf numFmtId="0" fontId="57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7" fillId="32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58" fillId="38" borderId="21">
      <alignment vertical="center"/>
    </xf>
    <xf numFmtId="0" fontId="77" fillId="0" borderId="0"/>
    <xf numFmtId="180" fontId="79" fillId="0" borderId="0" applyFont="0" applyFill="0" applyBorder="0" applyAlignment="0" applyProtection="0"/>
    <xf numFmtId="181" fontId="79" fillId="0" borderId="0" applyFont="0" applyFill="0" applyBorder="0" applyAlignment="0" applyProtection="0"/>
    <xf numFmtId="178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1" applyNumberFormat="0" applyFill="0" applyAlignment="0" applyProtection="0">
      <alignment vertical="center"/>
    </xf>
    <xf numFmtId="0" fontId="83" fillId="0" borderId="2" applyNumberFormat="0" applyFill="0" applyAlignment="0" applyProtection="0">
      <alignment vertical="center"/>
    </xf>
    <xf numFmtId="0" fontId="84" fillId="0" borderId="3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2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8" fillId="5" borderId="4" applyNumberFormat="0" applyAlignment="0" applyProtection="0">
      <alignment vertical="center"/>
    </xf>
    <xf numFmtId="0" fontId="89" fillId="6" borderId="5" applyNumberFormat="0" applyAlignment="0" applyProtection="0">
      <alignment vertical="center"/>
    </xf>
    <xf numFmtId="0" fontId="90" fillId="6" borderId="4" applyNumberFormat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5" fillId="0" borderId="9" applyNumberFormat="0" applyFill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6" fillId="28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96" fillId="28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1" fillId="0" borderId="0" xfId="0" applyFont="1"/>
    <xf numFmtId="177" fontId="41" fillId="0" borderId="0" xfId="0" applyNumberFormat="1" applyFont="1"/>
    <xf numFmtId="0" fontId="0" fillId="0" borderId="0" xfId="0" applyAlignment="1"/>
    <xf numFmtId="0" fontId="41" fillId="0" borderId="0" xfId="0" applyNumberFormat="1" applyFont="1"/>
    <xf numFmtId="0" fontId="42" fillId="0" borderId="18" xfId="0" applyFont="1" applyBorder="1" applyAlignment="1">
      <alignment wrapText="1"/>
    </xf>
    <xf numFmtId="0" fontId="42" fillId="0" borderId="18" xfId="0" applyNumberFormat="1" applyFont="1" applyBorder="1" applyAlignment="1">
      <alignment wrapText="1"/>
    </xf>
    <xf numFmtId="0" fontId="41" fillId="0" borderId="18" xfId="0" applyFont="1" applyBorder="1" applyAlignment="1">
      <alignment wrapText="1"/>
    </xf>
    <xf numFmtId="0" fontId="41" fillId="0" borderId="18" xfId="0" applyFont="1" applyBorder="1" applyAlignment="1">
      <alignment horizontal="right" vertical="center" wrapText="1"/>
    </xf>
    <xf numFmtId="49" fontId="42" fillId="36" borderId="18" xfId="0" applyNumberFormat="1" applyFont="1" applyFill="1" applyBorder="1" applyAlignment="1">
      <alignment vertical="center" wrapText="1"/>
    </xf>
    <xf numFmtId="49" fontId="45" fillId="37" borderId="18" xfId="0" applyNumberFormat="1" applyFont="1" applyFill="1" applyBorder="1" applyAlignment="1">
      <alignment horizontal="center" vertical="center" wrapText="1"/>
    </xf>
    <xf numFmtId="0" fontId="42" fillId="33" borderId="18" xfId="0" applyFont="1" applyFill="1" applyBorder="1" applyAlignment="1">
      <alignment vertical="center" wrapText="1"/>
    </xf>
    <xf numFmtId="0" fontId="42" fillId="33" borderId="18" xfId="0" applyNumberFormat="1" applyFont="1" applyFill="1" applyBorder="1" applyAlignment="1">
      <alignment vertical="center" wrapText="1"/>
    </xf>
    <xf numFmtId="0" fontId="42" fillId="36" borderId="18" xfId="0" applyFont="1" applyFill="1" applyBorder="1" applyAlignment="1">
      <alignment vertical="center" wrapText="1"/>
    </xf>
    <xf numFmtId="0" fontId="42" fillId="37" borderId="18" xfId="0" applyFont="1" applyFill="1" applyBorder="1" applyAlignment="1">
      <alignment vertical="center" wrapText="1"/>
    </xf>
    <xf numFmtId="4" fontId="42" fillId="36" borderId="18" xfId="0" applyNumberFormat="1" applyFont="1" applyFill="1" applyBorder="1" applyAlignment="1">
      <alignment horizontal="right" vertical="top" wrapText="1"/>
    </xf>
    <xf numFmtId="4" fontId="42" fillId="37" borderId="18" xfId="0" applyNumberFormat="1" applyFont="1" applyFill="1" applyBorder="1" applyAlignment="1">
      <alignment horizontal="right" vertical="top" wrapText="1"/>
    </xf>
    <xf numFmtId="177" fontId="41" fillId="36" borderId="18" xfId="0" applyNumberFormat="1" applyFont="1" applyFill="1" applyBorder="1" applyAlignment="1">
      <alignment horizontal="center" vertical="center"/>
    </xf>
    <xf numFmtId="177" fontId="41" fillId="37" borderId="18" xfId="0" applyNumberFormat="1" applyFont="1" applyFill="1" applyBorder="1" applyAlignment="1">
      <alignment horizontal="center" vertical="center"/>
    </xf>
    <xf numFmtId="177" fontId="46" fillId="0" borderId="18" xfId="0" applyNumberFormat="1" applyFont="1" applyBorder="1"/>
    <xf numFmtId="177" fontId="41" fillId="36" borderId="18" xfId="0" applyNumberFormat="1" applyFont="1" applyFill="1" applyBorder="1"/>
    <xf numFmtId="177" fontId="41" fillId="37" borderId="18" xfId="0" applyNumberFormat="1" applyFont="1" applyFill="1" applyBorder="1"/>
    <xf numFmtId="177" fontId="41" fillId="0" borderId="18" xfId="0" applyNumberFormat="1" applyFont="1" applyBorder="1"/>
    <xf numFmtId="49" fontId="42" fillId="0" borderId="18" xfId="0" applyNumberFormat="1" applyFont="1" applyFill="1" applyBorder="1" applyAlignment="1">
      <alignment vertical="center" wrapText="1"/>
    </xf>
    <xf numFmtId="0" fontId="42" fillId="0" borderId="18" xfId="0" applyFont="1" applyFill="1" applyBorder="1" applyAlignment="1">
      <alignment vertical="center" wrapText="1"/>
    </xf>
    <xf numFmtId="4" fontId="42" fillId="0" borderId="18" xfId="0" applyNumberFormat="1" applyFont="1" applyFill="1" applyBorder="1" applyAlignment="1">
      <alignment horizontal="right" vertical="top" wrapText="1"/>
    </xf>
    <xf numFmtId="0" fontId="41" fillId="0" borderId="0" xfId="0" applyFont="1" applyFill="1"/>
    <xf numFmtId="176" fontId="42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2" fillId="0" borderId="0" xfId="0" applyNumberFormat="1" applyFont="1" applyAlignment="1"/>
    <xf numFmtId="1" fontId="52" fillId="0" borderId="0" xfId="0" applyNumberFormat="1" applyFont="1" applyAlignment="1"/>
    <xf numFmtId="0" fontId="41" fillId="0" borderId="0" xfId="0" applyFont="1"/>
    <xf numFmtId="1" fontId="76" fillId="0" borderId="0" xfId="0" applyNumberFormat="1" applyFont="1" applyAlignment="1"/>
    <xf numFmtId="0" fontId="76" fillId="0" borderId="0" xfId="0" applyNumberFormat="1" applyFont="1" applyAlignment="1"/>
    <xf numFmtId="0" fontId="41" fillId="0" borderId="0" xfId="0" applyFont="1"/>
    <xf numFmtId="0" fontId="41" fillId="0" borderId="0" xfId="0" applyFont="1"/>
    <xf numFmtId="0" fontId="77" fillId="0" borderId="0" xfId="110"/>
    <xf numFmtId="0" fontId="78" fillId="0" borderId="0" xfId="110" applyNumberFormat="1" applyFont="1"/>
    <xf numFmtId="1" fontId="80" fillId="0" borderId="0" xfId="0" applyNumberFormat="1" applyFont="1" applyAlignment="1"/>
    <xf numFmtId="0" fontId="80" fillId="0" borderId="0" xfId="0" applyNumberFormat="1" applyFont="1" applyAlignment="1"/>
    <xf numFmtId="0" fontId="41" fillId="0" borderId="0" xfId="0" applyFont="1" applyAlignment="1">
      <alignment vertical="center"/>
    </xf>
    <xf numFmtId="0" fontId="42" fillId="33" borderId="18" xfId="0" applyFont="1" applyFill="1" applyBorder="1" applyAlignment="1">
      <alignment vertical="center" wrapText="1"/>
    </xf>
    <xf numFmtId="49" fontId="42" fillId="33" borderId="18" xfId="0" applyNumberFormat="1" applyFont="1" applyFill="1" applyBorder="1" applyAlignment="1">
      <alignment horizontal="left" vertical="top" wrapText="1"/>
    </xf>
    <xf numFmtId="49" fontId="43" fillId="33" borderId="18" xfId="0" applyNumberFormat="1" applyFont="1" applyFill="1" applyBorder="1" applyAlignment="1">
      <alignment horizontal="left" vertical="top" wrapText="1"/>
    </xf>
    <xf numFmtId="14" fontId="42" fillId="33" borderId="18" xfId="0" applyNumberFormat="1" applyFont="1" applyFill="1" applyBorder="1" applyAlignment="1">
      <alignment vertical="center" wrapText="1"/>
    </xf>
    <xf numFmtId="49" fontId="42" fillId="33" borderId="13" xfId="0" applyNumberFormat="1" applyFont="1" applyFill="1" applyBorder="1" applyAlignment="1">
      <alignment horizontal="left" vertical="top" wrapText="1"/>
    </xf>
    <xf numFmtId="49" fontId="42" fillId="33" borderId="15" xfId="0" applyNumberFormat="1" applyFont="1" applyFill="1" applyBorder="1" applyAlignment="1">
      <alignment horizontal="left" vertical="top" wrapText="1"/>
    </xf>
    <xf numFmtId="49" fontId="42" fillId="33" borderId="22" xfId="0" applyNumberFormat="1" applyFont="1" applyFill="1" applyBorder="1" applyAlignment="1">
      <alignment horizontal="left" vertical="top" wrapText="1"/>
    </xf>
    <xf numFmtId="49" fontId="42" fillId="33" borderId="23" xfId="0" applyNumberFormat="1" applyFont="1" applyFill="1" applyBorder="1" applyAlignment="1">
      <alignment horizontal="left" vertical="top" wrapText="1"/>
    </xf>
    <xf numFmtId="0" fontId="41" fillId="0" borderId="19" xfId="481" applyFont="1" applyBorder="1" applyAlignment="1">
      <alignment wrapText="1"/>
    </xf>
    <xf numFmtId="49" fontId="42" fillId="33" borderId="15" xfId="481" applyNumberFormat="1" applyFont="1" applyFill="1" applyBorder="1" applyAlignment="1">
      <alignment horizontal="left" vertical="top" wrapText="1"/>
    </xf>
    <xf numFmtId="0" fontId="41" fillId="0" borderId="0" xfId="481" applyFont="1" applyAlignment="1">
      <alignment wrapText="1"/>
    </xf>
    <xf numFmtId="14" fontId="42" fillId="33" borderId="12" xfId="481" applyNumberFormat="1" applyFont="1" applyFill="1" applyBorder="1" applyAlignment="1">
      <alignment vertical="center" wrapText="1"/>
    </xf>
    <xf numFmtId="14" fontId="42" fillId="33" borderId="16" xfId="481" applyNumberFormat="1" applyFont="1" applyFill="1" applyBorder="1" applyAlignment="1">
      <alignment vertical="center" wrapText="1"/>
    </xf>
    <xf numFmtId="14" fontId="42" fillId="33" borderId="17" xfId="481" applyNumberFormat="1" applyFont="1" applyFill="1" applyBorder="1" applyAlignment="1">
      <alignment vertical="center" wrapText="1"/>
    </xf>
    <xf numFmtId="49" fontId="43" fillId="33" borderId="15" xfId="481" applyNumberFormat="1" applyFont="1" applyFill="1" applyBorder="1" applyAlignment="1">
      <alignment horizontal="left" vertical="top" wrapText="1"/>
    </xf>
    <xf numFmtId="49" fontId="43" fillId="33" borderId="14" xfId="481" applyNumberFormat="1" applyFont="1" applyFill="1" applyBorder="1" applyAlignment="1">
      <alignment horizontal="left" vertical="top" wrapText="1"/>
    </xf>
    <xf numFmtId="49" fontId="43" fillId="33" borderId="13" xfId="481" applyNumberFormat="1" applyFont="1" applyFill="1" applyBorder="1" applyAlignment="1">
      <alignment horizontal="left" vertical="top" wrapText="1"/>
    </xf>
    <xf numFmtId="0" fontId="42" fillId="33" borderId="15" xfId="481" applyFont="1" applyFill="1" applyBorder="1" applyAlignment="1">
      <alignment vertical="center" wrapText="1"/>
    </xf>
    <xf numFmtId="0" fontId="42" fillId="33" borderId="13" xfId="481" applyFont="1" applyFill="1" applyBorder="1" applyAlignment="1">
      <alignment vertical="center" wrapText="1"/>
    </xf>
    <xf numFmtId="0" fontId="41" fillId="0" borderId="0" xfId="481" applyFont="1" applyAlignment="1">
      <alignment horizontal="right" vertical="center" wrapText="1"/>
    </xf>
    <xf numFmtId="49" fontId="42" fillId="33" borderId="13" xfId="481" applyNumberFormat="1" applyFont="1" applyFill="1" applyBorder="1" applyAlignment="1">
      <alignment horizontal="left" vertical="top" wrapText="1"/>
    </xf>
    <xf numFmtId="0" fontId="1" fillId="0" borderId="0" xfId="481">
      <alignment vertical="center"/>
    </xf>
    <xf numFmtId="0" fontId="47" fillId="0" borderId="0" xfId="481" applyFont="1" applyAlignment="1">
      <alignment horizontal="left" wrapText="1"/>
    </xf>
    <xf numFmtId="0" fontId="53" fillId="0" borderId="19" xfId="481" applyFont="1" applyBorder="1" applyAlignment="1">
      <alignment horizontal="left" vertical="center" wrapText="1"/>
    </xf>
    <xf numFmtId="0" fontId="42" fillId="0" borderId="10" xfId="481" applyFont="1" applyBorder="1" applyAlignment="1">
      <alignment wrapText="1"/>
    </xf>
    <xf numFmtId="0" fontId="41" fillId="0" borderId="11" xfId="481" applyFont="1" applyBorder="1" applyAlignment="1">
      <alignment wrapText="1"/>
    </xf>
    <xf numFmtId="0" fontId="41" fillId="0" borderId="11" xfId="481" applyFont="1" applyBorder="1" applyAlignment="1">
      <alignment horizontal="right" vertical="center" wrapText="1"/>
    </xf>
    <xf numFmtId="49" fontId="42" fillId="33" borderId="10" xfId="481" applyNumberFormat="1" applyFont="1" applyFill="1" applyBorder="1" applyAlignment="1">
      <alignment vertical="center" wrapText="1"/>
    </xf>
    <xf numFmtId="49" fontId="42" fillId="33" borderId="12" xfId="481" applyNumberFormat="1" applyFont="1" applyFill="1" applyBorder="1" applyAlignment="1">
      <alignment vertical="center" wrapText="1"/>
    </xf>
    <xf numFmtId="0" fontId="42" fillId="33" borderId="10" xfId="481" applyFont="1" applyFill="1" applyBorder="1" applyAlignment="1">
      <alignment vertical="center" wrapText="1"/>
    </xf>
    <xf numFmtId="0" fontId="42" fillId="33" borderId="12" xfId="481" applyFont="1" applyFill="1" applyBorder="1" applyAlignment="1">
      <alignment vertical="center" wrapText="1"/>
    </xf>
    <xf numFmtId="4" fontId="43" fillId="34" borderId="10" xfId="481" applyNumberFormat="1" applyFont="1" applyFill="1" applyBorder="1" applyAlignment="1">
      <alignment horizontal="right" vertical="top" wrapText="1"/>
    </xf>
    <xf numFmtId="176" fontId="43" fillId="34" borderId="10" xfId="481" applyNumberFormat="1" applyFont="1" applyFill="1" applyBorder="1" applyAlignment="1">
      <alignment horizontal="right" vertical="top" wrapText="1"/>
    </xf>
    <xf numFmtId="176" fontId="43" fillId="34" borderId="12" xfId="481" applyNumberFormat="1" applyFont="1" applyFill="1" applyBorder="1" applyAlignment="1">
      <alignment horizontal="right" vertical="top" wrapText="1"/>
    </xf>
    <xf numFmtId="4" fontId="42" fillId="35" borderId="10" xfId="481" applyNumberFormat="1" applyFont="1" applyFill="1" applyBorder="1" applyAlignment="1">
      <alignment horizontal="right" vertical="top" wrapText="1"/>
    </xf>
    <xf numFmtId="176" fontId="42" fillId="35" borderId="10" xfId="481" applyNumberFormat="1" applyFont="1" applyFill="1" applyBorder="1" applyAlignment="1">
      <alignment horizontal="right" vertical="top" wrapText="1"/>
    </xf>
    <xf numFmtId="176" fontId="42" fillId="35" borderId="12" xfId="481" applyNumberFormat="1" applyFont="1" applyFill="1" applyBorder="1" applyAlignment="1">
      <alignment horizontal="right" vertical="top" wrapText="1"/>
    </xf>
    <xf numFmtId="0" fontId="42" fillId="35" borderId="10" xfId="481" applyFont="1" applyFill="1" applyBorder="1" applyAlignment="1">
      <alignment horizontal="right" vertical="top" wrapText="1"/>
    </xf>
    <xf numFmtId="0" fontId="42" fillId="35" borderId="12" xfId="481" applyFont="1" applyFill="1" applyBorder="1" applyAlignment="1">
      <alignment horizontal="right" vertical="top" wrapText="1"/>
    </xf>
    <xf numFmtId="4" fontId="42" fillId="35" borderId="13" xfId="481" applyNumberFormat="1" applyFont="1" applyFill="1" applyBorder="1" applyAlignment="1">
      <alignment horizontal="right" vertical="top" wrapText="1"/>
    </xf>
    <xf numFmtId="0" fontId="42" fillId="35" borderId="13" xfId="481" applyFont="1" applyFill="1" applyBorder="1" applyAlignment="1">
      <alignment horizontal="right" vertical="top" wrapText="1"/>
    </xf>
    <xf numFmtId="176" fontId="42" fillId="35" borderId="13" xfId="481" applyNumberFormat="1" applyFont="1" applyFill="1" applyBorder="1" applyAlignment="1">
      <alignment horizontal="right" vertical="top" wrapText="1"/>
    </xf>
    <xf numFmtId="176" fontId="42" fillId="35" borderId="20" xfId="481" applyNumberFormat="1" applyFont="1" applyFill="1" applyBorder="1" applyAlignment="1">
      <alignment horizontal="right" vertical="top" wrapText="1"/>
    </xf>
  </cellXfs>
  <cellStyles count="495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492" Type="http://schemas.openxmlformats.org/officeDocument/2006/relationships/image" Target="cid:12de1e3b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1"/>
  <sheetViews>
    <sheetView showGridLines="0" tabSelected="1" workbookViewId="0">
      <pane xSplit="1" ySplit="3" topLeftCell="B25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4" t="s">
        <v>5</v>
      </c>
      <c r="B3" s="44"/>
      <c r="C3" s="44"/>
      <c r="D3" s="44"/>
      <c r="E3" s="15">
        <f>SUM(E4:E41)</f>
        <v>19863679.088899996</v>
      </c>
      <c r="F3" s="25">
        <f>RA!I7</f>
        <v>1774308.8535</v>
      </c>
      <c r="G3" s="16">
        <f>SUM(G4:G41)</f>
        <v>18089821.370200004</v>
      </c>
      <c r="H3" s="27">
        <f>RA!J7</f>
        <v>8.9275232487621707</v>
      </c>
      <c r="I3" s="20">
        <f>SUM(I4:I41)</f>
        <v>19863690.871119577</v>
      </c>
      <c r="J3" s="21">
        <f>SUM(J4:J41)</f>
        <v>18089821.358885478</v>
      </c>
      <c r="K3" s="22">
        <f>E3-I3</f>
        <v>-11.782219581305981</v>
      </c>
      <c r="L3" s="22">
        <f>G3-J3</f>
        <v>1.1314526200294495E-2</v>
      </c>
    </row>
    <row r="4" spans="1:13" x14ac:dyDescent="0.2">
      <c r="A4" s="45">
        <f>RA!A8</f>
        <v>42518</v>
      </c>
      <c r="B4" s="12">
        <v>12</v>
      </c>
      <c r="C4" s="43" t="s">
        <v>6</v>
      </c>
      <c r="D4" s="43"/>
      <c r="E4" s="15">
        <f>VLOOKUP(C4,RA!B8:D35,3,0)</f>
        <v>580679.2023</v>
      </c>
      <c r="F4" s="25">
        <f>VLOOKUP(C4,RA!B8:I38,8,0)</f>
        <v>130948.39599999999</v>
      </c>
      <c r="G4" s="16">
        <f t="shared" ref="G4:G41" si="0">E4-F4</f>
        <v>449730.8063</v>
      </c>
      <c r="H4" s="27">
        <f>RA!J8</f>
        <v>22.550901682259202</v>
      </c>
      <c r="I4" s="20">
        <f>VLOOKUP(B4,RMS!B:D,3,FALSE)</f>
        <v>580680.00787435903</v>
      </c>
      <c r="J4" s="21">
        <f>VLOOKUP(B4,RMS!B:E,4,FALSE)</f>
        <v>449730.81985213701</v>
      </c>
      <c r="K4" s="22">
        <f t="shared" ref="K4:K41" si="1">E4-I4</f>
        <v>-0.80557435902301222</v>
      </c>
      <c r="L4" s="22">
        <f t="shared" ref="L4:L41" si="2">G4-J4</f>
        <v>-1.3552137010265142E-2</v>
      </c>
    </row>
    <row r="5" spans="1:13" x14ac:dyDescent="0.2">
      <c r="A5" s="45"/>
      <c r="B5" s="12">
        <v>13</v>
      </c>
      <c r="C5" s="43" t="s">
        <v>7</v>
      </c>
      <c r="D5" s="43"/>
      <c r="E5" s="15">
        <f>VLOOKUP(C5,RA!B8:D36,3,0)</f>
        <v>121560.3278</v>
      </c>
      <c r="F5" s="25">
        <f>VLOOKUP(C5,RA!B9:I39,8,0)</f>
        <v>25921.5965</v>
      </c>
      <c r="G5" s="16">
        <f t="shared" si="0"/>
        <v>95638.731299999999</v>
      </c>
      <c r="H5" s="27">
        <f>RA!J9</f>
        <v>21.324059394318301</v>
      </c>
      <c r="I5" s="20">
        <f>VLOOKUP(B5,RMS!B:D,3,FALSE)</f>
        <v>121560.378526496</v>
      </c>
      <c r="J5" s="21">
        <f>VLOOKUP(B5,RMS!B:E,4,FALSE)</f>
        <v>95638.723936752096</v>
      </c>
      <c r="K5" s="22">
        <f t="shared" si="1"/>
        <v>-5.0726496003335342E-2</v>
      </c>
      <c r="L5" s="22">
        <f t="shared" si="2"/>
        <v>7.3632479034131393E-3</v>
      </c>
      <c r="M5" s="32"/>
    </row>
    <row r="6" spans="1:13" x14ac:dyDescent="0.2">
      <c r="A6" s="45"/>
      <c r="B6" s="12">
        <v>14</v>
      </c>
      <c r="C6" s="43" t="s">
        <v>8</v>
      </c>
      <c r="D6" s="43"/>
      <c r="E6" s="15">
        <f>VLOOKUP(C6,RA!B10:D37,3,0)</f>
        <v>221215.03390000001</v>
      </c>
      <c r="F6" s="25">
        <f>VLOOKUP(C6,RA!B10:I40,8,0)</f>
        <v>50141.707300000002</v>
      </c>
      <c r="G6" s="16">
        <f t="shared" si="0"/>
        <v>171073.3266</v>
      </c>
      <c r="H6" s="27">
        <f>RA!J10</f>
        <v>22.666500741837702</v>
      </c>
      <c r="I6" s="20">
        <f>VLOOKUP(B6,RMS!B:D,3,FALSE)</f>
        <v>221217.525156274</v>
      </c>
      <c r="J6" s="21">
        <f>VLOOKUP(B6,RMS!B:E,4,FALSE)</f>
        <v>171073.32842196201</v>
      </c>
      <c r="K6" s="22">
        <f>E6-I6</f>
        <v>-2.491256273991894</v>
      </c>
      <c r="L6" s="22">
        <f t="shared" si="2"/>
        <v>-1.8219620105810463E-3</v>
      </c>
      <c r="M6" s="32"/>
    </row>
    <row r="7" spans="1:13" x14ac:dyDescent="0.2">
      <c r="A7" s="45"/>
      <c r="B7" s="12">
        <v>15</v>
      </c>
      <c r="C7" s="43" t="s">
        <v>9</v>
      </c>
      <c r="D7" s="43"/>
      <c r="E7" s="15">
        <f>VLOOKUP(C7,RA!B10:D38,3,0)</f>
        <v>53855.066599999998</v>
      </c>
      <c r="F7" s="25">
        <f>VLOOKUP(C7,RA!B11:I41,8,0)</f>
        <v>12057.8236</v>
      </c>
      <c r="G7" s="16">
        <f t="shared" si="0"/>
        <v>41797.243000000002</v>
      </c>
      <c r="H7" s="27">
        <f>RA!J11</f>
        <v>22.389395021191898</v>
      </c>
      <c r="I7" s="20">
        <f>VLOOKUP(B7,RMS!B:D,3,FALSE)</f>
        <v>53855.099071893201</v>
      </c>
      <c r="J7" s="21">
        <f>VLOOKUP(B7,RMS!B:E,4,FALSE)</f>
        <v>41797.241975463301</v>
      </c>
      <c r="K7" s="22">
        <f t="shared" si="1"/>
        <v>-3.2471893202455249E-2</v>
      </c>
      <c r="L7" s="22">
        <f t="shared" si="2"/>
        <v>1.0245367011521012E-3</v>
      </c>
      <c r="M7" s="32"/>
    </row>
    <row r="8" spans="1:13" x14ac:dyDescent="0.2">
      <c r="A8" s="45"/>
      <c r="B8" s="12">
        <v>16</v>
      </c>
      <c r="C8" s="43" t="s">
        <v>10</v>
      </c>
      <c r="D8" s="43"/>
      <c r="E8" s="15">
        <f>VLOOKUP(C8,RA!B12:D38,3,0)</f>
        <v>125160.24159999999</v>
      </c>
      <c r="F8" s="25">
        <f>VLOOKUP(C8,RA!B12:I42,8,0)</f>
        <v>20333.8593</v>
      </c>
      <c r="G8" s="16">
        <f t="shared" si="0"/>
        <v>104826.3823</v>
      </c>
      <c r="H8" s="27">
        <f>RA!J12</f>
        <v>16.246260825370602</v>
      </c>
      <c r="I8" s="20">
        <f>VLOOKUP(B8,RMS!B:D,3,FALSE)</f>
        <v>125160.262574359</v>
      </c>
      <c r="J8" s="21">
        <f>VLOOKUP(B8,RMS!B:E,4,FALSE)</f>
        <v>104826.382382051</v>
      </c>
      <c r="K8" s="22">
        <f t="shared" si="1"/>
        <v>-2.0974359009414911E-2</v>
      </c>
      <c r="L8" s="22">
        <f t="shared" si="2"/>
        <v>-8.2051003118976951E-5</v>
      </c>
      <c r="M8" s="32"/>
    </row>
    <row r="9" spans="1:13" x14ac:dyDescent="0.2">
      <c r="A9" s="45"/>
      <c r="B9" s="12">
        <v>17</v>
      </c>
      <c r="C9" s="43" t="s">
        <v>11</v>
      </c>
      <c r="D9" s="43"/>
      <c r="E9" s="15">
        <f>VLOOKUP(C9,RA!B12:D39,3,0)</f>
        <v>379774.63089999999</v>
      </c>
      <c r="F9" s="25">
        <f>VLOOKUP(C9,RA!B13:I43,8,0)</f>
        <v>63879.418700000002</v>
      </c>
      <c r="G9" s="16">
        <f t="shared" si="0"/>
        <v>315895.21220000001</v>
      </c>
      <c r="H9" s="27">
        <f>RA!J13</f>
        <v>16.820349097204499</v>
      </c>
      <c r="I9" s="20">
        <f>VLOOKUP(B9,RMS!B:D,3,FALSE)</f>
        <v>379774.85253504303</v>
      </c>
      <c r="J9" s="21">
        <f>VLOOKUP(B9,RMS!B:E,4,FALSE)</f>
        <v>315895.21125384601</v>
      </c>
      <c r="K9" s="22">
        <f t="shared" si="1"/>
        <v>-0.22163504303898662</v>
      </c>
      <c r="L9" s="22">
        <f t="shared" si="2"/>
        <v>9.4615400303155184E-4</v>
      </c>
      <c r="M9" s="32"/>
    </row>
    <row r="10" spans="1:13" x14ac:dyDescent="0.2">
      <c r="A10" s="45"/>
      <c r="B10" s="12">
        <v>18</v>
      </c>
      <c r="C10" s="43" t="s">
        <v>12</v>
      </c>
      <c r="D10" s="43"/>
      <c r="E10" s="15">
        <f>VLOOKUP(C10,RA!B14:D40,3,0)</f>
        <v>109655.6492</v>
      </c>
      <c r="F10" s="25">
        <f>VLOOKUP(C10,RA!B14:I43,8,0)</f>
        <v>25359.6872</v>
      </c>
      <c r="G10" s="16">
        <f t="shared" si="0"/>
        <v>84295.962</v>
      </c>
      <c r="H10" s="27">
        <f>RA!J14</f>
        <v>23.1266582114221</v>
      </c>
      <c r="I10" s="20">
        <f>VLOOKUP(B10,RMS!B:D,3,FALSE)</f>
        <v>109655.68257692301</v>
      </c>
      <c r="J10" s="21">
        <f>VLOOKUP(B10,RMS!B:E,4,FALSE)</f>
        <v>84295.966255555599</v>
      </c>
      <c r="K10" s="22">
        <f t="shared" si="1"/>
        <v>-3.3376923005562276E-2</v>
      </c>
      <c r="L10" s="22">
        <f t="shared" si="2"/>
        <v>-4.2555555992294103E-3</v>
      </c>
      <c r="M10" s="32"/>
    </row>
    <row r="11" spans="1:13" x14ac:dyDescent="0.2">
      <c r="A11" s="45"/>
      <c r="B11" s="12">
        <v>19</v>
      </c>
      <c r="C11" s="43" t="s">
        <v>13</v>
      </c>
      <c r="D11" s="43"/>
      <c r="E11" s="15">
        <f>VLOOKUP(C11,RA!B14:D41,3,0)</f>
        <v>87679.362800000003</v>
      </c>
      <c r="F11" s="25">
        <f>VLOOKUP(C11,RA!B15:I44,8,0)</f>
        <v>17003.2464</v>
      </c>
      <c r="G11" s="16">
        <f t="shared" si="0"/>
        <v>70676.116399999999</v>
      </c>
      <c r="H11" s="27">
        <f>RA!J15</f>
        <v>19.3925296181555</v>
      </c>
      <c r="I11" s="20">
        <f>VLOOKUP(B11,RMS!B:D,3,FALSE)</f>
        <v>87679.536709401698</v>
      </c>
      <c r="J11" s="21">
        <f>VLOOKUP(B11,RMS!B:E,4,FALSE)</f>
        <v>70676.116442735001</v>
      </c>
      <c r="K11" s="22">
        <f t="shared" si="1"/>
        <v>-0.17390940169570968</v>
      </c>
      <c r="L11" s="22">
        <f t="shared" si="2"/>
        <v>-4.27350023528561E-5</v>
      </c>
      <c r="M11" s="32"/>
    </row>
    <row r="12" spans="1:13" x14ac:dyDescent="0.2">
      <c r="A12" s="45"/>
      <c r="B12" s="12">
        <v>21</v>
      </c>
      <c r="C12" s="43" t="s">
        <v>14</v>
      </c>
      <c r="D12" s="43"/>
      <c r="E12" s="15">
        <f>VLOOKUP(C12,RA!B16:D42,3,0)</f>
        <v>1168736.274</v>
      </c>
      <c r="F12" s="25">
        <f>VLOOKUP(C12,RA!B16:I45,8,0)</f>
        <v>-30222.870200000001</v>
      </c>
      <c r="G12" s="16">
        <f t="shared" si="0"/>
        <v>1198959.1442</v>
      </c>
      <c r="H12" s="27">
        <f>RA!J16</f>
        <v>-2.5859443975810099</v>
      </c>
      <c r="I12" s="20">
        <f>VLOOKUP(B12,RMS!B:D,3,FALSE)</f>
        <v>1168735.36433419</v>
      </c>
      <c r="J12" s="21">
        <f>VLOOKUP(B12,RMS!B:E,4,FALSE)</f>
        <v>1198959.14416667</v>
      </c>
      <c r="K12" s="22">
        <f t="shared" si="1"/>
        <v>0.90966580994427204</v>
      </c>
      <c r="L12" s="22">
        <f t="shared" si="2"/>
        <v>3.3329939469695091E-5</v>
      </c>
      <c r="M12" s="32"/>
    </row>
    <row r="13" spans="1:13" x14ac:dyDescent="0.2">
      <c r="A13" s="45"/>
      <c r="B13" s="12">
        <v>22</v>
      </c>
      <c r="C13" s="43" t="s">
        <v>15</v>
      </c>
      <c r="D13" s="43"/>
      <c r="E13" s="15">
        <f>VLOOKUP(C13,RA!B16:D43,3,0)</f>
        <v>418695.56430000003</v>
      </c>
      <c r="F13" s="25">
        <f>VLOOKUP(C13,RA!B17:I46,8,0)</f>
        <v>57953.513099999996</v>
      </c>
      <c r="G13" s="16">
        <f t="shared" si="0"/>
        <v>360742.05120000005</v>
      </c>
      <c r="H13" s="27">
        <f>RA!J17</f>
        <v>13.8414442476576</v>
      </c>
      <c r="I13" s="20">
        <f>VLOOKUP(B13,RMS!B:D,3,FALSE)</f>
        <v>418695.53960940201</v>
      </c>
      <c r="J13" s="21">
        <f>VLOOKUP(B13,RMS!B:E,4,FALSE)</f>
        <v>360742.05198974302</v>
      </c>
      <c r="K13" s="22">
        <f t="shared" si="1"/>
        <v>2.4690598016604781E-2</v>
      </c>
      <c r="L13" s="22">
        <f t="shared" si="2"/>
        <v>-7.8974297503009439E-4</v>
      </c>
      <c r="M13" s="32"/>
    </row>
    <row r="14" spans="1:13" x14ac:dyDescent="0.2">
      <c r="A14" s="45"/>
      <c r="B14" s="12">
        <v>23</v>
      </c>
      <c r="C14" s="43" t="s">
        <v>16</v>
      </c>
      <c r="D14" s="43"/>
      <c r="E14" s="15">
        <f>VLOOKUP(C14,RA!B18:D43,3,0)</f>
        <v>2141843.2384000001</v>
      </c>
      <c r="F14" s="25">
        <f>VLOOKUP(C14,RA!B18:I47,8,0)</f>
        <v>269748.41249999998</v>
      </c>
      <c r="G14" s="16">
        <f t="shared" si="0"/>
        <v>1872094.8259000001</v>
      </c>
      <c r="H14" s="27">
        <f>RA!J18</f>
        <v>12.5942182725524</v>
      </c>
      <c r="I14" s="20">
        <f>VLOOKUP(B14,RMS!B:D,3,FALSE)</f>
        <v>2141843.7470871801</v>
      </c>
      <c r="J14" s="21">
        <f>VLOOKUP(B14,RMS!B:E,4,FALSE)</f>
        <v>1872094.8359359</v>
      </c>
      <c r="K14" s="22">
        <f t="shared" si="1"/>
        <v>-0.50868718000128865</v>
      </c>
      <c r="L14" s="22">
        <f t="shared" si="2"/>
        <v>-1.0035899933427572E-2</v>
      </c>
      <c r="M14" s="32"/>
    </row>
    <row r="15" spans="1:13" x14ac:dyDescent="0.2">
      <c r="A15" s="45"/>
      <c r="B15" s="12">
        <v>24</v>
      </c>
      <c r="C15" s="43" t="s">
        <v>17</v>
      </c>
      <c r="D15" s="43"/>
      <c r="E15" s="15">
        <f>VLOOKUP(C15,RA!B18:D44,3,0)</f>
        <v>537608.16070000001</v>
      </c>
      <c r="F15" s="25">
        <f>VLOOKUP(C15,RA!B19:I48,8,0)</f>
        <v>45434.063800000004</v>
      </c>
      <c r="G15" s="16">
        <f t="shared" si="0"/>
        <v>492174.0969</v>
      </c>
      <c r="H15" s="27">
        <f>RA!J19</f>
        <v>8.4511484611472394</v>
      </c>
      <c r="I15" s="20">
        <f>VLOOKUP(B15,RMS!B:D,3,FALSE)</f>
        <v>537608.16247435904</v>
      </c>
      <c r="J15" s="21">
        <f>VLOOKUP(B15,RMS!B:E,4,FALSE)</f>
        <v>492174.09631025599</v>
      </c>
      <c r="K15" s="22">
        <f t="shared" si="1"/>
        <v>-1.7743590287864208E-3</v>
      </c>
      <c r="L15" s="22">
        <f t="shared" si="2"/>
        <v>5.8974401326850057E-4</v>
      </c>
      <c r="M15" s="32"/>
    </row>
    <row r="16" spans="1:13" x14ac:dyDescent="0.2">
      <c r="A16" s="45"/>
      <c r="B16" s="12">
        <v>25</v>
      </c>
      <c r="C16" s="43" t="s">
        <v>18</v>
      </c>
      <c r="D16" s="43"/>
      <c r="E16" s="15">
        <f>VLOOKUP(C16,RA!B20:D45,3,0)</f>
        <v>1418815.6403999999</v>
      </c>
      <c r="F16" s="25">
        <f>VLOOKUP(C16,RA!B20:I49,8,0)</f>
        <v>141177.3597</v>
      </c>
      <c r="G16" s="16">
        <f t="shared" si="0"/>
        <v>1277638.2807</v>
      </c>
      <c r="H16" s="27">
        <f>RA!J20</f>
        <v>9.9503667481561298</v>
      </c>
      <c r="I16" s="20">
        <f>VLOOKUP(B16,RMS!B:D,3,FALSE)</f>
        <v>1418815.7350000001</v>
      </c>
      <c r="J16" s="21">
        <f>VLOOKUP(B16,RMS!B:E,4,FALSE)</f>
        <v>1277638.2807</v>
      </c>
      <c r="K16" s="22">
        <f t="shared" si="1"/>
        <v>-9.4600000185891986E-2</v>
      </c>
      <c r="L16" s="22">
        <f t="shared" si="2"/>
        <v>0</v>
      </c>
      <c r="M16" s="32"/>
    </row>
    <row r="17" spans="1:13" x14ac:dyDescent="0.2">
      <c r="A17" s="45"/>
      <c r="B17" s="12">
        <v>26</v>
      </c>
      <c r="C17" s="43" t="s">
        <v>19</v>
      </c>
      <c r="D17" s="43"/>
      <c r="E17" s="15">
        <f>VLOOKUP(C17,RA!B20:D46,3,0)</f>
        <v>409035.93329999998</v>
      </c>
      <c r="F17" s="25">
        <f>VLOOKUP(C17,RA!B21:I50,8,0)</f>
        <v>42265.4395</v>
      </c>
      <c r="G17" s="16">
        <f t="shared" si="0"/>
        <v>366770.4938</v>
      </c>
      <c r="H17" s="27">
        <f>RA!J21</f>
        <v>10.3329404727387</v>
      </c>
      <c r="I17" s="20">
        <f>VLOOKUP(B17,RMS!B:D,3,FALSE)</f>
        <v>409036.51719936501</v>
      </c>
      <c r="J17" s="21">
        <f>VLOOKUP(B17,RMS!B:E,4,FALSE)</f>
        <v>366770.49379952298</v>
      </c>
      <c r="K17" s="22">
        <f t="shared" si="1"/>
        <v>-0.58389936503954232</v>
      </c>
      <c r="L17" s="22">
        <f t="shared" si="2"/>
        <v>4.770117811858654E-7</v>
      </c>
      <c r="M17" s="32"/>
    </row>
    <row r="18" spans="1:13" x14ac:dyDescent="0.2">
      <c r="A18" s="45"/>
      <c r="B18" s="12">
        <v>27</v>
      </c>
      <c r="C18" s="43" t="s">
        <v>20</v>
      </c>
      <c r="D18" s="43"/>
      <c r="E18" s="15">
        <f>VLOOKUP(C18,RA!B22:D47,3,0)</f>
        <v>1541462.5882999999</v>
      </c>
      <c r="F18" s="25">
        <f>VLOOKUP(C18,RA!B22:I51,8,0)</f>
        <v>100262.6635</v>
      </c>
      <c r="G18" s="16">
        <f t="shared" si="0"/>
        <v>1441199.9247999999</v>
      </c>
      <c r="H18" s="27">
        <f>RA!J22</f>
        <v>6.5043851379211599</v>
      </c>
      <c r="I18" s="20">
        <f>VLOOKUP(B18,RMS!B:D,3,FALSE)</f>
        <v>1541463.8111777799</v>
      </c>
      <c r="J18" s="21">
        <f>VLOOKUP(B18,RMS!B:E,4,FALSE)</f>
        <v>1441199.92381111</v>
      </c>
      <c r="K18" s="22">
        <f t="shared" si="1"/>
        <v>-1.2228777799755335</v>
      </c>
      <c r="L18" s="22">
        <f t="shared" si="2"/>
        <v>9.8888995125889778E-4</v>
      </c>
      <c r="M18" s="32"/>
    </row>
    <row r="19" spans="1:13" x14ac:dyDescent="0.2">
      <c r="A19" s="45"/>
      <c r="B19" s="12">
        <v>29</v>
      </c>
      <c r="C19" s="43" t="s">
        <v>21</v>
      </c>
      <c r="D19" s="43"/>
      <c r="E19" s="15">
        <f>VLOOKUP(C19,RA!B22:D48,3,0)</f>
        <v>2552429.6666999999</v>
      </c>
      <c r="F19" s="25">
        <f>VLOOKUP(C19,RA!B23:I52,8,0)</f>
        <v>217820.40059999999</v>
      </c>
      <c r="G19" s="16">
        <f t="shared" si="0"/>
        <v>2334609.2661000001</v>
      </c>
      <c r="H19" s="27">
        <f>RA!J23</f>
        <v>8.5338453569072108</v>
      </c>
      <c r="I19" s="20">
        <f>VLOOKUP(B19,RMS!B:D,3,FALSE)</f>
        <v>2552431.2166461502</v>
      </c>
      <c r="J19" s="21">
        <f>VLOOKUP(B19,RMS!B:E,4,FALSE)</f>
        <v>2334609.2889205101</v>
      </c>
      <c r="K19" s="22">
        <f t="shared" si="1"/>
        <v>-1.5499461502768099</v>
      </c>
      <c r="L19" s="22">
        <f t="shared" si="2"/>
        <v>-2.2820509970188141E-2</v>
      </c>
      <c r="M19" s="32"/>
    </row>
    <row r="20" spans="1:13" x14ac:dyDescent="0.2">
      <c r="A20" s="45"/>
      <c r="B20" s="12">
        <v>31</v>
      </c>
      <c r="C20" s="43" t="s">
        <v>22</v>
      </c>
      <c r="D20" s="43"/>
      <c r="E20" s="15">
        <f>VLOOKUP(C20,RA!B24:D49,3,0)</f>
        <v>317274.82010000001</v>
      </c>
      <c r="F20" s="25">
        <f>VLOOKUP(C20,RA!B24:I53,8,0)</f>
        <v>48212.033000000003</v>
      </c>
      <c r="G20" s="16">
        <f t="shared" si="0"/>
        <v>269062.78710000002</v>
      </c>
      <c r="H20" s="27">
        <f>RA!J24</f>
        <v>15.195669478215899</v>
      </c>
      <c r="I20" s="20">
        <f>VLOOKUP(B20,RMS!B:D,3,FALSE)</f>
        <v>317274.92914870998</v>
      </c>
      <c r="J20" s="21">
        <f>VLOOKUP(B20,RMS!B:E,4,FALSE)</f>
        <v>269062.77276992198</v>
      </c>
      <c r="K20" s="22">
        <f t="shared" si="1"/>
        <v>-0.10904870997183025</v>
      </c>
      <c r="L20" s="22">
        <f t="shared" si="2"/>
        <v>1.4330078032799065E-2</v>
      </c>
      <c r="M20" s="32"/>
    </row>
    <row r="21" spans="1:13" x14ac:dyDescent="0.2">
      <c r="A21" s="45"/>
      <c r="B21" s="12">
        <v>32</v>
      </c>
      <c r="C21" s="43" t="s">
        <v>23</v>
      </c>
      <c r="D21" s="43"/>
      <c r="E21" s="15">
        <f>VLOOKUP(C21,RA!B24:D50,3,0)</f>
        <v>339346.77529999998</v>
      </c>
      <c r="F21" s="25">
        <f>VLOOKUP(C21,RA!B25:I54,8,0)</f>
        <v>27242.7055</v>
      </c>
      <c r="G21" s="16">
        <f t="shared" si="0"/>
        <v>312104.0698</v>
      </c>
      <c r="H21" s="27">
        <f>RA!J25</f>
        <v>8.0279841987347709</v>
      </c>
      <c r="I21" s="20">
        <f>VLOOKUP(B21,RMS!B:D,3,FALSE)</f>
        <v>339346.75649378297</v>
      </c>
      <c r="J21" s="21">
        <f>VLOOKUP(B21,RMS!B:E,4,FALSE)</f>
        <v>312104.07562053198</v>
      </c>
      <c r="K21" s="22">
        <f t="shared" si="1"/>
        <v>1.8806217005476356E-2</v>
      </c>
      <c r="L21" s="22">
        <f t="shared" si="2"/>
        <v>-5.8205319801345468E-3</v>
      </c>
      <c r="M21" s="32"/>
    </row>
    <row r="22" spans="1:13" x14ac:dyDescent="0.2">
      <c r="A22" s="45"/>
      <c r="B22" s="12">
        <v>33</v>
      </c>
      <c r="C22" s="43" t="s">
        <v>24</v>
      </c>
      <c r="D22" s="43"/>
      <c r="E22" s="15">
        <f>VLOOKUP(C22,RA!B26:D51,3,0)</f>
        <v>692962.61170000001</v>
      </c>
      <c r="F22" s="25">
        <f>VLOOKUP(C22,RA!B26:I55,8,0)</f>
        <v>137801.85500000001</v>
      </c>
      <c r="G22" s="16">
        <f t="shared" si="0"/>
        <v>555160.75670000003</v>
      </c>
      <c r="H22" s="27">
        <f>RA!J26</f>
        <v>19.8859004329165</v>
      </c>
      <c r="I22" s="20">
        <f>VLOOKUP(B22,RMS!B:D,3,FALSE)</f>
        <v>692962.63242616295</v>
      </c>
      <c r="J22" s="21">
        <f>VLOOKUP(B22,RMS!B:E,4,FALSE)</f>
        <v>555160.75256645901</v>
      </c>
      <c r="K22" s="22">
        <f t="shared" si="1"/>
        <v>-2.0726162940263748E-2</v>
      </c>
      <c r="L22" s="22">
        <f t="shared" si="2"/>
        <v>4.1335410205647349E-3</v>
      </c>
      <c r="M22" s="32"/>
    </row>
    <row r="23" spans="1:13" x14ac:dyDescent="0.2">
      <c r="A23" s="45"/>
      <c r="B23" s="12">
        <v>34</v>
      </c>
      <c r="C23" s="43" t="s">
        <v>25</v>
      </c>
      <c r="D23" s="43"/>
      <c r="E23" s="15">
        <f>VLOOKUP(C23,RA!B26:D52,3,0)</f>
        <v>286279.58610000001</v>
      </c>
      <c r="F23" s="25">
        <f>VLOOKUP(C23,RA!B27:I56,8,0)</f>
        <v>71204.779599999994</v>
      </c>
      <c r="G23" s="16">
        <f t="shared" si="0"/>
        <v>215074.80650000001</v>
      </c>
      <c r="H23" s="27">
        <f>RA!J27</f>
        <v>24.872461417883802</v>
      </c>
      <c r="I23" s="20">
        <f>VLOOKUP(B23,RMS!B:D,3,FALSE)</f>
        <v>286279.33529248898</v>
      </c>
      <c r="J23" s="21">
        <f>VLOOKUP(B23,RMS!B:E,4,FALSE)</f>
        <v>215074.80798814999</v>
      </c>
      <c r="K23" s="22">
        <f t="shared" si="1"/>
        <v>0.25080751103814691</v>
      </c>
      <c r="L23" s="22">
        <f t="shared" si="2"/>
        <v>-1.4881499810144305E-3</v>
      </c>
      <c r="M23" s="32"/>
    </row>
    <row r="24" spans="1:13" x14ac:dyDescent="0.2">
      <c r="A24" s="45"/>
      <c r="B24" s="12">
        <v>35</v>
      </c>
      <c r="C24" s="43" t="s">
        <v>26</v>
      </c>
      <c r="D24" s="43"/>
      <c r="E24" s="15">
        <f>VLOOKUP(C24,RA!B28:D53,3,0)</f>
        <v>1194107.6612</v>
      </c>
      <c r="F24" s="25">
        <f>VLOOKUP(C24,RA!B28:I57,8,0)</f>
        <v>24139.6528</v>
      </c>
      <c r="G24" s="16">
        <f t="shared" si="0"/>
        <v>1169968.0083999999</v>
      </c>
      <c r="H24" s="27">
        <f>RA!J28</f>
        <v>2.02156418423287</v>
      </c>
      <c r="I24" s="20">
        <f>VLOOKUP(B24,RMS!B:D,3,FALSE)</f>
        <v>1194107.6614566401</v>
      </c>
      <c r="J24" s="21">
        <f>VLOOKUP(B24,RMS!B:E,4,FALSE)</f>
        <v>1169967.99409381</v>
      </c>
      <c r="K24" s="22">
        <f t="shared" si="1"/>
        <v>-2.5664013810455799E-4</v>
      </c>
      <c r="L24" s="22">
        <f t="shared" si="2"/>
        <v>1.4306189958006144E-2</v>
      </c>
      <c r="M24" s="32"/>
    </row>
    <row r="25" spans="1:13" x14ac:dyDescent="0.2">
      <c r="A25" s="45"/>
      <c r="B25" s="12">
        <v>36</v>
      </c>
      <c r="C25" s="43" t="s">
        <v>27</v>
      </c>
      <c r="D25" s="43"/>
      <c r="E25" s="15">
        <f>VLOOKUP(C25,RA!B28:D54,3,0)</f>
        <v>771356.13219999999</v>
      </c>
      <c r="F25" s="25">
        <f>VLOOKUP(C25,RA!B29:I58,8,0)</f>
        <v>132633.17240000001</v>
      </c>
      <c r="G25" s="16">
        <f t="shared" si="0"/>
        <v>638722.95979999995</v>
      </c>
      <c r="H25" s="27">
        <f>RA!J29</f>
        <v>17.194803653367501</v>
      </c>
      <c r="I25" s="20">
        <f>VLOOKUP(B25,RMS!B:D,3,FALSE)</f>
        <v>771361.39522477903</v>
      </c>
      <c r="J25" s="21">
        <f>VLOOKUP(B25,RMS!B:E,4,FALSE)</f>
        <v>638722.97642252804</v>
      </c>
      <c r="K25" s="22">
        <f t="shared" si="1"/>
        <v>-5.2630247790366411</v>
      </c>
      <c r="L25" s="22">
        <f t="shared" si="2"/>
        <v>-1.6622528084553778E-2</v>
      </c>
      <c r="M25" s="32"/>
    </row>
    <row r="26" spans="1:13" x14ac:dyDescent="0.2">
      <c r="A26" s="45"/>
      <c r="B26" s="12">
        <v>37</v>
      </c>
      <c r="C26" s="43" t="s">
        <v>67</v>
      </c>
      <c r="D26" s="43"/>
      <c r="E26" s="15">
        <f>VLOOKUP(C26,RA!B30:D55,3,0)</f>
        <v>1379066.7433</v>
      </c>
      <c r="F26" s="25">
        <f>VLOOKUP(C26,RA!B30:I59,8,0)</f>
        <v>103799.9571</v>
      </c>
      <c r="G26" s="16">
        <f t="shared" si="0"/>
        <v>1275266.7862</v>
      </c>
      <c r="H26" s="27">
        <f>RA!J30</f>
        <v>7.5268262108630601</v>
      </c>
      <c r="I26" s="20">
        <f>VLOOKUP(B26,RMS!B:D,3,FALSE)</f>
        <v>1379066.7339725699</v>
      </c>
      <c r="J26" s="21">
        <f>VLOOKUP(B26,RMS!B:E,4,FALSE)</f>
        <v>1275266.7831284101</v>
      </c>
      <c r="K26" s="22">
        <f t="shared" si="1"/>
        <v>9.3274300452321768E-3</v>
      </c>
      <c r="L26" s="22">
        <f t="shared" si="2"/>
        <v>3.0715898610651493E-3</v>
      </c>
      <c r="M26" s="32"/>
    </row>
    <row r="27" spans="1:13" x14ac:dyDescent="0.2">
      <c r="A27" s="45"/>
      <c r="B27" s="12">
        <v>38</v>
      </c>
      <c r="C27" s="43" t="s">
        <v>29</v>
      </c>
      <c r="D27" s="43"/>
      <c r="E27" s="15">
        <f>VLOOKUP(C27,RA!B30:D56,3,0)</f>
        <v>941667.51839999994</v>
      </c>
      <c r="F27" s="25">
        <f>VLOOKUP(C27,RA!B31:I60,8,0)</f>
        <v>50805.713600000003</v>
      </c>
      <c r="G27" s="16">
        <f t="shared" si="0"/>
        <v>890861.80479999993</v>
      </c>
      <c r="H27" s="27">
        <f>RA!J31</f>
        <v>5.3952921394511604</v>
      </c>
      <c r="I27" s="20">
        <f>VLOOKUP(B27,RMS!B:D,3,FALSE)</f>
        <v>941667.34617522103</v>
      </c>
      <c r="J27" s="21">
        <f>VLOOKUP(B27,RMS!B:E,4,FALSE)</f>
        <v>890861.80401769897</v>
      </c>
      <c r="K27" s="22">
        <f t="shared" si="1"/>
        <v>0.17222477891482413</v>
      </c>
      <c r="L27" s="22">
        <f t="shared" si="2"/>
        <v>7.8230095095932484E-4</v>
      </c>
      <c r="M27" s="32"/>
    </row>
    <row r="28" spans="1:13" x14ac:dyDescent="0.2">
      <c r="A28" s="45"/>
      <c r="B28" s="12">
        <v>39</v>
      </c>
      <c r="C28" s="43" t="s">
        <v>30</v>
      </c>
      <c r="D28" s="43"/>
      <c r="E28" s="15">
        <f>VLOOKUP(C28,RA!B32:D57,3,0)</f>
        <v>162721.35490000001</v>
      </c>
      <c r="F28" s="25">
        <f>VLOOKUP(C28,RA!B32:I61,8,0)</f>
        <v>39616.902600000001</v>
      </c>
      <c r="G28" s="16">
        <f t="shared" si="0"/>
        <v>123104.4523</v>
      </c>
      <c r="H28" s="27">
        <f>RA!J32</f>
        <v>24.346468000064601</v>
      </c>
      <c r="I28" s="20">
        <f>VLOOKUP(B28,RMS!B:D,3,FALSE)</f>
        <v>162721.347687648</v>
      </c>
      <c r="J28" s="21">
        <f>VLOOKUP(B28,RMS!B:E,4,FALSE)</f>
        <v>123104.42534629301</v>
      </c>
      <c r="K28" s="22">
        <f t="shared" si="1"/>
        <v>7.2123520076274872E-3</v>
      </c>
      <c r="L28" s="22">
        <f t="shared" si="2"/>
        <v>2.6953706998028792E-2</v>
      </c>
      <c r="M28" s="32"/>
    </row>
    <row r="29" spans="1:13" x14ac:dyDescent="0.2">
      <c r="A29" s="45"/>
      <c r="B29" s="12">
        <v>40</v>
      </c>
      <c r="C29" s="43" t="s">
        <v>69</v>
      </c>
      <c r="D29" s="43"/>
      <c r="E29" s="15">
        <f>VLOOKUP(C29,RA!B32:D58,3,0)</f>
        <v>1.5929</v>
      </c>
      <c r="F29" s="25">
        <f>VLOOKUP(C29,RA!B33:I62,8,0)</f>
        <v>-3.3835999999999999</v>
      </c>
      <c r="G29" s="16">
        <f t="shared" si="0"/>
        <v>4.9764999999999997</v>
      </c>
      <c r="H29" s="27">
        <f>RA!J33</f>
        <v>-212.41760311381799</v>
      </c>
      <c r="I29" s="20">
        <f>VLOOKUP(B29,RMS!B:D,3,FALSE)</f>
        <v>1.5929</v>
      </c>
      <c r="J29" s="21">
        <f>VLOOKUP(B29,RMS!B:E,4,FALSE)</f>
        <v>4.9764999999999997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5">
      <c r="A30" s="45"/>
      <c r="B30" s="12">
        <v>42</v>
      </c>
      <c r="C30" s="43" t="s">
        <v>31</v>
      </c>
      <c r="D30" s="43"/>
      <c r="E30" s="15">
        <f>VLOOKUP(C30,RA!B34:D60,3,0)</f>
        <v>198410.549</v>
      </c>
      <c r="F30" s="25">
        <f>VLOOKUP(C30,RA!B34:I64,8,0)</f>
        <v>19021.314200000001</v>
      </c>
      <c r="G30" s="16">
        <f t="shared" si="0"/>
        <v>179389.23480000001</v>
      </c>
      <c r="H30" s="27">
        <f>RA!J34</f>
        <v>9.5868462114884796</v>
      </c>
      <c r="I30" s="20">
        <f>VLOOKUP(B30,RMS!B:D,3,FALSE)</f>
        <v>198410.54759999999</v>
      </c>
      <c r="J30" s="21">
        <f>VLOOKUP(B30,RMS!B:E,4,FALSE)</f>
        <v>179389.2328</v>
      </c>
      <c r="K30" s="22">
        <f t="shared" si="1"/>
        <v>1.4000000082887709E-3</v>
      </c>
      <c r="L30" s="22">
        <f t="shared" si="2"/>
        <v>2.0000000076834112E-3</v>
      </c>
      <c r="M30" s="32"/>
    </row>
    <row r="31" spans="1:13" s="35" customFormat="1" ht="12" thickBot="1" x14ac:dyDescent="0.25">
      <c r="A31" s="45"/>
      <c r="B31" s="12">
        <v>70</v>
      </c>
      <c r="C31" s="46" t="s">
        <v>64</v>
      </c>
      <c r="D31" s="47"/>
      <c r="E31" s="15">
        <f>VLOOKUP(C31,RA!B34:D61,3,0)</f>
        <v>87315.43</v>
      </c>
      <c r="F31" s="25">
        <f>VLOOKUP(C31,RA!B34:I65,8,0)</f>
        <v>2502.4499999999998</v>
      </c>
      <c r="G31" s="16">
        <f t="shared" si="0"/>
        <v>84812.98</v>
      </c>
      <c r="H31" s="27">
        <f>RA!J34</f>
        <v>9.5868462114884796</v>
      </c>
      <c r="I31" s="20">
        <f>VLOOKUP(B31,RMS!B:D,3,FALSE)</f>
        <v>87315.43</v>
      </c>
      <c r="J31" s="21">
        <f>VLOOKUP(B31,RMS!B:E,4,FALSE)</f>
        <v>84812.98</v>
      </c>
      <c r="K31" s="22">
        <f t="shared" si="1"/>
        <v>0</v>
      </c>
      <c r="L31" s="22">
        <f t="shared" si="2"/>
        <v>0</v>
      </c>
    </row>
    <row r="32" spans="1:13" x14ac:dyDescent="0.2">
      <c r="A32" s="45"/>
      <c r="B32" s="12">
        <v>71</v>
      </c>
      <c r="C32" s="43" t="s">
        <v>35</v>
      </c>
      <c r="D32" s="43"/>
      <c r="E32" s="15">
        <f>VLOOKUP(C32,RA!B34:D61,3,0)</f>
        <v>288885.63</v>
      </c>
      <c r="F32" s="25">
        <f>VLOOKUP(C32,RA!B34:I65,8,0)</f>
        <v>-49064.2</v>
      </c>
      <c r="G32" s="16">
        <f t="shared" si="0"/>
        <v>337949.83</v>
      </c>
      <c r="H32" s="27">
        <f>RA!J34</f>
        <v>9.5868462114884796</v>
      </c>
      <c r="I32" s="20">
        <f>VLOOKUP(B32,RMS!B:D,3,FALSE)</f>
        <v>288885.63</v>
      </c>
      <c r="J32" s="21">
        <f>VLOOKUP(B32,RMS!B:E,4,FALSE)</f>
        <v>337949.83</v>
      </c>
      <c r="K32" s="22">
        <f t="shared" si="1"/>
        <v>0</v>
      </c>
      <c r="L32" s="22">
        <f t="shared" si="2"/>
        <v>0</v>
      </c>
      <c r="M32" s="32"/>
    </row>
    <row r="33" spans="1:13" x14ac:dyDescent="0.2">
      <c r="A33" s="45"/>
      <c r="B33" s="12">
        <v>72</v>
      </c>
      <c r="C33" s="43" t="s">
        <v>36</v>
      </c>
      <c r="D33" s="43"/>
      <c r="E33" s="15">
        <f>VLOOKUP(C33,RA!B34:D62,3,0)</f>
        <v>169379.54</v>
      </c>
      <c r="F33" s="25">
        <f>VLOOKUP(C33,RA!B34:I66,8,0)</f>
        <v>-14551.27</v>
      </c>
      <c r="G33" s="16">
        <f t="shared" si="0"/>
        <v>183930.81</v>
      </c>
      <c r="H33" s="27">
        <f>RA!J35</f>
        <v>4.1338184711206702</v>
      </c>
      <c r="I33" s="20">
        <f>VLOOKUP(B33,RMS!B:D,3,FALSE)</f>
        <v>169379.54</v>
      </c>
      <c r="J33" s="21">
        <f>VLOOKUP(B33,RMS!B:E,4,FALSE)</f>
        <v>183930.81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45"/>
      <c r="B34" s="12">
        <v>73</v>
      </c>
      <c r="C34" s="43" t="s">
        <v>37</v>
      </c>
      <c r="D34" s="43"/>
      <c r="E34" s="15">
        <f>VLOOKUP(C34,RA!B34:D63,3,0)</f>
        <v>217711.25</v>
      </c>
      <c r="F34" s="25">
        <f>VLOOKUP(C34,RA!B34:I67,8,0)</f>
        <v>-35778.39</v>
      </c>
      <c r="G34" s="16">
        <f t="shared" si="0"/>
        <v>253489.64</v>
      </c>
      <c r="H34" s="27">
        <f>RA!J34</f>
        <v>9.5868462114884796</v>
      </c>
      <c r="I34" s="20">
        <f>VLOOKUP(B34,RMS!B:D,3,FALSE)</f>
        <v>217711.25</v>
      </c>
      <c r="J34" s="21">
        <f>VLOOKUP(B34,RMS!B:E,4,FALSE)</f>
        <v>253489.64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2">
      <c r="A35" s="45"/>
      <c r="B35" s="12">
        <v>74</v>
      </c>
      <c r="C35" s="43" t="s">
        <v>65</v>
      </c>
      <c r="D35" s="43"/>
      <c r="E35" s="15">
        <f>VLOOKUP(C35,RA!B35:D64,3,0)</f>
        <v>0</v>
      </c>
      <c r="F35" s="25">
        <f>VLOOKUP(C35,RA!B35:I68,8,0)</f>
        <v>0</v>
      </c>
      <c r="G35" s="16">
        <f t="shared" si="0"/>
        <v>0</v>
      </c>
      <c r="H35" s="27">
        <f>RA!J35</f>
        <v>4.1338184711206702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2">
      <c r="A36" s="45"/>
      <c r="B36" s="12">
        <v>75</v>
      </c>
      <c r="C36" s="43" t="s">
        <v>32</v>
      </c>
      <c r="D36" s="43"/>
      <c r="E36" s="15">
        <f>VLOOKUP(C36,RA!B8:D64,3,0)</f>
        <v>108744.4446</v>
      </c>
      <c r="F36" s="25">
        <f>VLOOKUP(C36,RA!B8:I68,8,0)</f>
        <v>5836.8944000000001</v>
      </c>
      <c r="G36" s="16">
        <f t="shared" si="0"/>
        <v>102907.5502</v>
      </c>
      <c r="H36" s="27">
        <f>RA!J35</f>
        <v>4.1338184711206702</v>
      </c>
      <c r="I36" s="20">
        <f>VLOOKUP(B36,RMS!B:D,3,FALSE)</f>
        <v>108744.444444444</v>
      </c>
      <c r="J36" s="21">
        <f>VLOOKUP(B36,RMS!B:E,4,FALSE)</f>
        <v>102907.547008547</v>
      </c>
      <c r="K36" s="22">
        <f t="shared" si="1"/>
        <v>1.555560011183843E-4</v>
      </c>
      <c r="L36" s="22">
        <f t="shared" si="2"/>
        <v>3.1914529972709715E-3</v>
      </c>
      <c r="M36" s="32"/>
    </row>
    <row r="37" spans="1:13" x14ac:dyDescent="0.2">
      <c r="A37" s="45"/>
      <c r="B37" s="12">
        <v>76</v>
      </c>
      <c r="C37" s="43" t="s">
        <v>33</v>
      </c>
      <c r="D37" s="43"/>
      <c r="E37" s="15">
        <f>VLOOKUP(C37,RA!B8:D65,3,0)</f>
        <v>475573.36589999998</v>
      </c>
      <c r="F37" s="25">
        <f>VLOOKUP(C37,RA!B8:I69,8,0)</f>
        <v>23387.660800000001</v>
      </c>
      <c r="G37" s="16">
        <f t="shared" si="0"/>
        <v>452185.70509999996</v>
      </c>
      <c r="H37" s="27">
        <f>RA!J36</f>
        <v>2.86598829095843</v>
      </c>
      <c r="I37" s="20">
        <f>VLOOKUP(B37,RMS!B:D,3,FALSE)</f>
        <v>475573.35754359001</v>
      </c>
      <c r="J37" s="21">
        <f>VLOOKUP(B37,RMS!B:E,4,FALSE)</f>
        <v>452185.69594957301</v>
      </c>
      <c r="K37" s="22">
        <f t="shared" si="1"/>
        <v>8.3564099622890353E-3</v>
      </c>
      <c r="L37" s="22">
        <f t="shared" si="2"/>
        <v>9.1504269512370229E-3</v>
      </c>
      <c r="M37" s="32"/>
    </row>
    <row r="38" spans="1:13" x14ac:dyDescent="0.2">
      <c r="A38" s="45"/>
      <c r="B38" s="12">
        <v>77</v>
      </c>
      <c r="C38" s="43" t="s">
        <v>38</v>
      </c>
      <c r="D38" s="43"/>
      <c r="E38" s="15">
        <f>VLOOKUP(C38,RA!B9:D66,3,0)</f>
        <v>158449.59</v>
      </c>
      <c r="F38" s="25">
        <f>VLOOKUP(C38,RA!B9:I70,8,0)</f>
        <v>-25277.78</v>
      </c>
      <c r="G38" s="16">
        <f t="shared" si="0"/>
        <v>183727.37</v>
      </c>
      <c r="H38" s="27">
        <f>RA!J37</f>
        <v>-16.983953130517399</v>
      </c>
      <c r="I38" s="20">
        <f>VLOOKUP(B38,RMS!B:D,3,FALSE)</f>
        <v>158449.59</v>
      </c>
      <c r="J38" s="21">
        <f>VLOOKUP(B38,RMS!B:E,4,FALSE)</f>
        <v>183727.37</v>
      </c>
      <c r="K38" s="22">
        <f t="shared" si="1"/>
        <v>0</v>
      </c>
      <c r="L38" s="22">
        <f t="shared" si="2"/>
        <v>0</v>
      </c>
      <c r="M38" s="32"/>
    </row>
    <row r="39" spans="1:13" x14ac:dyDescent="0.2">
      <c r="A39" s="45"/>
      <c r="B39" s="12">
        <v>78</v>
      </c>
      <c r="C39" s="43" t="s">
        <v>39</v>
      </c>
      <c r="D39" s="43"/>
      <c r="E39" s="15">
        <f>VLOOKUP(C39,RA!B10:D67,3,0)</f>
        <v>103299.21</v>
      </c>
      <c r="F39" s="25">
        <f>VLOOKUP(C39,RA!B10:I71,8,0)</f>
        <v>13314.94</v>
      </c>
      <c r="G39" s="16">
        <f t="shared" si="0"/>
        <v>89984.27</v>
      </c>
      <c r="H39" s="27">
        <f>RA!J38</f>
        <v>-8.59092544471428</v>
      </c>
      <c r="I39" s="20">
        <f>VLOOKUP(B39,RMS!B:D,3,FALSE)</f>
        <v>103299.21</v>
      </c>
      <c r="J39" s="21">
        <f>VLOOKUP(B39,RMS!B:E,4,FALSE)</f>
        <v>89984.27</v>
      </c>
      <c r="K39" s="22">
        <f t="shared" si="1"/>
        <v>0</v>
      </c>
      <c r="L39" s="22">
        <f t="shared" si="2"/>
        <v>0</v>
      </c>
      <c r="M39" s="32"/>
    </row>
    <row r="40" spans="1:13" s="36" customFormat="1" x14ac:dyDescent="0.2">
      <c r="A40" s="45"/>
      <c r="B40" s="12">
        <v>9101</v>
      </c>
      <c r="C40" s="48" t="s">
        <v>71</v>
      </c>
      <c r="D40" s="49"/>
      <c r="E40" s="15">
        <f>VLOOKUP(C40,RA!B11:D68,3,0)</f>
        <v>940.17100000000005</v>
      </c>
      <c r="F40" s="25">
        <f>VLOOKUP(C40,RA!B11:I72,8,0)</f>
        <v>940.17079999999999</v>
      </c>
      <c r="G40" s="16">
        <f t="shared" si="0"/>
        <v>2.0000000006348273E-4</v>
      </c>
      <c r="H40" s="27">
        <f>RA!J39</f>
        <v>-16.433872847636501</v>
      </c>
      <c r="I40" s="20">
        <f>VLOOKUP(B40,RMS!B:D,3,FALSE)</f>
        <v>940.17100000000005</v>
      </c>
      <c r="J40" s="21">
        <f>VLOOKUP(B40,RMS!B:E,4,FALSE)</f>
        <v>2.0000000000000001E-4</v>
      </c>
      <c r="K40" s="22">
        <f t="shared" si="1"/>
        <v>0</v>
      </c>
      <c r="L40" s="22">
        <f t="shared" si="2"/>
        <v>6.3482720599403186E-14</v>
      </c>
    </row>
    <row r="41" spans="1:13" x14ac:dyDescent="0.2">
      <c r="A41" s="45"/>
      <c r="B41" s="12">
        <v>99</v>
      </c>
      <c r="C41" s="43" t="s">
        <v>34</v>
      </c>
      <c r="D41" s="43"/>
      <c r="E41" s="15">
        <f>VLOOKUP(C41,RA!B8:D68,3,0)</f>
        <v>101978.53109999999</v>
      </c>
      <c r="F41" s="25">
        <f>VLOOKUP(C41,RA!B8:I72,8,0)</f>
        <v>7987.8230000000003</v>
      </c>
      <c r="G41" s="16">
        <f t="shared" si="0"/>
        <v>93990.708099999989</v>
      </c>
      <c r="H41" s="27">
        <f>RA!J39</f>
        <v>-16.433872847636501</v>
      </c>
      <c r="I41" s="20">
        <f>VLOOKUP(B41,RMS!B:D,3,FALSE)</f>
        <v>101978.531200363</v>
      </c>
      <c r="J41" s="21">
        <f>VLOOKUP(B41,RMS!B:E,4,FALSE)</f>
        <v>93990.708319340396</v>
      </c>
      <c r="K41" s="22">
        <f t="shared" si="1"/>
        <v>-1.0036300227511674E-4</v>
      </c>
      <c r="L41" s="22">
        <f t="shared" si="2"/>
        <v>-2.1934040705673397E-4</v>
      </c>
      <c r="M41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44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6"/>
  <sheetViews>
    <sheetView workbookViewId="0">
      <selection sqref="A1:W46"/>
    </sheetView>
  </sheetViews>
  <sheetFormatPr defaultRowHeight="11.25" x14ac:dyDescent="0.2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 x14ac:dyDescent="0.2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64" t="s">
        <v>45</v>
      </c>
      <c r="W1" s="61"/>
    </row>
    <row r="2" spans="1:23" ht="12.75" x14ac:dyDescent="0.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64"/>
      <c r="W2" s="61"/>
    </row>
    <row r="3" spans="1:23" ht="23.25" thickBot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65" t="s">
        <v>46</v>
      </c>
      <c r="W3" s="61"/>
    </row>
    <row r="4" spans="1:23" ht="15" thickTop="1" thickBot="1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63"/>
      <c r="W4" s="61"/>
    </row>
    <row r="5" spans="1:23" ht="22.5" thickTop="1" thickBot="1" x14ac:dyDescent="0.25">
      <c r="A5" s="66"/>
      <c r="B5" s="67"/>
      <c r="C5" s="68"/>
      <c r="D5" s="69" t="s">
        <v>0</v>
      </c>
      <c r="E5" s="69" t="s">
        <v>74</v>
      </c>
      <c r="F5" s="69" t="s">
        <v>75</v>
      </c>
      <c r="G5" s="69" t="s">
        <v>47</v>
      </c>
      <c r="H5" s="69" t="s">
        <v>48</v>
      </c>
      <c r="I5" s="69" t="s">
        <v>1</v>
      </c>
      <c r="J5" s="69" t="s">
        <v>2</v>
      </c>
      <c r="K5" s="69" t="s">
        <v>49</v>
      </c>
      <c r="L5" s="69" t="s">
        <v>50</v>
      </c>
      <c r="M5" s="69" t="s">
        <v>51</v>
      </c>
      <c r="N5" s="69" t="s">
        <v>52</v>
      </c>
      <c r="O5" s="69" t="s">
        <v>53</v>
      </c>
      <c r="P5" s="69" t="s">
        <v>76</v>
      </c>
      <c r="Q5" s="69" t="s">
        <v>77</v>
      </c>
      <c r="R5" s="69" t="s">
        <v>54</v>
      </c>
      <c r="S5" s="69" t="s">
        <v>55</v>
      </c>
      <c r="T5" s="69" t="s">
        <v>56</v>
      </c>
      <c r="U5" s="70" t="s">
        <v>57</v>
      </c>
      <c r="V5" s="63"/>
      <c r="W5" s="63"/>
    </row>
    <row r="6" spans="1:23" ht="14.25" thickBot="1" x14ac:dyDescent="0.25">
      <c r="A6" s="71" t="s">
        <v>3</v>
      </c>
      <c r="B6" s="60" t="s">
        <v>4</v>
      </c>
      <c r="C6" s="59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2"/>
      <c r="V6" s="63"/>
      <c r="W6" s="63"/>
    </row>
    <row r="7" spans="1:23" ht="14.25" thickBot="1" x14ac:dyDescent="0.25">
      <c r="A7" s="58" t="s">
        <v>5</v>
      </c>
      <c r="B7" s="57"/>
      <c r="C7" s="56"/>
      <c r="D7" s="73">
        <v>19874592.3596</v>
      </c>
      <c r="E7" s="73">
        <v>27183166.489700001</v>
      </c>
      <c r="F7" s="74">
        <v>73.113602740617793</v>
      </c>
      <c r="G7" s="73">
        <v>14250052.896400001</v>
      </c>
      <c r="H7" s="74">
        <v>39.470305858449997</v>
      </c>
      <c r="I7" s="73">
        <v>1774308.8535</v>
      </c>
      <c r="J7" s="74">
        <v>8.9275232487621707</v>
      </c>
      <c r="K7" s="73">
        <v>1768808.3644999999</v>
      </c>
      <c r="L7" s="74">
        <v>12.4126442011093</v>
      </c>
      <c r="M7" s="74">
        <v>3.1097144893680001E-3</v>
      </c>
      <c r="N7" s="73">
        <v>537542558.97290003</v>
      </c>
      <c r="O7" s="73">
        <v>3392917232.4380002</v>
      </c>
      <c r="P7" s="73">
        <v>1076195</v>
      </c>
      <c r="Q7" s="73">
        <v>911120</v>
      </c>
      <c r="R7" s="74">
        <v>18.117811045745899</v>
      </c>
      <c r="S7" s="73">
        <v>18.467463944359501</v>
      </c>
      <c r="T7" s="73">
        <v>18.252701941237198</v>
      </c>
      <c r="U7" s="75">
        <v>1.16292092823044</v>
      </c>
      <c r="V7" s="63"/>
      <c r="W7" s="63"/>
    </row>
    <row r="8" spans="1:23" ht="12" customHeight="1" thickBot="1" x14ac:dyDescent="0.25">
      <c r="A8" s="53">
        <v>42518</v>
      </c>
      <c r="B8" s="62" t="s">
        <v>6</v>
      </c>
      <c r="C8" s="51"/>
      <c r="D8" s="76">
        <v>580679.2023</v>
      </c>
      <c r="E8" s="76">
        <v>806657.74120000005</v>
      </c>
      <c r="F8" s="77">
        <v>71.985821574856502</v>
      </c>
      <c r="G8" s="76">
        <v>438818.04249999998</v>
      </c>
      <c r="H8" s="77">
        <v>32.3280143614423</v>
      </c>
      <c r="I8" s="76">
        <v>130948.39599999999</v>
      </c>
      <c r="J8" s="77">
        <v>22.550901682259202</v>
      </c>
      <c r="K8" s="76">
        <v>119221.2789</v>
      </c>
      <c r="L8" s="77">
        <v>27.168727662331701</v>
      </c>
      <c r="M8" s="77">
        <v>9.8364295436190005E-2</v>
      </c>
      <c r="N8" s="76">
        <v>16661723.340600001</v>
      </c>
      <c r="O8" s="76">
        <v>123877966.5002</v>
      </c>
      <c r="P8" s="76">
        <v>28008</v>
      </c>
      <c r="Q8" s="76">
        <v>22931</v>
      </c>
      <c r="R8" s="77">
        <v>22.140334045615099</v>
      </c>
      <c r="S8" s="76">
        <v>20.7326193337618</v>
      </c>
      <c r="T8" s="76">
        <v>20.671036125768602</v>
      </c>
      <c r="U8" s="78">
        <v>0.29703534802710202</v>
      </c>
      <c r="V8" s="63"/>
      <c r="W8" s="63"/>
    </row>
    <row r="9" spans="1:23" ht="12" customHeight="1" thickBot="1" x14ac:dyDescent="0.25">
      <c r="A9" s="54"/>
      <c r="B9" s="62" t="s">
        <v>7</v>
      </c>
      <c r="C9" s="51"/>
      <c r="D9" s="76">
        <v>121560.3278</v>
      </c>
      <c r="E9" s="76">
        <v>200803.01670000001</v>
      </c>
      <c r="F9" s="77">
        <v>60.537102379099899</v>
      </c>
      <c r="G9" s="76">
        <v>60454.623200000002</v>
      </c>
      <c r="H9" s="77">
        <v>101.076975366873</v>
      </c>
      <c r="I9" s="76">
        <v>25921.5965</v>
      </c>
      <c r="J9" s="77">
        <v>21.324059394318301</v>
      </c>
      <c r="K9" s="76">
        <v>14347.4913</v>
      </c>
      <c r="L9" s="77">
        <v>23.732661855379799</v>
      </c>
      <c r="M9" s="77">
        <v>0.80669888261232103</v>
      </c>
      <c r="N9" s="76">
        <v>2000697.5506</v>
      </c>
      <c r="O9" s="76">
        <v>16945102.3191</v>
      </c>
      <c r="P9" s="76">
        <v>6426</v>
      </c>
      <c r="Q9" s="76">
        <v>3856</v>
      </c>
      <c r="R9" s="77">
        <v>66.649377593360995</v>
      </c>
      <c r="S9" s="76">
        <v>18.916951104886401</v>
      </c>
      <c r="T9" s="76">
        <v>17.807379979253099</v>
      </c>
      <c r="U9" s="78">
        <v>5.8654860367359998</v>
      </c>
      <c r="V9" s="63"/>
      <c r="W9" s="63"/>
    </row>
    <row r="10" spans="1:23" ht="12" customHeight="1" thickBot="1" x14ac:dyDescent="0.25">
      <c r="A10" s="54"/>
      <c r="B10" s="62" t="s">
        <v>8</v>
      </c>
      <c r="C10" s="51"/>
      <c r="D10" s="76">
        <v>221215.03390000001</v>
      </c>
      <c r="E10" s="76">
        <v>284849.3333</v>
      </c>
      <c r="F10" s="77">
        <v>77.660365687785898</v>
      </c>
      <c r="G10" s="76">
        <v>128890.73</v>
      </c>
      <c r="H10" s="77">
        <v>71.629902243551598</v>
      </c>
      <c r="I10" s="76">
        <v>50141.707300000002</v>
      </c>
      <c r="J10" s="77">
        <v>22.666500741837702</v>
      </c>
      <c r="K10" s="76">
        <v>34320.190199999997</v>
      </c>
      <c r="L10" s="77">
        <v>26.6273534178913</v>
      </c>
      <c r="M10" s="77">
        <v>0.46099736067313501</v>
      </c>
      <c r="N10" s="76">
        <v>3597383.0372000001</v>
      </c>
      <c r="O10" s="76">
        <v>29071896.467900001</v>
      </c>
      <c r="P10" s="76">
        <v>112501</v>
      </c>
      <c r="Q10" s="76">
        <v>91813</v>
      </c>
      <c r="R10" s="77">
        <v>22.5327567991461</v>
      </c>
      <c r="S10" s="76">
        <v>1.9663383783255299</v>
      </c>
      <c r="T10" s="76">
        <v>1.3808546110027999</v>
      </c>
      <c r="U10" s="78">
        <v>29.775331335459502</v>
      </c>
      <c r="V10" s="63"/>
      <c r="W10" s="63"/>
    </row>
    <row r="11" spans="1:23" ht="14.25" thickBot="1" x14ac:dyDescent="0.25">
      <c r="A11" s="54"/>
      <c r="B11" s="62" t="s">
        <v>9</v>
      </c>
      <c r="C11" s="51"/>
      <c r="D11" s="76">
        <v>53855.066599999998</v>
      </c>
      <c r="E11" s="76">
        <v>106688.07709999999</v>
      </c>
      <c r="F11" s="77">
        <v>50.478992652122699</v>
      </c>
      <c r="G11" s="76">
        <v>65382.952499999999</v>
      </c>
      <c r="H11" s="77">
        <v>-17.631332723923698</v>
      </c>
      <c r="I11" s="76">
        <v>12057.8236</v>
      </c>
      <c r="J11" s="77">
        <v>22.389395021191898</v>
      </c>
      <c r="K11" s="76">
        <v>15926.334199999999</v>
      </c>
      <c r="L11" s="77">
        <v>24.3585423891648</v>
      </c>
      <c r="M11" s="77">
        <v>-0.24290025258919901</v>
      </c>
      <c r="N11" s="76">
        <v>1481866.2897000001</v>
      </c>
      <c r="O11" s="76">
        <v>9997563.0631000008</v>
      </c>
      <c r="P11" s="76">
        <v>2601</v>
      </c>
      <c r="Q11" s="76">
        <v>2100</v>
      </c>
      <c r="R11" s="77">
        <v>23.8571428571429</v>
      </c>
      <c r="S11" s="76">
        <v>20.705523490965</v>
      </c>
      <c r="T11" s="76">
        <v>20.876217523809501</v>
      </c>
      <c r="U11" s="78">
        <v>-0.82438887825751195</v>
      </c>
      <c r="V11" s="63"/>
      <c r="W11" s="63"/>
    </row>
    <row r="12" spans="1:23" ht="12" customHeight="1" thickBot="1" x14ac:dyDescent="0.25">
      <c r="A12" s="54"/>
      <c r="B12" s="62" t="s">
        <v>10</v>
      </c>
      <c r="C12" s="51"/>
      <c r="D12" s="76">
        <v>125160.24159999999</v>
      </c>
      <c r="E12" s="76">
        <v>412604.3873</v>
      </c>
      <c r="F12" s="77">
        <v>30.334200375091399</v>
      </c>
      <c r="G12" s="76">
        <v>202052.55710000001</v>
      </c>
      <c r="H12" s="77">
        <v>-38.055601277020401</v>
      </c>
      <c r="I12" s="76">
        <v>20333.8593</v>
      </c>
      <c r="J12" s="77">
        <v>16.246260825370602</v>
      </c>
      <c r="K12" s="76">
        <v>42114.088799999998</v>
      </c>
      <c r="L12" s="77">
        <v>20.8431357684609</v>
      </c>
      <c r="M12" s="77">
        <v>-0.51717204670946104</v>
      </c>
      <c r="N12" s="76">
        <v>5591451.9940999998</v>
      </c>
      <c r="O12" s="76">
        <v>33234877.627700001</v>
      </c>
      <c r="P12" s="76">
        <v>1529</v>
      </c>
      <c r="Q12" s="76">
        <v>1320</v>
      </c>
      <c r="R12" s="77">
        <v>15.8333333333333</v>
      </c>
      <c r="S12" s="76">
        <v>81.857581164159598</v>
      </c>
      <c r="T12" s="76">
        <v>79.385284696969705</v>
      </c>
      <c r="U12" s="78">
        <v>3.02024129229016</v>
      </c>
      <c r="V12" s="63"/>
      <c r="W12" s="63"/>
    </row>
    <row r="13" spans="1:23" ht="14.25" thickBot="1" x14ac:dyDescent="0.25">
      <c r="A13" s="54"/>
      <c r="B13" s="62" t="s">
        <v>11</v>
      </c>
      <c r="C13" s="51"/>
      <c r="D13" s="76">
        <v>379774.63089999999</v>
      </c>
      <c r="E13" s="76">
        <v>458720.84450000001</v>
      </c>
      <c r="F13" s="77">
        <v>82.7899223358706</v>
      </c>
      <c r="G13" s="76">
        <v>230113.7518</v>
      </c>
      <c r="H13" s="77">
        <v>65.037781501244396</v>
      </c>
      <c r="I13" s="76">
        <v>63879.418700000002</v>
      </c>
      <c r="J13" s="77">
        <v>16.820349097204499</v>
      </c>
      <c r="K13" s="76">
        <v>74236.526899999997</v>
      </c>
      <c r="L13" s="77">
        <v>32.260795506268401</v>
      </c>
      <c r="M13" s="77">
        <v>-0.13951498854400199</v>
      </c>
      <c r="N13" s="76">
        <v>6701202.6437999997</v>
      </c>
      <c r="O13" s="76">
        <v>52715925.468000002</v>
      </c>
      <c r="P13" s="76">
        <v>10575</v>
      </c>
      <c r="Q13" s="76">
        <v>9157</v>
      </c>
      <c r="R13" s="77">
        <v>15.485420989407</v>
      </c>
      <c r="S13" s="76">
        <v>35.912494647754102</v>
      </c>
      <c r="T13" s="76">
        <v>19.5420859233373</v>
      </c>
      <c r="U13" s="78">
        <v>45.584159176312099</v>
      </c>
      <c r="V13" s="63"/>
      <c r="W13" s="63"/>
    </row>
    <row r="14" spans="1:23" ht="14.25" thickBot="1" x14ac:dyDescent="0.25">
      <c r="A14" s="54"/>
      <c r="B14" s="62" t="s">
        <v>12</v>
      </c>
      <c r="C14" s="51"/>
      <c r="D14" s="76">
        <v>109655.6492</v>
      </c>
      <c r="E14" s="76">
        <v>264228.2476</v>
      </c>
      <c r="F14" s="77">
        <v>41.500350623375198</v>
      </c>
      <c r="G14" s="76">
        <v>146518.0399</v>
      </c>
      <c r="H14" s="77">
        <v>-25.158943380049902</v>
      </c>
      <c r="I14" s="76">
        <v>25359.6872</v>
      </c>
      <c r="J14" s="77">
        <v>23.1266582114221</v>
      </c>
      <c r="K14" s="76">
        <v>33379.469899999996</v>
      </c>
      <c r="L14" s="77">
        <v>22.7818157564637</v>
      </c>
      <c r="M14" s="77">
        <v>-0.24026093655849201</v>
      </c>
      <c r="N14" s="76">
        <v>3778003.8821</v>
      </c>
      <c r="O14" s="76">
        <v>24211637.284400001</v>
      </c>
      <c r="P14" s="76">
        <v>2681</v>
      </c>
      <c r="Q14" s="76">
        <v>1858</v>
      </c>
      <c r="R14" s="77">
        <v>44.294940796555402</v>
      </c>
      <c r="S14" s="76">
        <v>40.901025438269301</v>
      </c>
      <c r="T14" s="76">
        <v>44.504332131323999</v>
      </c>
      <c r="U14" s="78">
        <v>-8.8098199359159395</v>
      </c>
      <c r="V14" s="63"/>
      <c r="W14" s="63"/>
    </row>
    <row r="15" spans="1:23" ht="14.25" thickBot="1" x14ac:dyDescent="0.25">
      <c r="A15" s="54"/>
      <c r="B15" s="62" t="s">
        <v>13</v>
      </c>
      <c r="C15" s="51"/>
      <c r="D15" s="76">
        <v>87679.362800000003</v>
      </c>
      <c r="E15" s="76">
        <v>197318.14009999999</v>
      </c>
      <c r="F15" s="77">
        <v>44.435530740135903</v>
      </c>
      <c r="G15" s="76">
        <v>105014.03230000001</v>
      </c>
      <c r="H15" s="77">
        <v>-16.507003036012399</v>
      </c>
      <c r="I15" s="76">
        <v>17003.2464</v>
      </c>
      <c r="J15" s="77">
        <v>19.3925296181555</v>
      </c>
      <c r="K15" s="76">
        <v>23800.232100000001</v>
      </c>
      <c r="L15" s="77">
        <v>22.663858894598398</v>
      </c>
      <c r="M15" s="77">
        <v>-0.285584849401532</v>
      </c>
      <c r="N15" s="76">
        <v>3577465.2472999999</v>
      </c>
      <c r="O15" s="76">
        <v>20190589.644400001</v>
      </c>
      <c r="P15" s="76">
        <v>4246</v>
      </c>
      <c r="Q15" s="76">
        <v>3725</v>
      </c>
      <c r="R15" s="77">
        <v>13.9865771812081</v>
      </c>
      <c r="S15" s="76">
        <v>20.649873480923201</v>
      </c>
      <c r="T15" s="76">
        <v>21.779429369127499</v>
      </c>
      <c r="U15" s="78">
        <v>-5.4700378152331099</v>
      </c>
      <c r="V15" s="63"/>
      <c r="W15" s="63"/>
    </row>
    <row r="16" spans="1:23" ht="14.25" thickBot="1" x14ac:dyDescent="0.25">
      <c r="A16" s="54"/>
      <c r="B16" s="62" t="s">
        <v>14</v>
      </c>
      <c r="C16" s="51"/>
      <c r="D16" s="76">
        <v>1168736.274</v>
      </c>
      <c r="E16" s="76">
        <v>1668477.6998999999</v>
      </c>
      <c r="F16" s="77">
        <v>70.048060820354294</v>
      </c>
      <c r="G16" s="76">
        <v>680216.36800000002</v>
      </c>
      <c r="H16" s="77">
        <v>71.818310905450005</v>
      </c>
      <c r="I16" s="76">
        <v>-30222.870200000001</v>
      </c>
      <c r="J16" s="77">
        <v>-2.5859443975810099</v>
      </c>
      <c r="K16" s="76">
        <v>41832.502800000002</v>
      </c>
      <c r="L16" s="77">
        <v>6.1498818270130204</v>
      </c>
      <c r="M16" s="77">
        <v>-1.7224733921490401</v>
      </c>
      <c r="N16" s="76">
        <v>30510950.908799998</v>
      </c>
      <c r="O16" s="76">
        <v>169137367.77990001</v>
      </c>
      <c r="P16" s="76">
        <v>53056</v>
      </c>
      <c r="Q16" s="76">
        <v>39638</v>
      </c>
      <c r="R16" s="77">
        <v>33.851354760583298</v>
      </c>
      <c r="S16" s="76">
        <v>22.028352570868499</v>
      </c>
      <c r="T16" s="76">
        <v>21.194592254906901</v>
      </c>
      <c r="U16" s="78">
        <v>3.7849417621189598</v>
      </c>
      <c r="V16" s="63"/>
      <c r="W16" s="63"/>
    </row>
    <row r="17" spans="1:21" ht="12" thickBot="1" x14ac:dyDescent="0.25">
      <c r="A17" s="54"/>
      <c r="B17" s="62" t="s">
        <v>15</v>
      </c>
      <c r="C17" s="51"/>
      <c r="D17" s="76">
        <v>418695.56430000003</v>
      </c>
      <c r="E17" s="76">
        <v>808719.9044</v>
      </c>
      <c r="F17" s="77">
        <v>51.772630056711101</v>
      </c>
      <c r="G17" s="76">
        <v>404735.01899999997</v>
      </c>
      <c r="H17" s="77">
        <v>3.4493050130658598</v>
      </c>
      <c r="I17" s="76">
        <v>57953.513099999996</v>
      </c>
      <c r="J17" s="77">
        <v>13.8414442476576</v>
      </c>
      <c r="K17" s="76">
        <v>50039.799899999998</v>
      </c>
      <c r="L17" s="77">
        <v>12.3635953280336</v>
      </c>
      <c r="M17" s="77">
        <v>0.15814837820724401</v>
      </c>
      <c r="N17" s="76">
        <v>21957637.697700001</v>
      </c>
      <c r="O17" s="76">
        <v>196213939.0663</v>
      </c>
      <c r="P17" s="76">
        <v>11992</v>
      </c>
      <c r="Q17" s="76">
        <v>9940</v>
      </c>
      <c r="R17" s="77">
        <v>20.643863179074501</v>
      </c>
      <c r="S17" s="76">
        <v>34.914573407271497</v>
      </c>
      <c r="T17" s="76">
        <v>43.969430533199201</v>
      </c>
      <c r="U17" s="78">
        <v>-25.934319804812102</v>
      </c>
    </row>
    <row r="18" spans="1:21" ht="12" customHeight="1" thickBot="1" x14ac:dyDescent="0.25">
      <c r="A18" s="54"/>
      <c r="B18" s="62" t="s">
        <v>16</v>
      </c>
      <c r="C18" s="51"/>
      <c r="D18" s="76">
        <v>2141843.2384000001</v>
      </c>
      <c r="E18" s="76">
        <v>2859562.8251999998</v>
      </c>
      <c r="F18" s="77">
        <v>74.901072972586206</v>
      </c>
      <c r="G18" s="76">
        <v>1258759.8174000001</v>
      </c>
      <c r="H18" s="77">
        <v>70.155037425966697</v>
      </c>
      <c r="I18" s="76">
        <v>269748.41249999998</v>
      </c>
      <c r="J18" s="77">
        <v>12.5942182725524</v>
      </c>
      <c r="K18" s="76">
        <v>204190.8475</v>
      </c>
      <c r="L18" s="77">
        <v>16.221589272031402</v>
      </c>
      <c r="M18" s="77">
        <v>0.32106025222310702</v>
      </c>
      <c r="N18" s="76">
        <v>44757594.835100003</v>
      </c>
      <c r="O18" s="76">
        <v>374055612.42199999</v>
      </c>
      <c r="P18" s="76">
        <v>100476</v>
      </c>
      <c r="Q18" s="76">
        <v>72019</v>
      </c>
      <c r="R18" s="77">
        <v>39.513184020883401</v>
      </c>
      <c r="S18" s="76">
        <v>21.3169636370875</v>
      </c>
      <c r="T18" s="76">
        <v>21.170005774865</v>
      </c>
      <c r="U18" s="78">
        <v>0.68939397150737403</v>
      </c>
    </row>
    <row r="19" spans="1:21" ht="12" customHeight="1" thickBot="1" x14ac:dyDescent="0.25">
      <c r="A19" s="54"/>
      <c r="B19" s="62" t="s">
        <v>17</v>
      </c>
      <c r="C19" s="51"/>
      <c r="D19" s="76">
        <v>537608.16070000001</v>
      </c>
      <c r="E19" s="76">
        <v>930409.52789999999</v>
      </c>
      <c r="F19" s="77">
        <v>57.781884705482298</v>
      </c>
      <c r="G19" s="76">
        <v>348778.15539999999</v>
      </c>
      <c r="H19" s="77">
        <v>54.140433503766403</v>
      </c>
      <c r="I19" s="76">
        <v>45434.063800000004</v>
      </c>
      <c r="J19" s="77">
        <v>8.4511484611472394</v>
      </c>
      <c r="K19" s="76">
        <v>37625.1446</v>
      </c>
      <c r="L19" s="77">
        <v>10.787701012080101</v>
      </c>
      <c r="M19" s="77">
        <v>0.20754522761355701</v>
      </c>
      <c r="N19" s="76">
        <v>15188021.030200001</v>
      </c>
      <c r="O19" s="76">
        <v>108940772.3875</v>
      </c>
      <c r="P19" s="76">
        <v>12085</v>
      </c>
      <c r="Q19" s="76">
        <v>9599</v>
      </c>
      <c r="R19" s="77">
        <v>25.898531096989299</v>
      </c>
      <c r="S19" s="76">
        <v>44.485573909805503</v>
      </c>
      <c r="T19" s="76">
        <v>45.8099433899365</v>
      </c>
      <c r="U19" s="78">
        <v>-2.9770763052671199</v>
      </c>
    </row>
    <row r="20" spans="1:21" ht="12" thickBot="1" x14ac:dyDescent="0.25">
      <c r="A20" s="54"/>
      <c r="B20" s="62" t="s">
        <v>18</v>
      </c>
      <c r="C20" s="51"/>
      <c r="D20" s="76">
        <v>1418815.6403999999</v>
      </c>
      <c r="E20" s="76">
        <v>1399844.0730000001</v>
      </c>
      <c r="F20" s="77">
        <v>101.35526290148501</v>
      </c>
      <c r="G20" s="76">
        <v>696272.75630000001</v>
      </c>
      <c r="H20" s="77">
        <v>103.772965057487</v>
      </c>
      <c r="I20" s="76">
        <v>141177.3597</v>
      </c>
      <c r="J20" s="77">
        <v>9.9503667481561298</v>
      </c>
      <c r="K20" s="76">
        <v>62196.806900000003</v>
      </c>
      <c r="L20" s="77">
        <v>8.9328221357553108</v>
      </c>
      <c r="M20" s="77">
        <v>1.2698489960583501</v>
      </c>
      <c r="N20" s="76">
        <v>35626141.769000001</v>
      </c>
      <c r="O20" s="76">
        <v>192986361.62200001</v>
      </c>
      <c r="P20" s="76">
        <v>50237</v>
      </c>
      <c r="Q20" s="76">
        <v>42566</v>
      </c>
      <c r="R20" s="77">
        <v>18.0214255509092</v>
      </c>
      <c r="S20" s="76">
        <v>28.242443625216499</v>
      </c>
      <c r="T20" s="76">
        <v>24.241895790067201</v>
      </c>
      <c r="U20" s="78">
        <v>14.165020166942501</v>
      </c>
    </row>
    <row r="21" spans="1:21" ht="12" customHeight="1" thickBot="1" x14ac:dyDescent="0.25">
      <c r="A21" s="54"/>
      <c r="B21" s="62" t="s">
        <v>19</v>
      </c>
      <c r="C21" s="51"/>
      <c r="D21" s="76">
        <v>409035.93329999998</v>
      </c>
      <c r="E21" s="76">
        <v>532213.05220000003</v>
      </c>
      <c r="F21" s="77">
        <v>76.855674923637295</v>
      </c>
      <c r="G21" s="76">
        <v>283430.2733</v>
      </c>
      <c r="H21" s="77">
        <v>44.316247004091601</v>
      </c>
      <c r="I21" s="76">
        <v>42265.4395</v>
      </c>
      <c r="J21" s="77">
        <v>10.3329404727387</v>
      </c>
      <c r="K21" s="76">
        <v>24469.870900000002</v>
      </c>
      <c r="L21" s="77">
        <v>8.6334711585659001</v>
      </c>
      <c r="M21" s="77">
        <v>0.72724407385410395</v>
      </c>
      <c r="N21" s="76">
        <v>9160013.6797000002</v>
      </c>
      <c r="O21" s="76">
        <v>66447198.571999997</v>
      </c>
      <c r="P21" s="76">
        <v>36409</v>
      </c>
      <c r="Q21" s="76">
        <v>31989</v>
      </c>
      <c r="R21" s="77">
        <v>13.817249679577399</v>
      </c>
      <c r="S21" s="76">
        <v>11.234473160482301</v>
      </c>
      <c r="T21" s="76">
        <v>10.9602691331395</v>
      </c>
      <c r="U21" s="78">
        <v>2.4407377491211899</v>
      </c>
    </row>
    <row r="22" spans="1:21" ht="12" customHeight="1" thickBot="1" x14ac:dyDescent="0.25">
      <c r="A22" s="54"/>
      <c r="B22" s="62" t="s">
        <v>20</v>
      </c>
      <c r="C22" s="51"/>
      <c r="D22" s="76">
        <v>1541462.5882999999</v>
      </c>
      <c r="E22" s="76">
        <v>2135486.9040000001</v>
      </c>
      <c r="F22" s="77">
        <v>72.183190887880102</v>
      </c>
      <c r="G22" s="76">
        <v>1064786.27</v>
      </c>
      <c r="H22" s="77">
        <v>44.767323896841802</v>
      </c>
      <c r="I22" s="76">
        <v>100262.6635</v>
      </c>
      <c r="J22" s="77">
        <v>6.5043851379211599</v>
      </c>
      <c r="K22" s="76">
        <v>146294.9926</v>
      </c>
      <c r="L22" s="77">
        <v>13.739376316338101</v>
      </c>
      <c r="M22" s="77">
        <v>-0.31465416745918101</v>
      </c>
      <c r="N22" s="76">
        <v>35389712.336599998</v>
      </c>
      <c r="O22" s="76">
        <v>214264463.96619999</v>
      </c>
      <c r="P22" s="76">
        <v>89660</v>
      </c>
      <c r="Q22" s="76">
        <v>72502</v>
      </c>
      <c r="R22" s="77">
        <v>23.665554053681301</v>
      </c>
      <c r="S22" s="76">
        <v>17.192310821994202</v>
      </c>
      <c r="T22" s="76">
        <v>17.029885525916502</v>
      </c>
      <c r="U22" s="78">
        <v>0.94475546515761999</v>
      </c>
    </row>
    <row r="23" spans="1:21" ht="12" thickBot="1" x14ac:dyDescent="0.25">
      <c r="A23" s="54"/>
      <c r="B23" s="62" t="s">
        <v>21</v>
      </c>
      <c r="C23" s="51"/>
      <c r="D23" s="76">
        <v>2552429.6666999999</v>
      </c>
      <c r="E23" s="76">
        <v>4580885.2803999996</v>
      </c>
      <c r="F23" s="77">
        <v>55.719135286381203</v>
      </c>
      <c r="G23" s="76">
        <v>2594862.4981999998</v>
      </c>
      <c r="H23" s="77">
        <v>-1.63526319908801</v>
      </c>
      <c r="I23" s="76">
        <v>217820.40059999999</v>
      </c>
      <c r="J23" s="77">
        <v>8.5338453569072108</v>
      </c>
      <c r="K23" s="76">
        <v>323398.8235</v>
      </c>
      <c r="L23" s="77">
        <v>12.463042790295599</v>
      </c>
      <c r="M23" s="77">
        <v>-0.32646508035302102</v>
      </c>
      <c r="N23" s="76">
        <v>82780916.547499999</v>
      </c>
      <c r="O23" s="76">
        <v>484738337.00569999</v>
      </c>
      <c r="P23" s="76">
        <v>83866</v>
      </c>
      <c r="Q23" s="76">
        <v>71222</v>
      </c>
      <c r="R23" s="77">
        <v>17.7529415068378</v>
      </c>
      <c r="S23" s="76">
        <v>30.434617922638498</v>
      </c>
      <c r="T23" s="76">
        <v>30.472183648310899</v>
      </c>
      <c r="U23" s="78">
        <v>-0.123430909393727</v>
      </c>
    </row>
    <row r="24" spans="1:21" ht="12" thickBot="1" x14ac:dyDescent="0.25">
      <c r="A24" s="54"/>
      <c r="B24" s="62" t="s">
        <v>22</v>
      </c>
      <c r="C24" s="51"/>
      <c r="D24" s="76">
        <v>317274.82010000001</v>
      </c>
      <c r="E24" s="76">
        <v>326467.63179999997</v>
      </c>
      <c r="F24" s="77">
        <v>97.184158304051493</v>
      </c>
      <c r="G24" s="76">
        <v>187374.9258</v>
      </c>
      <c r="H24" s="77">
        <v>69.3261885203639</v>
      </c>
      <c r="I24" s="76">
        <v>48212.033000000003</v>
      </c>
      <c r="J24" s="77">
        <v>15.195669478215899</v>
      </c>
      <c r="K24" s="76">
        <v>32507.001400000001</v>
      </c>
      <c r="L24" s="77">
        <v>17.348640038794301</v>
      </c>
      <c r="M24" s="77">
        <v>0.48312766246104799</v>
      </c>
      <c r="N24" s="76">
        <v>6762072.1889000004</v>
      </c>
      <c r="O24" s="76">
        <v>46311383.821500003</v>
      </c>
      <c r="P24" s="76">
        <v>30039</v>
      </c>
      <c r="Q24" s="76">
        <v>24718</v>
      </c>
      <c r="R24" s="77">
        <v>21.526822558459401</v>
      </c>
      <c r="S24" s="76">
        <v>10.562096611072301</v>
      </c>
      <c r="T24" s="76">
        <v>10.229021211262999</v>
      </c>
      <c r="U24" s="78">
        <v>3.1534970003972602</v>
      </c>
    </row>
    <row r="25" spans="1:21" ht="12" thickBot="1" x14ac:dyDescent="0.25">
      <c r="A25" s="54"/>
      <c r="B25" s="62" t="s">
        <v>23</v>
      </c>
      <c r="C25" s="51"/>
      <c r="D25" s="76">
        <v>339346.77529999998</v>
      </c>
      <c r="E25" s="76">
        <v>392218.59820000001</v>
      </c>
      <c r="F25" s="77">
        <v>86.519807285365005</v>
      </c>
      <c r="G25" s="76">
        <v>295009.30790000001</v>
      </c>
      <c r="H25" s="77">
        <v>15.029175762491301</v>
      </c>
      <c r="I25" s="76">
        <v>27242.7055</v>
      </c>
      <c r="J25" s="77">
        <v>8.0279841987347709</v>
      </c>
      <c r="K25" s="76">
        <v>17167.072199999999</v>
      </c>
      <c r="L25" s="77">
        <v>5.8191629010631596</v>
      </c>
      <c r="M25" s="77">
        <v>0.586916230246879</v>
      </c>
      <c r="N25" s="76">
        <v>7214512.8913000003</v>
      </c>
      <c r="O25" s="76">
        <v>59255569.377899997</v>
      </c>
      <c r="P25" s="76">
        <v>21628</v>
      </c>
      <c r="Q25" s="76">
        <v>17693</v>
      </c>
      <c r="R25" s="77">
        <v>22.240434069971201</v>
      </c>
      <c r="S25" s="76">
        <v>15.6901597604957</v>
      </c>
      <c r="T25" s="76">
        <v>14.6800555530436</v>
      </c>
      <c r="U25" s="78">
        <v>6.4378197728444801</v>
      </c>
    </row>
    <row r="26" spans="1:21" ht="12" thickBot="1" x14ac:dyDescent="0.25">
      <c r="A26" s="54"/>
      <c r="B26" s="62" t="s">
        <v>24</v>
      </c>
      <c r="C26" s="51"/>
      <c r="D26" s="76">
        <v>692962.61170000001</v>
      </c>
      <c r="E26" s="76">
        <v>761327.99</v>
      </c>
      <c r="F26" s="77">
        <v>91.020246306719898</v>
      </c>
      <c r="G26" s="76">
        <v>440057.15299999999</v>
      </c>
      <c r="H26" s="77">
        <v>57.471048243590303</v>
      </c>
      <c r="I26" s="76">
        <v>137801.85500000001</v>
      </c>
      <c r="J26" s="77">
        <v>19.8859004329165</v>
      </c>
      <c r="K26" s="76">
        <v>105721.52680000001</v>
      </c>
      <c r="L26" s="77">
        <v>24.024499108641901</v>
      </c>
      <c r="M26" s="77">
        <v>0.303441779276309</v>
      </c>
      <c r="N26" s="76">
        <v>16554715.669600001</v>
      </c>
      <c r="O26" s="76">
        <v>109753493.7624</v>
      </c>
      <c r="P26" s="76">
        <v>48654</v>
      </c>
      <c r="Q26" s="76">
        <v>44129</v>
      </c>
      <c r="R26" s="77">
        <v>10.254027963470699</v>
      </c>
      <c r="S26" s="76">
        <v>14.242664769597599</v>
      </c>
      <c r="T26" s="76">
        <v>14.4583466473294</v>
      </c>
      <c r="U26" s="78">
        <v>-1.5143365460110201</v>
      </c>
    </row>
    <row r="27" spans="1:21" ht="12" thickBot="1" x14ac:dyDescent="0.25">
      <c r="A27" s="54"/>
      <c r="B27" s="62" t="s">
        <v>25</v>
      </c>
      <c r="C27" s="51"/>
      <c r="D27" s="76">
        <v>286279.58610000001</v>
      </c>
      <c r="E27" s="76">
        <v>355824.61369999999</v>
      </c>
      <c r="F27" s="77">
        <v>80.455251007836594</v>
      </c>
      <c r="G27" s="76">
        <v>182748.10500000001</v>
      </c>
      <c r="H27" s="77">
        <v>56.652560692763402</v>
      </c>
      <c r="I27" s="76">
        <v>71204.779599999994</v>
      </c>
      <c r="J27" s="77">
        <v>24.872461417883802</v>
      </c>
      <c r="K27" s="76">
        <v>56960.123599999999</v>
      </c>
      <c r="L27" s="77">
        <v>31.1686534861743</v>
      </c>
      <c r="M27" s="77">
        <v>0.25008119891088199</v>
      </c>
      <c r="N27" s="76">
        <v>5986361.0948999999</v>
      </c>
      <c r="O27" s="76">
        <v>37834284.943999998</v>
      </c>
      <c r="P27" s="76">
        <v>34682</v>
      </c>
      <c r="Q27" s="76">
        <v>29472</v>
      </c>
      <c r="R27" s="77">
        <v>17.677795874049899</v>
      </c>
      <c r="S27" s="76">
        <v>8.2544139928493205</v>
      </c>
      <c r="T27" s="76">
        <v>7.8898268593919703</v>
      </c>
      <c r="U27" s="78">
        <v>4.4168748232544104</v>
      </c>
    </row>
    <row r="28" spans="1:21" ht="12" thickBot="1" x14ac:dyDescent="0.25">
      <c r="A28" s="54"/>
      <c r="B28" s="62" t="s">
        <v>26</v>
      </c>
      <c r="C28" s="51"/>
      <c r="D28" s="76">
        <v>1194107.6612</v>
      </c>
      <c r="E28" s="76">
        <v>1109720.9535000001</v>
      </c>
      <c r="F28" s="77">
        <v>107.604317773207</v>
      </c>
      <c r="G28" s="76">
        <v>680577.73389999999</v>
      </c>
      <c r="H28" s="77">
        <v>75.454999733425794</v>
      </c>
      <c r="I28" s="76">
        <v>24139.6528</v>
      </c>
      <c r="J28" s="77">
        <v>2.02156418423287</v>
      </c>
      <c r="K28" s="76">
        <v>29789.505399999998</v>
      </c>
      <c r="L28" s="77">
        <v>4.3770908033228597</v>
      </c>
      <c r="M28" s="77">
        <v>-0.189659160974187</v>
      </c>
      <c r="N28" s="76">
        <v>25882676.234700002</v>
      </c>
      <c r="O28" s="76">
        <v>158916072.70699999</v>
      </c>
      <c r="P28" s="76">
        <v>46396</v>
      </c>
      <c r="Q28" s="76">
        <v>40600</v>
      </c>
      <c r="R28" s="77">
        <v>14.2758620689655</v>
      </c>
      <c r="S28" s="76">
        <v>25.737297637727401</v>
      </c>
      <c r="T28" s="76">
        <v>23.634597532019701</v>
      </c>
      <c r="U28" s="78">
        <v>8.1698558073378003</v>
      </c>
    </row>
    <row r="29" spans="1:21" ht="12" thickBot="1" x14ac:dyDescent="0.25">
      <c r="A29" s="54"/>
      <c r="B29" s="62" t="s">
        <v>27</v>
      </c>
      <c r="C29" s="51"/>
      <c r="D29" s="76">
        <v>771356.13219999999</v>
      </c>
      <c r="E29" s="76">
        <v>884195.20559999999</v>
      </c>
      <c r="F29" s="77">
        <v>87.238217003966994</v>
      </c>
      <c r="G29" s="76">
        <v>587656.88500000001</v>
      </c>
      <c r="H29" s="77">
        <v>31.2596094573111</v>
      </c>
      <c r="I29" s="76">
        <v>132633.17240000001</v>
      </c>
      <c r="J29" s="77">
        <v>17.194803653367501</v>
      </c>
      <c r="K29" s="76">
        <v>88773.483600000007</v>
      </c>
      <c r="L29" s="77">
        <v>15.1063462142539</v>
      </c>
      <c r="M29" s="77">
        <v>0.49406294561589098</v>
      </c>
      <c r="N29" s="76">
        <v>21546345.1424</v>
      </c>
      <c r="O29" s="76">
        <v>119985282.267</v>
      </c>
      <c r="P29" s="76">
        <v>118408</v>
      </c>
      <c r="Q29" s="76">
        <v>113166</v>
      </c>
      <c r="R29" s="77">
        <v>4.6321333262640696</v>
      </c>
      <c r="S29" s="76">
        <v>6.5143920360110803</v>
      </c>
      <c r="T29" s="76">
        <v>6.3168703541699802</v>
      </c>
      <c r="U29" s="78">
        <v>3.0320815933277498</v>
      </c>
    </row>
    <row r="30" spans="1:21" ht="12" thickBot="1" x14ac:dyDescent="0.25">
      <c r="A30" s="54"/>
      <c r="B30" s="62" t="s">
        <v>28</v>
      </c>
      <c r="C30" s="51"/>
      <c r="D30" s="76">
        <v>1379066.7433</v>
      </c>
      <c r="E30" s="76">
        <v>2049267.58</v>
      </c>
      <c r="F30" s="77">
        <v>67.2955916913495</v>
      </c>
      <c r="G30" s="76">
        <v>1157018.6813000001</v>
      </c>
      <c r="H30" s="77">
        <v>19.1913981674446</v>
      </c>
      <c r="I30" s="76">
        <v>103799.9571</v>
      </c>
      <c r="J30" s="77">
        <v>7.5268262108630601</v>
      </c>
      <c r="K30" s="76">
        <v>130725.6618</v>
      </c>
      <c r="L30" s="77">
        <v>11.298491883736901</v>
      </c>
      <c r="M30" s="77">
        <v>-0.205971072008755</v>
      </c>
      <c r="N30" s="76">
        <v>36778958.115699999</v>
      </c>
      <c r="O30" s="76">
        <v>179007882.7146</v>
      </c>
      <c r="P30" s="76">
        <v>87205</v>
      </c>
      <c r="Q30" s="76">
        <v>79783</v>
      </c>
      <c r="R30" s="77">
        <v>9.3027336650664907</v>
      </c>
      <c r="S30" s="76">
        <v>15.8140788177283</v>
      </c>
      <c r="T30" s="76">
        <v>15.5644795357407</v>
      </c>
      <c r="U30" s="78">
        <v>1.57833589211551</v>
      </c>
    </row>
    <row r="31" spans="1:21" ht="12" thickBot="1" x14ac:dyDescent="0.25">
      <c r="A31" s="54"/>
      <c r="B31" s="62" t="s">
        <v>29</v>
      </c>
      <c r="C31" s="51"/>
      <c r="D31" s="76">
        <v>941667.51839999994</v>
      </c>
      <c r="E31" s="76">
        <v>1864675.8393999999</v>
      </c>
      <c r="F31" s="77">
        <v>50.500333543389601</v>
      </c>
      <c r="G31" s="76">
        <v>561593.34010000003</v>
      </c>
      <c r="H31" s="77">
        <v>67.677828628153307</v>
      </c>
      <c r="I31" s="76">
        <v>50805.713600000003</v>
      </c>
      <c r="J31" s="77">
        <v>5.3952921394511604</v>
      </c>
      <c r="K31" s="76">
        <v>36647.613700000002</v>
      </c>
      <c r="L31" s="77">
        <v>6.5256496263781099</v>
      </c>
      <c r="M31" s="77">
        <v>0.38633074491286701</v>
      </c>
      <c r="N31" s="76">
        <v>37711738.685000002</v>
      </c>
      <c r="O31" s="76">
        <v>197678341.352</v>
      </c>
      <c r="P31" s="76">
        <v>37795</v>
      </c>
      <c r="Q31" s="76">
        <v>35273</v>
      </c>
      <c r="R31" s="77">
        <v>7.1499447169222998</v>
      </c>
      <c r="S31" s="76">
        <v>24.915134763857701</v>
      </c>
      <c r="T31" s="76">
        <v>23.512977540895299</v>
      </c>
      <c r="U31" s="78">
        <v>5.6277328469294199</v>
      </c>
    </row>
    <row r="32" spans="1:21" ht="12" thickBot="1" x14ac:dyDescent="0.25">
      <c r="A32" s="54"/>
      <c r="B32" s="62" t="s">
        <v>30</v>
      </c>
      <c r="C32" s="51"/>
      <c r="D32" s="76">
        <v>162721.35490000001</v>
      </c>
      <c r="E32" s="76">
        <v>157987.53279999999</v>
      </c>
      <c r="F32" s="77">
        <v>102.99632636582299</v>
      </c>
      <c r="G32" s="76">
        <v>99729.807000000001</v>
      </c>
      <c r="H32" s="77">
        <v>63.162207764023798</v>
      </c>
      <c r="I32" s="76">
        <v>39616.902600000001</v>
      </c>
      <c r="J32" s="77">
        <v>24.346468000064601</v>
      </c>
      <c r="K32" s="76">
        <v>30226.305400000001</v>
      </c>
      <c r="L32" s="77">
        <v>30.308196024083401</v>
      </c>
      <c r="M32" s="77">
        <v>0.31067631573655702</v>
      </c>
      <c r="N32" s="76">
        <v>3111509.6886999998</v>
      </c>
      <c r="O32" s="76">
        <v>18513901.355700001</v>
      </c>
      <c r="P32" s="76">
        <v>27450</v>
      </c>
      <c r="Q32" s="76">
        <v>24674</v>
      </c>
      <c r="R32" s="77">
        <v>11.250709248601799</v>
      </c>
      <c r="S32" s="76">
        <v>5.9279182112932602</v>
      </c>
      <c r="T32" s="76">
        <v>5.2956257639620699</v>
      </c>
      <c r="U32" s="78">
        <v>10.6663490418376</v>
      </c>
    </row>
    <row r="33" spans="1:21" ht="12" thickBot="1" x14ac:dyDescent="0.25">
      <c r="A33" s="54"/>
      <c r="B33" s="62" t="s">
        <v>70</v>
      </c>
      <c r="C33" s="51"/>
      <c r="D33" s="76">
        <v>1.5929</v>
      </c>
      <c r="E33" s="79"/>
      <c r="F33" s="79"/>
      <c r="G33" s="79"/>
      <c r="H33" s="79"/>
      <c r="I33" s="76">
        <v>-3.3835999999999999</v>
      </c>
      <c r="J33" s="77">
        <v>-212.41760311381799</v>
      </c>
      <c r="K33" s="79"/>
      <c r="L33" s="79"/>
      <c r="M33" s="79"/>
      <c r="N33" s="76">
        <v>14.2425</v>
      </c>
      <c r="O33" s="76">
        <v>315.37079999999997</v>
      </c>
      <c r="P33" s="76">
        <v>1</v>
      </c>
      <c r="Q33" s="76">
        <v>1</v>
      </c>
      <c r="R33" s="77">
        <v>0</v>
      </c>
      <c r="S33" s="76">
        <v>1.5929</v>
      </c>
      <c r="T33" s="76">
        <v>7.9486999999999997</v>
      </c>
      <c r="U33" s="78">
        <v>-399.00809843681299</v>
      </c>
    </row>
    <row r="34" spans="1:21" ht="12" thickBot="1" x14ac:dyDescent="0.25">
      <c r="A34" s="54"/>
      <c r="B34" s="62" t="s">
        <v>31</v>
      </c>
      <c r="C34" s="51"/>
      <c r="D34" s="76">
        <v>198410.549</v>
      </c>
      <c r="E34" s="76">
        <v>220398.53690000001</v>
      </c>
      <c r="F34" s="77">
        <v>90.023532728814601</v>
      </c>
      <c r="G34" s="76">
        <v>116294.20209999999</v>
      </c>
      <c r="H34" s="77">
        <v>70.610869172470998</v>
      </c>
      <c r="I34" s="76">
        <v>19021.314200000001</v>
      </c>
      <c r="J34" s="77">
        <v>9.5868462114884796</v>
      </c>
      <c r="K34" s="76">
        <v>17195.204099999999</v>
      </c>
      <c r="L34" s="77">
        <v>14.785951310981099</v>
      </c>
      <c r="M34" s="77">
        <v>0.106198803421008</v>
      </c>
      <c r="N34" s="76">
        <v>4241908.7127999999</v>
      </c>
      <c r="O34" s="76">
        <v>31061905.439399999</v>
      </c>
      <c r="P34" s="76">
        <v>13229</v>
      </c>
      <c r="Q34" s="76">
        <v>11890</v>
      </c>
      <c r="R34" s="77">
        <v>11.2615643397813</v>
      </c>
      <c r="S34" s="76">
        <v>14.9981517121476</v>
      </c>
      <c r="T34" s="76">
        <v>14.3769420353238</v>
      </c>
      <c r="U34" s="78">
        <v>4.1419082080668099</v>
      </c>
    </row>
    <row r="35" spans="1:21" ht="12" customHeight="1" thickBot="1" x14ac:dyDescent="0.25">
      <c r="A35" s="54"/>
      <c r="B35" s="62" t="s">
        <v>73</v>
      </c>
      <c r="C35" s="51"/>
      <c r="D35" s="76">
        <v>10913.270699999999</v>
      </c>
      <c r="E35" s="79"/>
      <c r="F35" s="79"/>
      <c r="G35" s="79"/>
      <c r="H35" s="79"/>
      <c r="I35" s="76">
        <v>451.13479999999998</v>
      </c>
      <c r="J35" s="77">
        <v>4.1338184711206702</v>
      </c>
      <c r="K35" s="79"/>
      <c r="L35" s="79"/>
      <c r="M35" s="79"/>
      <c r="N35" s="76">
        <v>197991.7806</v>
      </c>
      <c r="O35" s="76">
        <v>200906.2249</v>
      </c>
      <c r="P35" s="76">
        <v>1651</v>
      </c>
      <c r="Q35" s="76">
        <v>1004</v>
      </c>
      <c r="R35" s="77">
        <v>64.442231075697194</v>
      </c>
      <c r="S35" s="76">
        <v>6.6100973349485201</v>
      </c>
      <c r="T35" s="76">
        <v>5.9354082669322699</v>
      </c>
      <c r="U35" s="78">
        <v>10.2069460376789</v>
      </c>
    </row>
    <row r="36" spans="1:21" ht="12" customHeight="1" thickBot="1" x14ac:dyDescent="0.25">
      <c r="A36" s="54"/>
      <c r="B36" s="62" t="s">
        <v>64</v>
      </c>
      <c r="C36" s="51"/>
      <c r="D36" s="76">
        <v>87315.43</v>
      </c>
      <c r="E36" s="79"/>
      <c r="F36" s="79"/>
      <c r="G36" s="76">
        <v>90992.37</v>
      </c>
      <c r="H36" s="77">
        <v>-4.0409322232182703</v>
      </c>
      <c r="I36" s="76">
        <v>2502.4499999999998</v>
      </c>
      <c r="J36" s="77">
        <v>2.86598829095843</v>
      </c>
      <c r="K36" s="76">
        <v>2683.34</v>
      </c>
      <c r="L36" s="77">
        <v>2.9489725347301099</v>
      </c>
      <c r="M36" s="77">
        <v>-6.7412254876384997E-2</v>
      </c>
      <c r="N36" s="76">
        <v>5359135.25</v>
      </c>
      <c r="O36" s="76">
        <v>25253735.93</v>
      </c>
      <c r="P36" s="76">
        <v>77</v>
      </c>
      <c r="Q36" s="76">
        <v>73</v>
      </c>
      <c r="R36" s="77">
        <v>5.4794520547945202</v>
      </c>
      <c r="S36" s="76">
        <v>1133.96662337662</v>
      </c>
      <c r="T36" s="76">
        <v>1228.8428767123301</v>
      </c>
      <c r="U36" s="78">
        <v>-8.3667588957064396</v>
      </c>
    </row>
    <row r="37" spans="1:21" ht="12" thickBot="1" x14ac:dyDescent="0.25">
      <c r="A37" s="54"/>
      <c r="B37" s="62" t="s">
        <v>35</v>
      </c>
      <c r="C37" s="51"/>
      <c r="D37" s="76">
        <v>288885.63</v>
      </c>
      <c r="E37" s="79"/>
      <c r="F37" s="79"/>
      <c r="G37" s="76">
        <v>124195.82</v>
      </c>
      <c r="H37" s="77">
        <v>132.60495401536099</v>
      </c>
      <c r="I37" s="76">
        <v>-49064.2</v>
      </c>
      <c r="J37" s="77">
        <v>-16.983953130517399</v>
      </c>
      <c r="K37" s="76">
        <v>-18233.330000000002</v>
      </c>
      <c r="L37" s="77">
        <v>-14.6811140664799</v>
      </c>
      <c r="M37" s="77">
        <v>1.6909072561073599</v>
      </c>
      <c r="N37" s="76">
        <v>9595748.8300000001</v>
      </c>
      <c r="O37" s="76">
        <v>68853214.489999995</v>
      </c>
      <c r="P37" s="76">
        <v>176</v>
      </c>
      <c r="Q37" s="76">
        <v>212</v>
      </c>
      <c r="R37" s="77">
        <v>-16.981132075471699</v>
      </c>
      <c r="S37" s="76">
        <v>1641.3956250000001</v>
      </c>
      <c r="T37" s="76">
        <v>2207.1161792452799</v>
      </c>
      <c r="U37" s="78">
        <v>-34.465825644276499</v>
      </c>
    </row>
    <row r="38" spans="1:21" ht="12" thickBot="1" x14ac:dyDescent="0.25">
      <c r="A38" s="54"/>
      <c r="B38" s="62" t="s">
        <v>36</v>
      </c>
      <c r="C38" s="51"/>
      <c r="D38" s="76">
        <v>169379.54</v>
      </c>
      <c r="E38" s="79"/>
      <c r="F38" s="79"/>
      <c r="G38" s="76">
        <v>228805.97</v>
      </c>
      <c r="H38" s="77">
        <v>-25.972412345709301</v>
      </c>
      <c r="I38" s="76">
        <v>-14551.27</v>
      </c>
      <c r="J38" s="77">
        <v>-8.59092544471428</v>
      </c>
      <c r="K38" s="76">
        <v>-25636.83</v>
      </c>
      <c r="L38" s="77">
        <v>-11.204615858581001</v>
      </c>
      <c r="M38" s="77">
        <v>-0.432407594854746</v>
      </c>
      <c r="N38" s="76">
        <v>10137698.119999999</v>
      </c>
      <c r="O38" s="76">
        <v>40753171.090000004</v>
      </c>
      <c r="P38" s="76">
        <v>79</v>
      </c>
      <c r="Q38" s="76">
        <v>75</v>
      </c>
      <c r="R38" s="77">
        <v>5.3333333333333197</v>
      </c>
      <c r="S38" s="76">
        <v>2144.0448101265802</v>
      </c>
      <c r="T38" s="76">
        <v>2446.4279999999999</v>
      </c>
      <c r="U38" s="78">
        <v>-14.103398793030101</v>
      </c>
    </row>
    <row r="39" spans="1:21" ht="12" thickBot="1" x14ac:dyDescent="0.25">
      <c r="A39" s="54"/>
      <c r="B39" s="62" t="s">
        <v>37</v>
      </c>
      <c r="C39" s="51"/>
      <c r="D39" s="76">
        <v>217711.25</v>
      </c>
      <c r="E39" s="79"/>
      <c r="F39" s="79"/>
      <c r="G39" s="76">
        <v>115053.16</v>
      </c>
      <c r="H39" s="77">
        <v>89.226658355146398</v>
      </c>
      <c r="I39" s="76">
        <v>-35778.39</v>
      </c>
      <c r="J39" s="77">
        <v>-16.433872847636501</v>
      </c>
      <c r="K39" s="76">
        <v>-15096.6</v>
      </c>
      <c r="L39" s="77">
        <v>-13.121412745203999</v>
      </c>
      <c r="M39" s="77">
        <v>1.3699634354755399</v>
      </c>
      <c r="N39" s="76">
        <v>7853728.6900000004</v>
      </c>
      <c r="O39" s="76">
        <v>42217770.060000002</v>
      </c>
      <c r="P39" s="76">
        <v>111</v>
      </c>
      <c r="Q39" s="76">
        <v>199</v>
      </c>
      <c r="R39" s="77">
        <v>-44.221105527638201</v>
      </c>
      <c r="S39" s="76">
        <v>1961.3626126126101</v>
      </c>
      <c r="T39" s="76">
        <v>2151.67829145729</v>
      </c>
      <c r="U39" s="78">
        <v>-9.7032378215451907</v>
      </c>
    </row>
    <row r="40" spans="1:21" ht="12" thickBot="1" x14ac:dyDescent="0.25">
      <c r="A40" s="54"/>
      <c r="B40" s="62" t="s">
        <v>66</v>
      </c>
      <c r="C40" s="51"/>
      <c r="D40" s="79"/>
      <c r="E40" s="79"/>
      <c r="F40" s="79"/>
      <c r="G40" s="76">
        <v>52.99</v>
      </c>
      <c r="H40" s="79"/>
      <c r="I40" s="79"/>
      <c r="J40" s="79"/>
      <c r="K40" s="76">
        <v>52.99</v>
      </c>
      <c r="L40" s="77">
        <v>100</v>
      </c>
      <c r="M40" s="79"/>
      <c r="N40" s="76">
        <v>4.53</v>
      </c>
      <c r="O40" s="76">
        <v>1248.98</v>
      </c>
      <c r="P40" s="79"/>
      <c r="Q40" s="76">
        <v>1</v>
      </c>
      <c r="R40" s="79"/>
      <c r="S40" s="79"/>
      <c r="T40" s="76">
        <v>0.43</v>
      </c>
      <c r="U40" s="80"/>
    </row>
    <row r="41" spans="1:21" ht="12" customHeight="1" thickBot="1" x14ac:dyDescent="0.25">
      <c r="A41" s="54"/>
      <c r="B41" s="62" t="s">
        <v>32</v>
      </c>
      <c r="C41" s="51"/>
      <c r="D41" s="76">
        <v>108744.4446</v>
      </c>
      <c r="E41" s="79"/>
      <c r="F41" s="79"/>
      <c r="G41" s="76">
        <v>117763.2479</v>
      </c>
      <c r="H41" s="77">
        <v>-7.6584192953462198</v>
      </c>
      <c r="I41" s="76">
        <v>5836.8944000000001</v>
      </c>
      <c r="J41" s="77">
        <v>5.3675334142080899</v>
      </c>
      <c r="K41" s="76">
        <v>5229.6761999999999</v>
      </c>
      <c r="L41" s="77">
        <v>4.4408389656854901</v>
      </c>
      <c r="M41" s="77">
        <v>0.11611009492327699</v>
      </c>
      <c r="N41" s="76">
        <v>1517578.4502999999</v>
      </c>
      <c r="O41" s="76">
        <v>12978333.7465</v>
      </c>
      <c r="P41" s="76">
        <v>153</v>
      </c>
      <c r="Q41" s="76">
        <v>92</v>
      </c>
      <c r="R41" s="77">
        <v>66.304347826086996</v>
      </c>
      <c r="S41" s="76">
        <v>710.74800392156897</v>
      </c>
      <c r="T41" s="76">
        <v>793.89631956521703</v>
      </c>
      <c r="U41" s="78">
        <v>-11.698705474356</v>
      </c>
    </row>
    <row r="42" spans="1:21" ht="12" thickBot="1" x14ac:dyDescent="0.25">
      <c r="A42" s="54"/>
      <c r="B42" s="62" t="s">
        <v>33</v>
      </c>
      <c r="C42" s="51"/>
      <c r="D42" s="76">
        <v>475573.36589999998</v>
      </c>
      <c r="E42" s="76">
        <v>1413612.953</v>
      </c>
      <c r="F42" s="77">
        <v>33.642402956957099</v>
      </c>
      <c r="G42" s="76">
        <v>460300.80479999998</v>
      </c>
      <c r="H42" s="77">
        <v>3.3179522913577801</v>
      </c>
      <c r="I42" s="76">
        <v>23387.660800000001</v>
      </c>
      <c r="J42" s="77">
        <v>4.9177818769854698</v>
      </c>
      <c r="K42" s="76">
        <v>27261.414400000001</v>
      </c>
      <c r="L42" s="77">
        <v>5.9225215588847497</v>
      </c>
      <c r="M42" s="77">
        <v>-0.142096574416916</v>
      </c>
      <c r="N42" s="76">
        <v>9973131.9503000006</v>
      </c>
      <c r="O42" s="76">
        <v>76165505.697500005</v>
      </c>
      <c r="P42" s="76">
        <v>1901</v>
      </c>
      <c r="Q42" s="76">
        <v>1595</v>
      </c>
      <c r="R42" s="77">
        <v>19.184952978056401</v>
      </c>
      <c r="S42" s="76">
        <v>250.17010305102599</v>
      </c>
      <c r="T42" s="76">
        <v>206.41992482758599</v>
      </c>
      <c r="U42" s="78">
        <v>17.488172123635501</v>
      </c>
    </row>
    <row r="43" spans="1:21" ht="12" thickBot="1" x14ac:dyDescent="0.25">
      <c r="A43" s="54"/>
      <c r="B43" s="62" t="s">
        <v>38</v>
      </c>
      <c r="C43" s="51"/>
      <c r="D43" s="76">
        <v>158449.59</v>
      </c>
      <c r="E43" s="79"/>
      <c r="F43" s="79"/>
      <c r="G43" s="76">
        <v>69182.05</v>
      </c>
      <c r="H43" s="77">
        <v>129.03280547483101</v>
      </c>
      <c r="I43" s="76">
        <v>-25277.78</v>
      </c>
      <c r="J43" s="77">
        <v>-15.9532000051247</v>
      </c>
      <c r="K43" s="76">
        <v>-4202.6000000000004</v>
      </c>
      <c r="L43" s="77">
        <v>-6.0746971215799501</v>
      </c>
      <c r="M43" s="77">
        <v>5.0147956027221197</v>
      </c>
      <c r="N43" s="76">
        <v>5136354.5599999996</v>
      </c>
      <c r="O43" s="76">
        <v>33190019.870000001</v>
      </c>
      <c r="P43" s="76">
        <v>100</v>
      </c>
      <c r="Q43" s="76">
        <v>152</v>
      </c>
      <c r="R43" s="77">
        <v>-34.210526315789501</v>
      </c>
      <c r="S43" s="76">
        <v>1584.4958999999999</v>
      </c>
      <c r="T43" s="76">
        <v>1772.1501315789501</v>
      </c>
      <c r="U43" s="78">
        <v>-11.8431503406823</v>
      </c>
    </row>
    <row r="44" spans="1:21" ht="12" thickBot="1" x14ac:dyDescent="0.25">
      <c r="A44" s="54"/>
      <c r="B44" s="62" t="s">
        <v>39</v>
      </c>
      <c r="C44" s="51"/>
      <c r="D44" s="76">
        <v>103299.21</v>
      </c>
      <c r="E44" s="79"/>
      <c r="F44" s="79"/>
      <c r="G44" s="76">
        <v>23753.02</v>
      </c>
      <c r="H44" s="77">
        <v>334.88874256831298</v>
      </c>
      <c r="I44" s="76">
        <v>13314.94</v>
      </c>
      <c r="J44" s="77">
        <v>12.8896823121881</v>
      </c>
      <c r="K44" s="76">
        <v>3331.2</v>
      </c>
      <c r="L44" s="77">
        <v>14.0243219599024</v>
      </c>
      <c r="M44" s="77">
        <v>2.9970401056676299</v>
      </c>
      <c r="N44" s="76">
        <v>2608724.1</v>
      </c>
      <c r="O44" s="76">
        <v>13325095.560000001</v>
      </c>
      <c r="P44" s="76">
        <v>87</v>
      </c>
      <c r="Q44" s="76">
        <v>67</v>
      </c>
      <c r="R44" s="77">
        <v>29.8507462686567</v>
      </c>
      <c r="S44" s="76">
        <v>1187.3472413793099</v>
      </c>
      <c r="T44" s="76">
        <v>1333.9719402985099</v>
      </c>
      <c r="U44" s="78">
        <v>-12.3489316190997</v>
      </c>
    </row>
    <row r="45" spans="1:21" ht="12" thickBot="1" x14ac:dyDescent="0.25">
      <c r="A45" s="54"/>
      <c r="B45" s="62" t="s">
        <v>72</v>
      </c>
      <c r="C45" s="51"/>
      <c r="D45" s="76">
        <v>940.17100000000005</v>
      </c>
      <c r="E45" s="79"/>
      <c r="F45" s="79"/>
      <c r="G45" s="79"/>
      <c r="H45" s="79"/>
      <c r="I45" s="76">
        <v>940.17079999999999</v>
      </c>
      <c r="J45" s="77">
        <v>99.999978727274097</v>
      </c>
      <c r="K45" s="79"/>
      <c r="L45" s="79"/>
      <c r="M45" s="79"/>
      <c r="N45" s="76">
        <v>914.53</v>
      </c>
      <c r="O45" s="76">
        <v>219.40190000000001</v>
      </c>
      <c r="P45" s="76">
        <v>2</v>
      </c>
      <c r="Q45" s="79"/>
      <c r="R45" s="79"/>
      <c r="S45" s="76">
        <v>470.08550000000002</v>
      </c>
      <c r="T45" s="79"/>
      <c r="U45" s="80"/>
    </row>
    <row r="46" spans="1:21" ht="12" thickBot="1" x14ac:dyDescent="0.25">
      <c r="A46" s="55"/>
      <c r="B46" s="62" t="s">
        <v>34</v>
      </c>
      <c r="C46" s="51"/>
      <c r="D46" s="81">
        <v>101978.53109999999</v>
      </c>
      <c r="E46" s="82"/>
      <c r="F46" s="82"/>
      <c r="G46" s="81">
        <v>2807.4357</v>
      </c>
      <c r="H46" s="83">
        <v>3532.4440520579001</v>
      </c>
      <c r="I46" s="81">
        <v>7987.8230000000003</v>
      </c>
      <c r="J46" s="83">
        <v>7.83284767277845</v>
      </c>
      <c r="K46" s="81">
        <v>311.20490000000001</v>
      </c>
      <c r="L46" s="83">
        <v>11.0850232473713</v>
      </c>
      <c r="M46" s="83">
        <v>24.667407550459501</v>
      </c>
      <c r="N46" s="81">
        <v>609952.72519999999</v>
      </c>
      <c r="O46" s="81">
        <v>4629967.0784999998</v>
      </c>
      <c r="P46" s="81">
        <v>23</v>
      </c>
      <c r="Q46" s="81">
        <v>16</v>
      </c>
      <c r="R46" s="83">
        <v>43.75</v>
      </c>
      <c r="S46" s="81">
        <v>4433.8491782608698</v>
      </c>
      <c r="T46" s="81">
        <v>4621.9656750000004</v>
      </c>
      <c r="U46" s="84">
        <v>-4.2427355820190096</v>
      </c>
    </row>
  </sheetData>
  <mergeCells count="44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43:C43"/>
    <mergeCell ref="B44:C44"/>
    <mergeCell ref="B45:C45"/>
    <mergeCell ref="B46:C46"/>
    <mergeCell ref="B37:C37"/>
    <mergeCell ref="B38:C38"/>
    <mergeCell ref="B25:C25"/>
    <mergeCell ref="B26:C26"/>
    <mergeCell ref="B27:C27"/>
    <mergeCell ref="B18:C18"/>
  </mergeCells>
  <phoneticPr fontId="44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4"/>
  <sheetViews>
    <sheetView topLeftCell="A22" workbookViewId="0">
      <selection activeCell="G38" sqref="G38"/>
    </sheetView>
  </sheetViews>
  <sheetFormatPr defaultRowHeight="12.75" x14ac:dyDescent="0.2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 x14ac:dyDescent="0.2">
      <c r="A2" s="37">
        <v>1</v>
      </c>
      <c r="B2" s="37">
        <v>12</v>
      </c>
      <c r="C2" s="37">
        <v>84618</v>
      </c>
      <c r="D2" s="37">
        <v>580680.00787435903</v>
      </c>
      <c r="E2" s="37">
        <v>449730.81985213701</v>
      </c>
      <c r="F2" s="37">
        <v>130949.18802222201</v>
      </c>
      <c r="G2" s="37">
        <v>449730.81985213701</v>
      </c>
      <c r="H2" s="37">
        <v>0.22551006793152001</v>
      </c>
    </row>
    <row r="3" spans="1:8" x14ac:dyDescent="0.2">
      <c r="A3" s="37">
        <v>2</v>
      </c>
      <c r="B3" s="37">
        <v>13</v>
      </c>
      <c r="C3" s="37">
        <v>11448</v>
      </c>
      <c r="D3" s="37">
        <v>121560.378526496</v>
      </c>
      <c r="E3" s="37">
        <v>95638.723936752096</v>
      </c>
      <c r="F3" s="37">
        <v>25921.654589743601</v>
      </c>
      <c r="G3" s="37">
        <v>95638.723936752096</v>
      </c>
      <c r="H3" s="37">
        <v>0.213240982826436</v>
      </c>
    </row>
    <row r="4" spans="1:8" x14ac:dyDescent="0.2">
      <c r="A4" s="37">
        <v>3</v>
      </c>
      <c r="B4" s="37">
        <v>14</v>
      </c>
      <c r="C4" s="37">
        <v>138534</v>
      </c>
      <c r="D4" s="37">
        <v>221217.525156274</v>
      </c>
      <c r="E4" s="37">
        <v>171073.32842196201</v>
      </c>
      <c r="F4" s="37">
        <v>50144.196734312398</v>
      </c>
      <c r="G4" s="37">
        <v>171073.32842196201</v>
      </c>
      <c r="H4" s="37">
        <v>0.22667370814717</v>
      </c>
    </row>
    <row r="5" spans="1:8" x14ac:dyDescent="0.2">
      <c r="A5" s="37">
        <v>4</v>
      </c>
      <c r="B5" s="37">
        <v>15</v>
      </c>
      <c r="C5" s="37">
        <v>3253</v>
      </c>
      <c r="D5" s="37">
        <v>53855.099071893201</v>
      </c>
      <c r="E5" s="37">
        <v>41797.241975463301</v>
      </c>
      <c r="F5" s="37">
        <v>12057.8570964299</v>
      </c>
      <c r="G5" s="37">
        <v>41797.241975463301</v>
      </c>
      <c r="H5" s="37">
        <v>0.223894437188453</v>
      </c>
    </row>
    <row r="6" spans="1:8" x14ac:dyDescent="0.2">
      <c r="A6" s="37">
        <v>5</v>
      </c>
      <c r="B6" s="37">
        <v>16</v>
      </c>
      <c r="C6" s="37">
        <v>4245</v>
      </c>
      <c r="D6" s="37">
        <v>125160.262574359</v>
      </c>
      <c r="E6" s="37">
        <v>104826.382382051</v>
      </c>
      <c r="F6" s="37">
        <v>20333.880192307701</v>
      </c>
      <c r="G6" s="37">
        <v>104826.382382051</v>
      </c>
      <c r="H6" s="37">
        <v>0.16246274795266699</v>
      </c>
    </row>
    <row r="7" spans="1:8" x14ac:dyDescent="0.2">
      <c r="A7" s="37">
        <v>6</v>
      </c>
      <c r="B7" s="37">
        <v>17</v>
      </c>
      <c r="C7" s="37">
        <v>63653</v>
      </c>
      <c r="D7" s="37">
        <v>379774.85253504303</v>
      </c>
      <c r="E7" s="37">
        <v>315895.21125384601</v>
      </c>
      <c r="F7" s="37">
        <v>63879.6412811966</v>
      </c>
      <c r="G7" s="37">
        <v>315895.21125384601</v>
      </c>
      <c r="H7" s="37">
        <v>0.168203978896423</v>
      </c>
    </row>
    <row r="8" spans="1:8" x14ac:dyDescent="0.2">
      <c r="A8" s="37">
        <v>7</v>
      </c>
      <c r="B8" s="37">
        <v>18</v>
      </c>
      <c r="C8" s="37">
        <v>41222</v>
      </c>
      <c r="D8" s="37">
        <v>109655.68257692301</v>
      </c>
      <c r="E8" s="37">
        <v>84295.966255555599</v>
      </c>
      <c r="F8" s="37">
        <v>25359.716321367501</v>
      </c>
      <c r="G8" s="37">
        <v>84295.966255555599</v>
      </c>
      <c r="H8" s="37">
        <v>0.231266777292438</v>
      </c>
    </row>
    <row r="9" spans="1:8" x14ac:dyDescent="0.2">
      <c r="A9" s="37">
        <v>8</v>
      </c>
      <c r="B9" s="37">
        <v>19</v>
      </c>
      <c r="C9" s="37">
        <v>13865</v>
      </c>
      <c r="D9" s="37">
        <v>87679.536709401698</v>
      </c>
      <c r="E9" s="37">
        <v>70676.116442735001</v>
      </c>
      <c r="F9" s="37">
        <v>17003.420266666701</v>
      </c>
      <c r="G9" s="37">
        <v>70676.116442735001</v>
      </c>
      <c r="H9" s="37">
        <v>0.19392689451612299</v>
      </c>
    </row>
    <row r="10" spans="1:8" x14ac:dyDescent="0.2">
      <c r="A10" s="37">
        <v>9</v>
      </c>
      <c r="B10" s="37">
        <v>21</v>
      </c>
      <c r="C10" s="37">
        <v>266362</v>
      </c>
      <c r="D10" s="37">
        <v>1168735.36433419</v>
      </c>
      <c r="E10" s="37">
        <v>1198959.14416667</v>
      </c>
      <c r="F10" s="37">
        <v>-30223.779832478602</v>
      </c>
      <c r="G10" s="37">
        <v>1198959.14416667</v>
      </c>
      <c r="H10" s="37">
        <v>-2.5860242407995199E-2</v>
      </c>
    </row>
    <row r="11" spans="1:8" x14ac:dyDescent="0.2">
      <c r="A11" s="37">
        <v>10</v>
      </c>
      <c r="B11" s="37">
        <v>22</v>
      </c>
      <c r="C11" s="37">
        <v>27983</v>
      </c>
      <c r="D11" s="37">
        <v>418695.53960940201</v>
      </c>
      <c r="E11" s="37">
        <v>360742.05198974302</v>
      </c>
      <c r="F11" s="37">
        <v>57953.487619658103</v>
      </c>
      <c r="G11" s="37">
        <v>360742.05198974302</v>
      </c>
      <c r="H11" s="37">
        <v>0.13841438978242401</v>
      </c>
    </row>
    <row r="12" spans="1:8" x14ac:dyDescent="0.2">
      <c r="A12" s="37">
        <v>11</v>
      </c>
      <c r="B12" s="37">
        <v>23</v>
      </c>
      <c r="C12" s="37">
        <v>248515.81400000001</v>
      </c>
      <c r="D12" s="37">
        <v>2141843.7470871801</v>
      </c>
      <c r="E12" s="37">
        <v>1872094.8359359</v>
      </c>
      <c r="F12" s="37">
        <v>269748.91115128202</v>
      </c>
      <c r="G12" s="37">
        <v>1872094.8359359</v>
      </c>
      <c r="H12" s="37">
        <v>0.12594238562832999</v>
      </c>
    </row>
    <row r="13" spans="1:8" x14ac:dyDescent="0.2">
      <c r="A13" s="37">
        <v>12</v>
      </c>
      <c r="B13" s="37">
        <v>24</v>
      </c>
      <c r="C13" s="37">
        <v>22130</v>
      </c>
      <c r="D13" s="37">
        <v>537608.16247435904</v>
      </c>
      <c r="E13" s="37">
        <v>492174.09631025599</v>
      </c>
      <c r="F13" s="37">
        <v>45434.066164102602</v>
      </c>
      <c r="G13" s="37">
        <v>492174.09631025599</v>
      </c>
      <c r="H13" s="37">
        <v>8.45114887299903E-2</v>
      </c>
    </row>
    <row r="14" spans="1:8" x14ac:dyDescent="0.2">
      <c r="A14" s="37">
        <v>13</v>
      </c>
      <c r="B14" s="37">
        <v>25</v>
      </c>
      <c r="C14" s="37">
        <v>102744</v>
      </c>
      <c r="D14" s="37">
        <v>1418815.7350000001</v>
      </c>
      <c r="E14" s="37">
        <v>1277638.2807</v>
      </c>
      <c r="F14" s="37">
        <v>141177.45430000001</v>
      </c>
      <c r="G14" s="37">
        <v>1277638.2807</v>
      </c>
      <c r="H14" s="37">
        <v>9.9503727522446697E-2</v>
      </c>
    </row>
    <row r="15" spans="1:8" x14ac:dyDescent="0.2">
      <c r="A15" s="37">
        <v>14</v>
      </c>
      <c r="B15" s="37">
        <v>26</v>
      </c>
      <c r="C15" s="37">
        <v>80242</v>
      </c>
      <c r="D15" s="37">
        <v>409036.51719936501</v>
      </c>
      <c r="E15" s="37">
        <v>366770.49379952298</v>
      </c>
      <c r="F15" s="37">
        <v>42266.0233998412</v>
      </c>
      <c r="G15" s="37">
        <v>366770.49379952298</v>
      </c>
      <c r="H15" s="37">
        <v>0.10333068472524801</v>
      </c>
    </row>
    <row r="16" spans="1:8" x14ac:dyDescent="0.2">
      <c r="A16" s="37">
        <v>15</v>
      </c>
      <c r="B16" s="37">
        <v>27</v>
      </c>
      <c r="C16" s="37">
        <v>198088.859</v>
      </c>
      <c r="D16" s="37">
        <v>1541463.8111777799</v>
      </c>
      <c r="E16" s="37">
        <v>1441199.92381111</v>
      </c>
      <c r="F16" s="37">
        <v>100263.887366667</v>
      </c>
      <c r="G16" s="37">
        <v>1441199.92381111</v>
      </c>
      <c r="H16" s="37">
        <v>6.5044593742397697E-2</v>
      </c>
    </row>
    <row r="17" spans="1:8" x14ac:dyDescent="0.2">
      <c r="A17" s="37">
        <v>16</v>
      </c>
      <c r="B17" s="37">
        <v>29</v>
      </c>
      <c r="C17" s="37">
        <v>192758</v>
      </c>
      <c r="D17" s="37">
        <v>2552431.2166461502</v>
      </c>
      <c r="E17" s="37">
        <v>2334609.2889205101</v>
      </c>
      <c r="F17" s="37">
        <v>217821.927725641</v>
      </c>
      <c r="G17" s="37">
        <v>2334609.2889205101</v>
      </c>
      <c r="H17" s="37">
        <v>8.5339000050256006E-2</v>
      </c>
    </row>
    <row r="18" spans="1:8" x14ac:dyDescent="0.2">
      <c r="A18" s="37">
        <v>17</v>
      </c>
      <c r="B18" s="37">
        <v>31</v>
      </c>
      <c r="C18" s="37">
        <v>40024.345000000001</v>
      </c>
      <c r="D18" s="37">
        <v>317274.92914870998</v>
      </c>
      <c r="E18" s="37">
        <v>269062.77276992198</v>
      </c>
      <c r="F18" s="37">
        <v>48212.156378787899</v>
      </c>
      <c r="G18" s="37">
        <v>269062.77276992198</v>
      </c>
      <c r="H18" s="37">
        <v>0.15195703142428299</v>
      </c>
    </row>
    <row r="19" spans="1:8" x14ac:dyDescent="0.2">
      <c r="A19" s="37">
        <v>18</v>
      </c>
      <c r="B19" s="37">
        <v>32</v>
      </c>
      <c r="C19" s="37">
        <v>18637.442999999999</v>
      </c>
      <c r="D19" s="37">
        <v>339346.75649378297</v>
      </c>
      <c r="E19" s="37">
        <v>312104.07562053198</v>
      </c>
      <c r="F19" s="37">
        <v>27242.6808732508</v>
      </c>
      <c r="G19" s="37">
        <v>312104.07562053198</v>
      </c>
      <c r="H19" s="37">
        <v>8.0279773865320495E-2</v>
      </c>
    </row>
    <row r="20" spans="1:8" x14ac:dyDescent="0.2">
      <c r="A20" s="37">
        <v>19</v>
      </c>
      <c r="B20" s="37">
        <v>33</v>
      </c>
      <c r="C20" s="37">
        <v>57943.749000000003</v>
      </c>
      <c r="D20" s="37">
        <v>692962.63242616295</v>
      </c>
      <c r="E20" s="37">
        <v>555160.75256645901</v>
      </c>
      <c r="F20" s="37">
        <v>137801.879859704</v>
      </c>
      <c r="G20" s="37">
        <v>555160.75256645901</v>
      </c>
      <c r="H20" s="37">
        <v>0.198859034255915</v>
      </c>
    </row>
    <row r="21" spans="1:8" x14ac:dyDescent="0.2">
      <c r="A21" s="37">
        <v>20</v>
      </c>
      <c r="B21" s="37">
        <v>34</v>
      </c>
      <c r="C21" s="37">
        <v>48250.218999999997</v>
      </c>
      <c r="D21" s="37">
        <v>286279.33529248898</v>
      </c>
      <c r="E21" s="37">
        <v>215074.80798814999</v>
      </c>
      <c r="F21" s="37">
        <v>71204.527304339601</v>
      </c>
      <c r="G21" s="37">
        <v>215074.80798814999</v>
      </c>
      <c r="H21" s="37">
        <v>0.248723950792992</v>
      </c>
    </row>
    <row r="22" spans="1:8" x14ac:dyDescent="0.2">
      <c r="A22" s="37">
        <v>21</v>
      </c>
      <c r="B22" s="37">
        <v>35</v>
      </c>
      <c r="C22" s="37">
        <v>37385.264000000003</v>
      </c>
      <c r="D22" s="37">
        <v>1194107.6614566401</v>
      </c>
      <c r="E22" s="37">
        <v>1169967.99409381</v>
      </c>
      <c r="F22" s="37">
        <v>24139.6673628319</v>
      </c>
      <c r="G22" s="37">
        <v>1169967.99409381</v>
      </c>
      <c r="H22" s="37">
        <v>2.02156540335609E-2</v>
      </c>
    </row>
    <row r="23" spans="1:8" x14ac:dyDescent="0.2">
      <c r="A23" s="37">
        <v>22</v>
      </c>
      <c r="B23" s="37">
        <v>36</v>
      </c>
      <c r="C23" s="37">
        <v>156740.883</v>
      </c>
      <c r="D23" s="37">
        <v>771361.39522477903</v>
      </c>
      <c r="E23" s="37">
        <v>638722.97642252804</v>
      </c>
      <c r="F23" s="37">
        <v>132638.41880225099</v>
      </c>
      <c r="G23" s="37">
        <v>638722.97642252804</v>
      </c>
      <c r="H23" s="37">
        <v>0.171953664810512</v>
      </c>
    </row>
    <row r="24" spans="1:8" x14ac:dyDescent="0.2">
      <c r="A24" s="37">
        <v>23</v>
      </c>
      <c r="B24" s="37">
        <v>37</v>
      </c>
      <c r="C24" s="37">
        <v>154862.09700000001</v>
      </c>
      <c r="D24" s="37">
        <v>1379066.7339725699</v>
      </c>
      <c r="E24" s="37">
        <v>1275266.7831284101</v>
      </c>
      <c r="F24" s="37">
        <v>103799.950844158</v>
      </c>
      <c r="G24" s="37">
        <v>1275266.7831284101</v>
      </c>
      <c r="H24" s="37">
        <v>7.5268258081426995E-2</v>
      </c>
    </row>
    <row r="25" spans="1:8" x14ac:dyDescent="0.2">
      <c r="A25" s="37">
        <v>24</v>
      </c>
      <c r="B25" s="37">
        <v>38</v>
      </c>
      <c r="C25" s="37">
        <v>254259.16</v>
      </c>
      <c r="D25" s="37">
        <v>941667.34617522103</v>
      </c>
      <c r="E25" s="37">
        <v>890861.80401769897</v>
      </c>
      <c r="F25" s="37">
        <v>50805.542157522097</v>
      </c>
      <c r="G25" s="37">
        <v>890861.80401769897</v>
      </c>
      <c r="H25" s="37">
        <v>5.39527491994699E-2</v>
      </c>
    </row>
    <row r="26" spans="1:8" x14ac:dyDescent="0.2">
      <c r="A26" s="37">
        <v>25</v>
      </c>
      <c r="B26" s="37">
        <v>39</v>
      </c>
      <c r="C26" s="37">
        <v>87502.657000000007</v>
      </c>
      <c r="D26" s="37">
        <v>162721.347687648</v>
      </c>
      <c r="E26" s="37">
        <v>123104.42534629301</v>
      </c>
      <c r="F26" s="37">
        <v>39616.922341355101</v>
      </c>
      <c r="G26" s="37">
        <v>123104.42534629301</v>
      </c>
      <c r="H26" s="37">
        <v>0.243464812111818</v>
      </c>
    </row>
    <row r="27" spans="1:8" x14ac:dyDescent="0.2">
      <c r="A27" s="37">
        <v>26</v>
      </c>
      <c r="B27" s="37">
        <v>40</v>
      </c>
      <c r="C27" s="37">
        <v>0.44</v>
      </c>
      <c r="D27" s="37">
        <v>1.5929</v>
      </c>
      <c r="E27" s="37">
        <v>4.9764999999999997</v>
      </c>
      <c r="F27" s="37">
        <v>-3.3835999999999999</v>
      </c>
      <c r="G27" s="37">
        <v>4.9764999999999997</v>
      </c>
      <c r="H27" s="37">
        <v>-2.1241760311381799</v>
      </c>
    </row>
    <row r="28" spans="1:8" x14ac:dyDescent="0.2">
      <c r="A28" s="37">
        <v>27</v>
      </c>
      <c r="B28" s="37">
        <v>42</v>
      </c>
      <c r="C28" s="37">
        <v>11799.142</v>
      </c>
      <c r="D28" s="37">
        <v>198410.54759999999</v>
      </c>
      <c r="E28" s="37">
        <v>179389.2328</v>
      </c>
      <c r="F28" s="37">
        <v>19021.3148</v>
      </c>
      <c r="G28" s="37">
        <v>179389.2328</v>
      </c>
      <c r="H28" s="37">
        <v>9.5868465815372797E-2</v>
      </c>
    </row>
    <row r="29" spans="1:8" x14ac:dyDescent="0.2">
      <c r="A29" s="37">
        <v>28</v>
      </c>
      <c r="B29" s="37">
        <v>43</v>
      </c>
      <c r="C29" s="37">
        <v>2190.6019999999999</v>
      </c>
      <c r="D29" s="37">
        <v>10913.2726</v>
      </c>
      <c r="E29" s="37">
        <v>10462.135200000001</v>
      </c>
      <c r="F29" s="37">
        <v>451.13740000000001</v>
      </c>
      <c r="G29" s="37">
        <v>10462.135200000001</v>
      </c>
      <c r="H29" s="37">
        <v>4.13384157562416E-2</v>
      </c>
    </row>
    <row r="30" spans="1:8" x14ac:dyDescent="0.2">
      <c r="A30" s="37">
        <v>29</v>
      </c>
      <c r="B30" s="37">
        <v>75</v>
      </c>
      <c r="C30" s="37">
        <v>157</v>
      </c>
      <c r="D30" s="37">
        <v>108744.444444444</v>
      </c>
      <c r="E30" s="37">
        <v>102907.547008547</v>
      </c>
      <c r="F30" s="37">
        <v>5836.8974358974401</v>
      </c>
      <c r="G30" s="37">
        <v>102907.547008547</v>
      </c>
      <c r="H30" s="37">
        <v>5.3675362136586198E-2</v>
      </c>
    </row>
    <row r="31" spans="1:8" x14ac:dyDescent="0.2">
      <c r="A31" s="30">
        <v>30</v>
      </c>
      <c r="B31" s="39">
        <v>76</v>
      </c>
      <c r="C31" s="40">
        <v>2001</v>
      </c>
      <c r="D31" s="40">
        <v>475573.35754359001</v>
      </c>
      <c r="E31" s="40">
        <v>452185.69594957301</v>
      </c>
      <c r="F31" s="40">
        <v>23387.6615940171</v>
      </c>
      <c r="G31" s="40">
        <v>452185.69594957301</v>
      </c>
      <c r="H31" s="40">
        <v>4.9177821303569201E-2</v>
      </c>
    </row>
    <row r="32" spans="1:8" x14ac:dyDescent="0.2">
      <c r="A32" s="30">
        <v>31</v>
      </c>
      <c r="B32" s="39">
        <v>99</v>
      </c>
      <c r="C32" s="40">
        <v>19</v>
      </c>
      <c r="D32" s="40">
        <v>101978.531200363</v>
      </c>
      <c r="E32" s="40">
        <v>93990.708319340396</v>
      </c>
      <c r="F32" s="40">
        <v>7987.8228810226201</v>
      </c>
      <c r="G32" s="40">
        <v>93990.708319340396</v>
      </c>
      <c r="H32" s="40">
        <v>7.8328475484006399E-2</v>
      </c>
    </row>
    <row r="33" spans="1:8" x14ac:dyDescent="0.2">
      <c r="A33" s="30">
        <v>32</v>
      </c>
      <c r="B33" s="39">
        <v>9101</v>
      </c>
      <c r="C33" s="40">
        <v>2</v>
      </c>
      <c r="D33" s="40">
        <v>940.17100000000005</v>
      </c>
      <c r="E33" s="40">
        <v>2.0000000000000001E-4</v>
      </c>
      <c r="F33" s="40">
        <v>940.17079999999999</v>
      </c>
      <c r="G33" s="40">
        <v>2.0000000000000001E-4</v>
      </c>
      <c r="H33" s="40">
        <v>0.99999978727274097</v>
      </c>
    </row>
    <row r="34" spans="1:8" x14ac:dyDescent="0.2">
      <c r="A34" s="30"/>
      <c r="B34" s="39">
        <v>40</v>
      </c>
      <c r="C34" s="40">
        <v>0</v>
      </c>
      <c r="D34" s="40">
        <v>0</v>
      </c>
      <c r="E34" s="40">
        <v>0</v>
      </c>
      <c r="F34" s="40">
        <v>0</v>
      </c>
      <c r="G34" s="40">
        <v>0</v>
      </c>
      <c r="H34" s="40">
        <v>0</v>
      </c>
    </row>
    <row r="35" spans="1:8" x14ac:dyDescent="0.2">
      <c r="A35" s="30"/>
      <c r="B35" s="33">
        <v>70</v>
      </c>
      <c r="C35" s="34">
        <v>77</v>
      </c>
      <c r="D35" s="34">
        <v>87315.43</v>
      </c>
      <c r="E35" s="34">
        <v>84812.98</v>
      </c>
      <c r="F35" s="30"/>
      <c r="G35" s="30"/>
      <c r="H35" s="30"/>
    </row>
    <row r="36" spans="1:8" x14ac:dyDescent="0.2">
      <c r="A36" s="30"/>
      <c r="B36" s="33">
        <v>71</v>
      </c>
      <c r="C36" s="34">
        <v>144</v>
      </c>
      <c r="D36" s="34">
        <v>288885.63</v>
      </c>
      <c r="E36" s="34">
        <v>337949.83</v>
      </c>
      <c r="F36" s="30"/>
      <c r="G36" s="30"/>
      <c r="H36" s="30"/>
    </row>
    <row r="37" spans="1:8" x14ac:dyDescent="0.2">
      <c r="A37" s="30"/>
      <c r="B37" s="33">
        <v>72</v>
      </c>
      <c r="C37" s="34">
        <v>65</v>
      </c>
      <c r="D37" s="34">
        <v>169379.54</v>
      </c>
      <c r="E37" s="34">
        <v>183930.81</v>
      </c>
      <c r="F37" s="30"/>
      <c r="G37" s="30"/>
      <c r="H37" s="30"/>
    </row>
    <row r="38" spans="1:8" x14ac:dyDescent="0.2">
      <c r="A38" s="30"/>
      <c r="B38" s="33">
        <v>73</v>
      </c>
      <c r="C38" s="34">
        <v>109</v>
      </c>
      <c r="D38" s="34">
        <v>217711.25</v>
      </c>
      <c r="E38" s="34">
        <v>253489.64</v>
      </c>
      <c r="F38" s="30"/>
      <c r="G38" s="30"/>
      <c r="H38" s="30"/>
    </row>
    <row r="39" spans="1:8" x14ac:dyDescent="0.2">
      <c r="A39" s="30"/>
      <c r="B39" s="33">
        <v>77</v>
      </c>
      <c r="C39" s="34">
        <v>92</v>
      </c>
      <c r="D39" s="34">
        <v>158449.59</v>
      </c>
      <c r="E39" s="34">
        <v>183727.37</v>
      </c>
      <c r="F39" s="30"/>
      <c r="G39" s="30"/>
      <c r="H39" s="30"/>
    </row>
    <row r="40" spans="1:8" x14ac:dyDescent="0.2">
      <c r="A40" s="30"/>
      <c r="B40" s="33">
        <v>78</v>
      </c>
      <c r="C40" s="34">
        <v>85</v>
      </c>
      <c r="D40" s="34">
        <v>103299.21</v>
      </c>
      <c r="E40" s="34">
        <v>89984.27</v>
      </c>
      <c r="F40" s="34"/>
      <c r="G40" s="30"/>
      <c r="H40" s="30"/>
    </row>
    <row r="41" spans="1:8" x14ac:dyDescent="0.2">
      <c r="A41" s="30"/>
      <c r="B41" s="33">
        <v>74</v>
      </c>
      <c r="C41" s="34">
        <v>0</v>
      </c>
      <c r="D41" s="34">
        <v>0</v>
      </c>
      <c r="E41" s="34">
        <v>0</v>
      </c>
      <c r="F41" s="30"/>
      <c r="G41" s="30"/>
      <c r="H41" s="30"/>
    </row>
    <row r="42" spans="1:8" x14ac:dyDescent="0.2">
      <c r="A42" s="30"/>
      <c r="B42" s="31"/>
      <c r="C42" s="30"/>
      <c r="D42" s="30"/>
      <c r="E42" s="30"/>
      <c r="F42" s="30"/>
      <c r="G42" s="30"/>
      <c r="H42" s="30"/>
    </row>
    <row r="43" spans="1:8" x14ac:dyDescent="0.2">
      <c r="A43" s="30"/>
      <c r="B43" s="31"/>
      <c r="C43" s="30"/>
      <c r="D43" s="30"/>
      <c r="E43" s="30"/>
      <c r="F43" s="30"/>
      <c r="G43" s="30"/>
      <c r="H43" s="30"/>
    </row>
    <row r="44" spans="1:8" x14ac:dyDescent="0.2">
      <c r="A44" s="30"/>
      <c r="B44" s="31"/>
      <c r="C44" s="31"/>
      <c r="D44" s="31"/>
      <c r="E44" s="31"/>
      <c r="F44" s="31"/>
      <c r="G44" s="31"/>
      <c r="H44" s="31"/>
    </row>
    <row r="45" spans="1:8" x14ac:dyDescent="0.2">
      <c r="A45" s="30"/>
      <c r="B45" s="31"/>
      <c r="C45" s="31"/>
      <c r="D45" s="31"/>
      <c r="E45" s="31"/>
      <c r="F45" s="31"/>
      <c r="G45" s="31"/>
      <c r="H45" s="31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  <row r="63" spans="1:8" x14ac:dyDescent="0.2">
      <c r="A63" s="30"/>
      <c r="B63" s="31"/>
      <c r="C63" s="30"/>
      <c r="D63" s="30"/>
      <c r="E63" s="30"/>
      <c r="F63" s="30"/>
      <c r="G63" s="30"/>
      <c r="H63" s="30"/>
    </row>
    <row r="64" spans="1:8" x14ac:dyDescent="0.2">
      <c r="A64" s="30"/>
      <c r="B64" s="31"/>
      <c r="C64" s="30"/>
      <c r="D64" s="30"/>
      <c r="E64" s="30"/>
      <c r="F64" s="30"/>
      <c r="G64" s="30"/>
      <c r="H64" s="30"/>
    </row>
  </sheetData>
  <phoneticPr fontId="4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2016-05-29T00:44:05Z</dcterms:modified>
</cp:coreProperties>
</file>