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<sst xmlns="http://schemas.openxmlformats.org/spreadsheetml/2006/main" count="119" uniqueCount="78">
  <si>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</si>
  <si>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</si>
  <si>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</si>
  <si>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</si>
  <si>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</si>
  <si>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</si>
  <si>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</si>
  <si>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</si>
  <si>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</si>
  <si>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</si>
  <si>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</si>
  <si>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</si>
  <si>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</si>
  <si>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</si>
  <si>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</si>
  <si>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</si>
  <si>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</si>
  <si>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</si>
  <si>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</si>
  <si>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</si>
  <si>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</si>
  <si>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</si>
  <si>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</si>
  <si>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</si>
  <si>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</si>
  <si>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</si>
  <si>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</si>
  <si>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</si>
  <si>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</si>
  <si>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</si>
  <si>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</si>
  <si>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</si>
  <si>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</si>
  <si>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</si>
  <si>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</si>
  <si>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</si>
  <si>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</si>
  <si>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</si>
  <si>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</si>
  <si>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</si>
  <si>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4" type="noConversion"/>
  </si>
  <si>
    <t>COST</t>
    <phoneticPr fontId="44" type="noConversion"/>
  </si>
  <si>
    <t>成本</t>
    <phoneticPr fontId="44" type="noConversion"/>
  </si>
  <si>
    <t>销售金额差异</t>
    <phoneticPr fontId="44" type="noConversion"/>
  </si>
  <si>
    <t>销售成本差异</t>
    <phoneticPr fontId="4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</si>
  <si>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</si>
  <si>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</si>
  <si>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</si>
  <si>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</si>
  <si>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</si>
  <si>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</si>
  <si>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</si>
  <si>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</si>
  <si>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</si>
  <si>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</si>
  <si>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</si>
  <si>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</si>
  <si>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</si>
  <si>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</si>
  <si>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</si>
  <si>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</si>
  <si>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</si>
  <si>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</si>
  <si>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</si>
  <si>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</si>
  <si>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</si>
  <si>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</si>
  <si>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</si>
  <si>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</si>
  <si>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</si>
  <si>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</si>
  <si>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4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</si>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</sst>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41" fillId="0" borderId="0" xfId="0" applyFont="1"/>
    <xf numFmtId="177" fontId="41" fillId="0" borderId="0" xfId="0" applyNumberFormat="1" applyFont="1"/>
    <xf numFmtId="0" fontId="0" fillId="0" borderId="0" xfId="0" applyAlignment="1"/>
    <xf numFmtId="0" fontId="41" fillId="0" borderId="0" xfId="0" applyNumberFormat="1" applyFont="1"/>
    <xf numFmtId="0" fontId="42" fillId="0" borderId="18" xfId="0" applyFont="1" applyBorder="1" applyAlignment="1">
      <alignment wrapText="1"/>
    </xf>
    <xf numFmtId="0" fontId="42" fillId="0" borderId="18" xfId="0" applyNumberFormat="1" applyFont="1" applyBorder="1" applyAlignment="1">
      <alignment wrapText="1"/>
    </xf>
    <xf numFmtId="0" fontId="41" fillId="0" borderId="18" xfId="0" applyFont="1" applyBorder="1" applyAlignment="1">
      <alignment wrapText="1"/>
    </xf>
    <xf numFmtId="0" fontId="41" fillId="0" borderId="18" xfId="0" applyFont="1" applyBorder="1" applyAlignment="1">
      <alignment horizontal="right" vertical="center" wrapText="1"/>
    </xf>
    <xf numFmtId="49" fontId="42" fillId="36" borderId="18" xfId="0" applyNumberFormat="1" applyFont="1" applyFill="1" applyBorder="1" applyAlignment="1">
      <alignment vertical="center" wrapText="1"/>
    </xf>
    <xf numFmtId="49" fontId="45" fillId="37" borderId="18" xfId="0" applyNumberFormat="1" applyFont="1" applyFill="1" applyBorder="1" applyAlignment="1">
      <alignment horizontal="center" vertical="center" wrapText="1"/>
    </xf>
    <xf numFmtId="0" fontId="42" fillId="33" borderId="18" xfId="0" applyFont="1" applyFill="1" applyBorder="1" applyAlignment="1">
      <alignment vertical="center" wrapText="1"/>
    </xf>
    <xf numFmtId="0" fontId="42" fillId="33" borderId="18" xfId="0" applyNumberFormat="1" applyFont="1" applyFill="1" applyBorder="1" applyAlignment="1">
      <alignment vertical="center" wrapText="1"/>
    </xf>
    <xf numFmtId="0" fontId="42" fillId="36" borderId="18" xfId="0" applyFont="1" applyFill="1" applyBorder="1" applyAlignment="1">
      <alignment vertical="center" wrapText="1"/>
    </xf>
    <xf numFmtId="0" fontId="42" fillId="37" borderId="18" xfId="0" applyFont="1" applyFill="1" applyBorder="1" applyAlignment="1">
      <alignment vertical="center" wrapText="1"/>
    </xf>
    <xf numFmtId="4" fontId="42" fillId="36" borderId="18" xfId="0" applyNumberFormat="1" applyFont="1" applyFill="1" applyBorder="1" applyAlignment="1">
      <alignment horizontal="right" vertical="top" wrapText="1"/>
    </xf>
    <xf numFmtId="4" fontId="42" fillId="37" borderId="18" xfId="0" applyNumberFormat="1" applyFont="1" applyFill="1" applyBorder="1" applyAlignment="1">
      <alignment horizontal="right" vertical="top" wrapText="1"/>
    </xf>
    <xf numFmtId="177" fontId="41" fillId="36" borderId="18" xfId="0" applyNumberFormat="1" applyFont="1" applyFill="1" applyBorder="1" applyAlignment="1">
      <alignment horizontal="center" vertical="center"/>
    </xf>
    <xf numFmtId="177" fontId="41" fillId="37" borderId="18" xfId="0" applyNumberFormat="1" applyFont="1" applyFill="1" applyBorder="1" applyAlignment="1">
      <alignment horizontal="center" vertical="center"/>
    </xf>
    <xf numFmtId="177" fontId="46" fillId="0" borderId="18" xfId="0" applyNumberFormat="1" applyFont="1" applyBorder="1"/>
    <xf numFmtId="177" fontId="41" fillId="36" borderId="18" xfId="0" applyNumberFormat="1" applyFont="1" applyFill="1" applyBorder="1"/>
    <xf numFmtId="177" fontId="41" fillId="37" borderId="18" xfId="0" applyNumberFormat="1" applyFont="1" applyFill="1" applyBorder="1"/>
    <xf numFmtId="177" fontId="41" fillId="0" borderId="18" xfId="0" applyNumberFormat="1" applyFont="1" applyBorder="1"/>
    <xf numFmtId="49" fontId="42" fillId="0" borderId="18" xfId="0" applyNumberFormat="1" applyFont="1" applyFill="1" applyBorder="1" applyAlignment="1">
      <alignment vertical="center" wrapText="1"/>
    </xf>
    <xf numFmtId="0" fontId="42" fillId="0" borderId="18" xfId="0" applyFont="1" applyFill="1" applyBorder="1" applyAlignment="1">
      <alignment vertical="center" wrapText="1"/>
    </xf>
    <xf numFmtId="4" fontId="42" fillId="0" borderId="18" xfId="0" applyNumberFormat="1" applyFont="1" applyFill="1" applyBorder="1" applyAlignment="1">
      <alignment horizontal="right" vertical="top" wrapText="1"/>
    </xf>
    <xf numFmtId="0" fontId="41" fillId="0" borderId="0" xfId="0" applyFont="1" applyFill="1"/>
    <xf numFmtId="176" fontId="4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2" fillId="0" borderId="0" xfId="0" applyNumberFormat="1" applyFont="1" applyAlignment="1"/>
    <xf numFmtId="1" fontId="52" fillId="0" borderId="0" xfId="0" applyNumberFormat="1" applyFont="1" applyAlignment="1"/>
    <xf numFmtId="0" fontId="41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1" fillId="0" borderId="0" xfId="0" applyFont="1"/>
    <xf numFmtId="0" fontId="41" fillId="0" borderId="0" xfId="0" applyFont="1"/>
    <xf numFmtId="0" fontId="77" fillId="0" borderId="0" xfId="110"/>
    <xf numFmtId="0" fontId="78" fillId="0" borderId="0" xfId="110" applyNumberFormat="1" applyFont="1"/>
    <xf numFmtId="1" fontId="80" fillId="0" borderId="0" xfId="0" applyNumberFormat="1" applyFont="1" applyAlignment="1"/>
    <xf numFmtId="0" fontId="80" fillId="0" borderId="0" xfId="0" applyNumberFormat="1" applyFont="1" applyAlignment="1"/>
    <xf numFmtId="0" fontId="41" fillId="0" borderId="0" xfId="0" applyFont="1" applyAlignment="1">
      <alignment vertical="center"/>
    </xf>
    <xf numFmtId="49" fontId="42" fillId="33" borderId="18" xfId="0" applyNumberFormat="1" applyFont="1" applyFill="1" applyBorder="1" applyAlignment="1">
      <alignment horizontal="left" vertical="top" wrapText="1"/>
    </xf>
    <xf numFmtId="49" fontId="42" fillId="33" borderId="22" xfId="0" applyNumberFormat="1" applyFont="1" applyFill="1" applyBorder="1" applyAlignment="1">
      <alignment horizontal="left" vertical="top" wrapText="1"/>
    </xf>
    <xf numFmtId="49" fontId="42" fillId="33" borderId="23" xfId="0" applyNumberFormat="1" applyFont="1" applyFill="1" applyBorder="1" applyAlignment="1">
      <alignment horizontal="left" vertical="top" wrapText="1"/>
    </xf>
    <xf numFmtId="0" fontId="42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14" fontId="42" fillId="33" borderId="18" xfId="0" applyNumberFormat="1" applyFont="1" applyFill="1" applyBorder="1" applyAlignment="1">
      <alignment vertical="center" wrapText="1"/>
    </xf>
    <xf numFmtId="49" fontId="42" fillId="33" borderId="13" xfId="0" applyNumberFormat="1" applyFont="1" applyFill="1" applyBorder="1" applyAlignment="1">
      <alignment horizontal="left" vertical="top" wrapText="1"/>
    </xf>
    <xf numFmtId="49" fontId="42" fillId="33" borderId="15" xfId="0" applyNumberFormat="1" applyFont="1" applyFill="1" applyBorder="1" applyAlignment="1">
      <alignment horizontal="left" vertical="top" wrapText="1"/>
    </xf>
    <xf numFmtId="0" fontId="41" fillId="0" borderId="0" xfId="0" applyFont="1" applyAlignment="1">
      <alignment wrapText="1"/>
    </xf>
    <xf numFmtId="0" fontId="47" fillId="0" borderId="0" xfId="0" applyFont="1" applyAlignment="1">
      <alignment horizontal="left" wrapText="1"/>
    </xf>
    <xf numFmtId="0" fontId="41" fillId="0" borderId="0" xfId="0" applyFont="1" applyAlignment="1">
      <alignment horizontal="right" vertical="center" wrapText="1"/>
    </xf>
    <xf numFmtId="0" fontId="53" fillId="0" borderId="19" xfId="0" applyFont="1" applyBorder="1" applyAlignment="1">
      <alignment horizontal="left" vertical="center" wrapText="1"/>
    </xf>
    <xf numFmtId="0" fontId="41" fillId="0" borderId="19" xfId="0" applyFont="1" applyBorder="1" applyAlignment="1">
      <alignment wrapText="1"/>
    </xf>
    <xf numFmtId="0" fontId="42" fillId="0" borderId="10" xfId="0" applyFont="1" applyBorder="1" applyAlignment="1">
      <alignment wrapText="1"/>
    </xf>
    <xf numFmtId="0" fontId="41" fillId="0" borderId="11" xfId="0" applyFont="1" applyBorder="1" applyAlignment="1">
      <alignment wrapText="1"/>
    </xf>
    <xf numFmtId="0" fontId="41" fillId="0" borderId="11" xfId="0" applyFont="1" applyBorder="1" applyAlignment="1">
      <alignment horizontal="right" vertical="center" wrapText="1"/>
    </xf>
    <xf numFmtId="49" fontId="42" fillId="33" borderId="10" xfId="0" applyNumberFormat="1" applyFont="1" applyFill="1" applyBorder="1" applyAlignment="1">
      <alignment vertical="center" wrapText="1"/>
    </xf>
    <xf numFmtId="49" fontId="42" fillId="33" borderId="12" xfId="0" applyNumberFormat="1" applyFont="1" applyFill="1" applyBorder="1" applyAlignment="1">
      <alignment vertical="center" wrapText="1"/>
    </xf>
    <xf numFmtId="0" fontId="42" fillId="33" borderId="10" xfId="0" applyFont="1" applyFill="1" applyBorder="1" applyAlignment="1">
      <alignment vertical="center" wrapText="1"/>
    </xf>
    <xf numFmtId="0" fontId="42" fillId="33" borderId="13" xfId="0" applyFont="1" applyFill="1" applyBorder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0" fontId="42" fillId="33" borderId="12" xfId="0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4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" fontId="43" fillId="34" borderId="10" xfId="0" applyNumberFormat="1" applyFont="1" applyFill="1" applyBorder="1" applyAlignment="1">
      <alignment horizontal="right" vertical="top" wrapText="1"/>
    </xf>
    <xf numFmtId="176" fontId="43" fillId="34" borderId="10" xfId="0" applyNumberFormat="1" applyFont="1" applyFill="1" applyBorder="1" applyAlignment="1">
      <alignment horizontal="right" vertical="top" wrapText="1"/>
    </xf>
    <xf numFmtId="176" fontId="43" fillId="34" borderId="12" xfId="0" applyNumberFormat="1" applyFont="1" applyFill="1" applyBorder="1" applyAlignment="1">
      <alignment horizontal="right" vertical="top" wrapText="1"/>
    </xf>
    <xf numFmtId="14" fontId="42" fillId="33" borderId="12" xfId="0" applyNumberFormat="1" applyFont="1" applyFill="1" applyBorder="1" applyAlignment="1">
      <alignment vertical="center" wrapText="1"/>
    </xf>
    <xf numFmtId="4" fontId="42" fillId="35" borderId="10" xfId="0" applyNumberFormat="1" applyFont="1" applyFill="1" applyBorder="1" applyAlignment="1">
      <alignment horizontal="right" vertical="top" wrapText="1"/>
    </xf>
    <xf numFmtId="176" fontId="42" fillId="35" borderId="10" xfId="0" applyNumberFormat="1" applyFont="1" applyFill="1" applyBorder="1" applyAlignment="1">
      <alignment horizontal="right" vertical="top" wrapText="1"/>
    </xf>
    <xf numFmtId="176" fontId="42" fillId="35" borderId="12" xfId="0" applyNumberFormat="1" applyFont="1" applyFill="1" applyBorder="1" applyAlignment="1">
      <alignment horizontal="right" vertical="top" wrapText="1"/>
    </xf>
    <xf numFmtId="14" fontId="42" fillId="33" borderId="16" xfId="0" applyNumberFormat="1" applyFont="1" applyFill="1" applyBorder="1" applyAlignment="1">
      <alignment vertical="center" wrapText="1"/>
    </xf>
    <xf numFmtId="0" fontId="42" fillId="35" borderId="10" xfId="0" applyFont="1" applyFill="1" applyBorder="1" applyAlignment="1">
      <alignment horizontal="right" vertical="top" wrapText="1"/>
    </xf>
    <xf numFmtId="0" fontId="42" fillId="35" borderId="12" xfId="0" applyFont="1" applyFill="1" applyBorder="1" applyAlignment="1">
      <alignment horizontal="right" vertical="top" wrapText="1"/>
    </xf>
    <xf numFmtId="14" fontId="42" fillId="33" borderId="17" xfId="0" applyNumberFormat="1" applyFont="1" applyFill="1" applyBorder="1" applyAlignment="1">
      <alignment vertical="center" wrapText="1"/>
    </xf>
    <xf numFmtId="4" fontId="42" fillId="35" borderId="13" xfId="0" applyNumberFormat="1" applyFont="1" applyFill="1" applyBorder="1" applyAlignment="1">
      <alignment horizontal="right" vertical="top" wrapText="1"/>
    </xf>
    <xf numFmtId="0" fontId="42" fillId="35" borderId="13" xfId="0" applyFont="1" applyFill="1" applyBorder="1" applyAlignment="1">
      <alignment horizontal="right" vertical="top" wrapText="1"/>
    </xf>
    <xf numFmtId="176" fontId="42" fillId="35" borderId="13" xfId="0" applyNumberFormat="1" applyFont="1" applyFill="1" applyBorder="1" applyAlignment="1">
      <alignment horizontal="right" vertical="top" wrapText="1"/>
    </xf>
    <xf numFmtId="176" fontId="42" fillId="35" borderId="20" xfId="0" applyNumberFormat="1" applyFont="1" applyFill="1" applyBorder="1" applyAlignment="1">
      <alignment horizontal="right" vertical="top" wrapText="1"/>
    </xf>
  </cellXfs>
  <cellStyles count="49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SUM(E4:E41)</f>
        <v>21709314.782099999</v>
      </c>
      <c r="F3" s="25">
        <f>RA!I7</f>
        <v>2166876.5496999999</v>
      </c>
      <c r="G3" s="16">
        <f>SUM(G4:G41)</f>
        <v>19542766.6043</v>
      </c>
      <c r="H3" s="27">
        <f>RA!J7</f>
        <v>9.9764801305757906</v>
      </c>
      <c r="I3" s="20">
        <f>SUM(I4:I41)</f>
        <v>21709326.976041041</v>
      </c>
      <c r="J3" s="21">
        <f>SUM(J4:J41)</f>
        <v>19542766.47340814</v>
      </c>
      <c r="K3" s="22">
        <f>E3-I3</f>
        <v>-12.193941041827202</v>
      </c>
      <c r="L3" s="22">
        <f>G3-J3</f>
        <v>0.13089185953140259</v>
      </c>
    </row>
    <row r="4" spans="1:13">
      <c r="A4" s="47">
        <f>RA!A8</f>
        <v>42519</v>
      </c>
      <c r="B4" s="12">
        <v>12</v>
      </c>
      <c r="C4" s="42" t="s">
        <v>6</v>
      </c>
      <c r="D4" s="42"/>
      <c r="E4" s="15">
        <f>VLOOKUP(C4,RA!B8:D35,3,0)</f>
        <v>593844.17150000005</v>
      </c>
      <c r="F4" s="25">
        <f>VLOOKUP(C4,RA!B8:I38,8,0)</f>
        <v>132381.78760000001</v>
      </c>
      <c r="G4" s="16">
        <f t="shared" ref="G4:G41" si="0">E4-F4</f>
        <v>461462.38390000002</v>
      </c>
      <c r="H4" s="27">
        <f>RA!J8</f>
        <v>22.2923443477798</v>
      </c>
      <c r="I4" s="20">
        <f>VLOOKUP(B4,RMS!B:D,3,FALSE)</f>
        <v>593845.03229316196</v>
      </c>
      <c r="J4" s="21">
        <f>VLOOKUP(B4,RMS!B:E,4,FALSE)</f>
        <v>461462.39625128201</v>
      </c>
      <c r="K4" s="22">
        <f t="shared" ref="K4:K41" si="1">E4-I4</f>
        <v>-0.86079316190443933</v>
      </c>
      <c r="L4" s="22">
        <f t="shared" ref="L4:L41" si="2">G4-J4</f>
        <v>-1.2351281999144703E-2</v>
      </c>
    </row>
    <row r="5" spans="1:13">
      <c r="A5" s="47"/>
      <c r="B5" s="12">
        <v>13</v>
      </c>
      <c r="C5" s="42" t="s">
        <v>7</v>
      </c>
      <c r="D5" s="42"/>
      <c r="E5" s="15">
        <f>VLOOKUP(C5,RA!B8:D36,3,0)</f>
        <v>240274.1349</v>
      </c>
      <c r="F5" s="25">
        <f>VLOOKUP(C5,RA!B9:I39,8,0)</f>
        <v>54221.261299999998</v>
      </c>
      <c r="G5" s="16">
        <f t="shared" si="0"/>
        <v>186052.87359999999</v>
      </c>
      <c r="H5" s="27">
        <f>RA!J9</f>
        <v>22.566416198966401</v>
      </c>
      <c r="I5" s="20">
        <f>VLOOKUP(B5,RMS!B:D,3,FALSE)</f>
        <v>240274.301197436</v>
      </c>
      <c r="J5" s="21">
        <f>VLOOKUP(B5,RMS!B:E,4,FALSE)</f>
        <v>186052.87643418799</v>
      </c>
      <c r="K5" s="22">
        <f t="shared" si="1"/>
        <v>-0.16629743599332869</v>
      </c>
      <c r="L5" s="22">
        <f t="shared" si="2"/>
        <v>-2.8341879951767623E-3</v>
      </c>
      <c r="M5" s="32"/>
    </row>
    <row r="6" spans="1:13">
      <c r="A6" s="47"/>
      <c r="B6" s="12">
        <v>14</v>
      </c>
      <c r="C6" s="42" t="s">
        <v>8</v>
      </c>
      <c r="D6" s="42"/>
      <c r="E6" s="15">
        <f>VLOOKUP(C6,RA!B10:D37,3,0)</f>
        <v>722086.63650000002</v>
      </c>
      <c r="F6" s="25">
        <f>VLOOKUP(C6,RA!B10:I40,8,0)</f>
        <v>119108.77</v>
      </c>
      <c r="G6" s="16">
        <f t="shared" si="0"/>
        <v>602977.8665</v>
      </c>
      <c r="H6" s="27">
        <f>RA!J10</f>
        <v>16.4950802271218</v>
      </c>
      <c r="I6" s="20">
        <f>VLOOKUP(B6,RMS!B:D,3,FALSE)</f>
        <v>722089.10065542697</v>
      </c>
      <c r="J6" s="21">
        <f>VLOOKUP(B6,RMS!B:E,4,FALSE)</f>
        <v>602977.846313296</v>
      </c>
      <c r="K6" s="22">
        <f>E6-I6</f>
        <v>-2.4641554269474</v>
      </c>
      <c r="L6" s="22">
        <f t="shared" si="2"/>
        <v>2.0186704001389444E-2</v>
      </c>
      <c r="M6" s="32"/>
    </row>
    <row r="7" spans="1:13">
      <c r="A7" s="47"/>
      <c r="B7" s="12">
        <v>15</v>
      </c>
      <c r="C7" s="42" t="s">
        <v>9</v>
      </c>
      <c r="D7" s="42"/>
      <c r="E7" s="15">
        <f>VLOOKUP(C7,RA!B10:D38,3,0)</f>
        <v>58797.559500000003</v>
      </c>
      <c r="F7" s="25">
        <f>VLOOKUP(C7,RA!B11:I41,8,0)</f>
        <v>13538.6985</v>
      </c>
      <c r="G7" s="16">
        <f t="shared" si="0"/>
        <v>45258.861000000004</v>
      </c>
      <c r="H7" s="27">
        <f>RA!J11</f>
        <v>23.0259531435144</v>
      </c>
      <c r="I7" s="20">
        <f>VLOOKUP(B7,RMS!B:D,3,FALSE)</f>
        <v>58797.593673988398</v>
      </c>
      <c r="J7" s="21">
        <f>VLOOKUP(B7,RMS!B:E,4,FALSE)</f>
        <v>45258.861099190697</v>
      </c>
      <c r="K7" s="22">
        <f t="shared" si="1"/>
        <v>-3.417398839519592E-2</v>
      </c>
      <c r="L7" s="22">
        <f t="shared" si="2"/>
        <v>-9.9190692708361894E-5</v>
      </c>
      <c r="M7" s="32"/>
    </row>
    <row r="8" spans="1:13">
      <c r="A8" s="47"/>
      <c r="B8" s="12">
        <v>16</v>
      </c>
      <c r="C8" s="42" t="s">
        <v>10</v>
      </c>
      <c r="D8" s="42"/>
      <c r="E8" s="15">
        <f>VLOOKUP(C8,RA!B12:D38,3,0)</f>
        <v>561767.66119999997</v>
      </c>
      <c r="F8" s="25">
        <f>VLOOKUP(C8,RA!B12:I42,8,0)</f>
        <v>182316.53169999999</v>
      </c>
      <c r="G8" s="16">
        <f t="shared" si="0"/>
        <v>379451.12949999998</v>
      </c>
      <c r="H8" s="27">
        <f>RA!J12</f>
        <v>32.454080982616702</v>
      </c>
      <c r="I8" s="20">
        <f>VLOOKUP(B8,RMS!B:D,3,FALSE)</f>
        <v>561767.69946068397</v>
      </c>
      <c r="J8" s="21">
        <f>VLOOKUP(B8,RMS!B:E,4,FALSE)</f>
        <v>379451.13001452998</v>
      </c>
      <c r="K8" s="22">
        <f t="shared" si="1"/>
        <v>-3.8260683999396861E-2</v>
      </c>
      <c r="L8" s="22">
        <f t="shared" si="2"/>
        <v>-5.1452999468892813E-4</v>
      </c>
      <c r="M8" s="32"/>
    </row>
    <row r="9" spans="1:13">
      <c r="A9" s="47"/>
      <c r="B9" s="12">
        <v>17</v>
      </c>
      <c r="C9" s="42" t="s">
        <v>11</v>
      </c>
      <c r="D9" s="42"/>
      <c r="E9" s="15">
        <f>VLOOKUP(C9,RA!B12:D39,3,0)</f>
        <v>731671.94</v>
      </c>
      <c r="F9" s="25">
        <f>VLOOKUP(C9,RA!B13:I43,8,0)</f>
        <v>222376.40239999999</v>
      </c>
      <c r="G9" s="16">
        <f t="shared" si="0"/>
        <v>509295.53759999992</v>
      </c>
      <c r="H9" s="27">
        <f>RA!J13</f>
        <v>30.392911118061999</v>
      </c>
      <c r="I9" s="20">
        <f>VLOOKUP(B9,RMS!B:D,3,FALSE)</f>
        <v>731672.532698291</v>
      </c>
      <c r="J9" s="21">
        <f>VLOOKUP(B9,RMS!B:E,4,FALSE)</f>
        <v>509295.53566153802</v>
      </c>
      <c r="K9" s="22">
        <f t="shared" si="1"/>
        <v>-0.59269829106051475</v>
      </c>
      <c r="L9" s="22">
        <f t="shared" si="2"/>
        <v>1.9384619081392884E-3</v>
      </c>
      <c r="M9" s="32"/>
    </row>
    <row r="10" spans="1:13">
      <c r="A10" s="47"/>
      <c r="B10" s="12">
        <v>18</v>
      </c>
      <c r="C10" s="42" t="s">
        <v>12</v>
      </c>
      <c r="D10" s="42"/>
      <c r="E10" s="15">
        <f>VLOOKUP(C10,RA!B14:D40,3,0)</f>
        <v>107900.4575</v>
      </c>
      <c r="F10" s="25">
        <f>VLOOKUP(C10,RA!B14:I43,8,0)</f>
        <v>24504.4899</v>
      </c>
      <c r="G10" s="16">
        <f t="shared" si="0"/>
        <v>83395.967600000004</v>
      </c>
      <c r="H10" s="27">
        <f>RA!J14</f>
        <v>22.710274328540301</v>
      </c>
      <c r="I10" s="20">
        <f>VLOOKUP(B10,RMS!B:D,3,FALSE)</f>
        <v>107900.49788547</v>
      </c>
      <c r="J10" s="21">
        <f>VLOOKUP(B10,RMS!B:E,4,FALSE)</f>
        <v>83395.971259829093</v>
      </c>
      <c r="K10" s="22">
        <f t="shared" si="1"/>
        <v>-4.038546999800019E-2</v>
      </c>
      <c r="L10" s="22">
        <f t="shared" si="2"/>
        <v>-3.6598290898837149E-3</v>
      </c>
      <c r="M10" s="32"/>
    </row>
    <row r="11" spans="1:13">
      <c r="A11" s="47"/>
      <c r="B11" s="12">
        <v>19</v>
      </c>
      <c r="C11" s="42" t="s">
        <v>13</v>
      </c>
      <c r="D11" s="42"/>
      <c r="E11" s="15">
        <f>VLOOKUP(C11,RA!B14:D41,3,0)</f>
        <v>104455.3198</v>
      </c>
      <c r="F11" s="25">
        <f>VLOOKUP(C11,RA!B15:I44,8,0)</f>
        <v>20885.906500000001</v>
      </c>
      <c r="G11" s="16">
        <f t="shared" si="0"/>
        <v>83569.4133</v>
      </c>
      <c r="H11" s="27">
        <f>RA!J15</f>
        <v>19.995062520501701</v>
      </c>
      <c r="I11" s="20">
        <f>VLOOKUP(B11,RMS!B:D,3,FALSE)</f>
        <v>104455.501910256</v>
      </c>
      <c r="J11" s="21">
        <f>VLOOKUP(B11,RMS!B:E,4,FALSE)</f>
        <v>83569.414988034201</v>
      </c>
      <c r="K11" s="22">
        <f t="shared" si="1"/>
        <v>-0.18211025600612629</v>
      </c>
      <c r="L11" s="22">
        <f t="shared" si="2"/>
        <v>-1.6880342009244487E-3</v>
      </c>
      <c r="M11" s="32"/>
    </row>
    <row r="12" spans="1:13">
      <c r="A12" s="47"/>
      <c r="B12" s="12">
        <v>21</v>
      </c>
      <c r="C12" s="42" t="s">
        <v>14</v>
      </c>
      <c r="D12" s="42"/>
      <c r="E12" s="15">
        <f>VLOOKUP(C12,RA!B16:D42,3,0)</f>
        <v>1333503.6307000001</v>
      </c>
      <c r="F12" s="25">
        <f>VLOOKUP(C12,RA!B16:I45,8,0)</f>
        <v>-46298.610699999997</v>
      </c>
      <c r="G12" s="16">
        <f t="shared" si="0"/>
        <v>1379802.2414000002</v>
      </c>
      <c r="H12" s="27">
        <f>RA!J16</f>
        <v>-3.47195235424266</v>
      </c>
      <c r="I12" s="20">
        <f>VLOOKUP(B12,RMS!B:D,3,FALSE)</f>
        <v>1333502.6597478599</v>
      </c>
      <c r="J12" s="21">
        <f>VLOOKUP(B12,RMS!B:E,4,FALSE)</f>
        <v>1379802.24163333</v>
      </c>
      <c r="K12" s="22">
        <f t="shared" si="1"/>
        <v>0.97095214016735554</v>
      </c>
      <c r="L12" s="22">
        <f t="shared" si="2"/>
        <v>-2.3332983255386353E-4</v>
      </c>
      <c r="M12" s="32"/>
    </row>
    <row r="13" spans="1:13">
      <c r="A13" s="47"/>
      <c r="B13" s="12">
        <v>22</v>
      </c>
      <c r="C13" s="42" t="s">
        <v>15</v>
      </c>
      <c r="D13" s="42"/>
      <c r="E13" s="15">
        <f>VLOOKUP(C13,RA!B16:D43,3,0)</f>
        <v>669944.07019999996</v>
      </c>
      <c r="F13" s="25">
        <f>VLOOKUP(C13,RA!B17:I46,8,0)</f>
        <v>53607.524400000002</v>
      </c>
      <c r="G13" s="16">
        <f t="shared" si="0"/>
        <v>616336.54579999996</v>
      </c>
      <c r="H13" s="27">
        <f>RA!J17</f>
        <v>8.0017910127925198</v>
      </c>
      <c r="I13" s="20">
        <f>VLOOKUP(B13,RMS!B:D,3,FALSE)</f>
        <v>669944.05936239299</v>
      </c>
      <c r="J13" s="21">
        <f>VLOOKUP(B13,RMS!B:E,4,FALSE)</f>
        <v>616336.54303333303</v>
      </c>
      <c r="K13" s="22">
        <f t="shared" si="1"/>
        <v>1.0837606969289482E-2</v>
      </c>
      <c r="L13" s="22">
        <f t="shared" si="2"/>
        <v>2.7666669338941574E-3</v>
      </c>
      <c r="M13" s="32"/>
    </row>
    <row r="14" spans="1:13">
      <c r="A14" s="47"/>
      <c r="B14" s="12">
        <v>23</v>
      </c>
      <c r="C14" s="42" t="s">
        <v>16</v>
      </c>
      <c r="D14" s="42"/>
      <c r="E14" s="15">
        <f>VLOOKUP(C14,RA!B18:D43,3,0)</f>
        <v>2110706.9759999998</v>
      </c>
      <c r="F14" s="25">
        <f>VLOOKUP(C14,RA!B18:I47,8,0)</f>
        <v>251045.3205</v>
      </c>
      <c r="G14" s="16">
        <f t="shared" si="0"/>
        <v>1859661.6554999999</v>
      </c>
      <c r="H14" s="27">
        <f>RA!J18</f>
        <v>11.893897322297001</v>
      </c>
      <c r="I14" s="20">
        <f>VLOOKUP(B14,RMS!B:D,3,FALSE)</f>
        <v>2110707.39221026</v>
      </c>
      <c r="J14" s="21">
        <f>VLOOKUP(B14,RMS!B:E,4,FALSE)</f>
        <v>1859661.64007521</v>
      </c>
      <c r="K14" s="22">
        <f t="shared" si="1"/>
        <v>-0.41621026024222374</v>
      </c>
      <c r="L14" s="22">
        <f t="shared" si="2"/>
        <v>1.5424789860844612E-2</v>
      </c>
      <c r="M14" s="32"/>
    </row>
    <row r="15" spans="1:13">
      <c r="A15" s="47"/>
      <c r="B15" s="12">
        <v>24</v>
      </c>
      <c r="C15" s="42" t="s">
        <v>17</v>
      </c>
      <c r="D15" s="42"/>
      <c r="E15" s="15">
        <f>VLOOKUP(C15,RA!B18:D44,3,0)</f>
        <v>747072.78749999998</v>
      </c>
      <c r="F15" s="25">
        <f>VLOOKUP(C15,RA!B19:I48,8,0)</f>
        <v>29215.926299999999</v>
      </c>
      <c r="G15" s="16">
        <f t="shared" si="0"/>
        <v>717856.86119999993</v>
      </c>
      <c r="H15" s="27">
        <f>RA!J19</f>
        <v>3.9107201853474001</v>
      </c>
      <c r="I15" s="20">
        <f>VLOOKUP(B15,RMS!B:D,3,FALSE)</f>
        <v>747072.80306324805</v>
      </c>
      <c r="J15" s="21">
        <f>VLOOKUP(B15,RMS!B:E,4,FALSE)</f>
        <v>717856.86121452996</v>
      </c>
      <c r="K15" s="22">
        <f t="shared" si="1"/>
        <v>-1.5563248074613512E-2</v>
      </c>
      <c r="L15" s="22">
        <f t="shared" si="2"/>
        <v>-1.4530029147863388E-5</v>
      </c>
      <c r="M15" s="32"/>
    </row>
    <row r="16" spans="1:13">
      <c r="A16" s="47"/>
      <c r="B16" s="12">
        <v>25</v>
      </c>
      <c r="C16" s="42" t="s">
        <v>18</v>
      </c>
      <c r="D16" s="42"/>
      <c r="E16" s="15">
        <f>VLOOKUP(C16,RA!B20:D45,3,0)</f>
        <v>1417389.4793</v>
      </c>
      <c r="F16" s="25">
        <f>VLOOKUP(C16,RA!B20:I49,8,0)</f>
        <v>145776.62969999999</v>
      </c>
      <c r="G16" s="16">
        <f t="shared" si="0"/>
        <v>1271612.8496000001</v>
      </c>
      <c r="H16" s="27">
        <f>RA!J20</f>
        <v>10.284867485540699</v>
      </c>
      <c r="I16" s="20">
        <f>VLOOKUP(B16,RMS!B:D,3,FALSE)</f>
        <v>1417389.5599</v>
      </c>
      <c r="J16" s="21">
        <f>VLOOKUP(B16,RMS!B:E,4,FALSE)</f>
        <v>1271612.8496000001</v>
      </c>
      <c r="K16" s="22">
        <f t="shared" si="1"/>
        <v>-8.0599999986588955E-2</v>
      </c>
      <c r="L16" s="22">
        <f t="shared" si="2"/>
        <v>0</v>
      </c>
      <c r="M16" s="32"/>
    </row>
    <row r="17" spans="1:13">
      <c r="A17" s="47"/>
      <c r="B17" s="12">
        <v>26</v>
      </c>
      <c r="C17" s="42" t="s">
        <v>19</v>
      </c>
      <c r="D17" s="42"/>
      <c r="E17" s="15">
        <f>VLOOKUP(C17,RA!B20:D46,3,0)</f>
        <v>398241.7133</v>
      </c>
      <c r="F17" s="25">
        <f>VLOOKUP(C17,RA!B21:I50,8,0)</f>
        <v>44846.744400000003</v>
      </c>
      <c r="G17" s="16">
        <f t="shared" si="0"/>
        <v>353394.96889999998</v>
      </c>
      <c r="H17" s="27">
        <f>RA!J21</f>
        <v>11.261187088710701</v>
      </c>
      <c r="I17" s="20">
        <f>VLOOKUP(B17,RMS!B:D,3,FALSE)</f>
        <v>398242.22812663199</v>
      </c>
      <c r="J17" s="21">
        <f>VLOOKUP(B17,RMS!B:E,4,FALSE)</f>
        <v>353394.968744974</v>
      </c>
      <c r="K17" s="22">
        <f t="shared" si="1"/>
        <v>-0.51482663198839873</v>
      </c>
      <c r="L17" s="22">
        <f t="shared" si="2"/>
        <v>1.550259767100215E-4</v>
      </c>
      <c r="M17" s="32"/>
    </row>
    <row r="18" spans="1:13">
      <c r="A18" s="47"/>
      <c r="B18" s="12">
        <v>27</v>
      </c>
      <c r="C18" s="42" t="s">
        <v>20</v>
      </c>
      <c r="D18" s="42"/>
      <c r="E18" s="15">
        <f>VLOOKUP(C18,RA!B22:D47,3,0)</f>
        <v>1583424.4254000001</v>
      </c>
      <c r="F18" s="25">
        <f>VLOOKUP(C18,RA!B22:I51,8,0)</f>
        <v>104806.97139999999</v>
      </c>
      <c r="G18" s="16">
        <f t="shared" si="0"/>
        <v>1478617.4540000001</v>
      </c>
      <c r="H18" s="27">
        <f>RA!J22</f>
        <v>6.6190068637803101</v>
      </c>
      <c r="I18" s="20">
        <f>VLOOKUP(B18,RMS!B:D,3,FALSE)</f>
        <v>1583425.6047358999</v>
      </c>
      <c r="J18" s="21">
        <f>VLOOKUP(B18,RMS!B:E,4,FALSE)</f>
        <v>1478617.4509205101</v>
      </c>
      <c r="K18" s="22">
        <f t="shared" si="1"/>
        <v>-1.1793358998838812</v>
      </c>
      <c r="L18" s="22">
        <f t="shared" si="2"/>
        <v>3.0794900376349688E-3</v>
      </c>
      <c r="M18" s="32"/>
    </row>
    <row r="19" spans="1:13">
      <c r="A19" s="47"/>
      <c r="B19" s="12">
        <v>29</v>
      </c>
      <c r="C19" s="42" t="s">
        <v>21</v>
      </c>
      <c r="D19" s="42"/>
      <c r="E19" s="15">
        <f>VLOOKUP(C19,RA!B22:D48,3,0)</f>
        <v>2758505.1765999999</v>
      </c>
      <c r="F19" s="25">
        <f>VLOOKUP(C19,RA!B23:I52,8,0)</f>
        <v>269384.2046</v>
      </c>
      <c r="G19" s="16">
        <f t="shared" si="0"/>
        <v>2489120.9720000001</v>
      </c>
      <c r="H19" s="27">
        <f>RA!J23</f>
        <v>9.76558633585854</v>
      </c>
      <c r="I19" s="20">
        <f>VLOOKUP(B19,RMS!B:D,3,FALSE)</f>
        <v>2758506.8072769199</v>
      </c>
      <c r="J19" s="21">
        <f>VLOOKUP(B19,RMS!B:E,4,FALSE)</f>
        <v>2489121.0003615399</v>
      </c>
      <c r="K19" s="22">
        <f t="shared" si="1"/>
        <v>-1.6306769200600684</v>
      </c>
      <c r="L19" s="22">
        <f t="shared" si="2"/>
        <v>-2.8361539822071791E-2</v>
      </c>
      <c r="M19" s="32"/>
    </row>
    <row r="20" spans="1:13">
      <c r="A20" s="47"/>
      <c r="B20" s="12">
        <v>31</v>
      </c>
      <c r="C20" s="42" t="s">
        <v>22</v>
      </c>
      <c r="D20" s="42"/>
      <c r="E20" s="15">
        <f>VLOOKUP(C20,RA!B24:D49,3,0)</f>
        <v>307123.38329999999</v>
      </c>
      <c r="F20" s="25">
        <f>VLOOKUP(C20,RA!B24:I53,8,0)</f>
        <v>46086.248800000001</v>
      </c>
      <c r="G20" s="16">
        <f t="shared" si="0"/>
        <v>261037.13449999999</v>
      </c>
      <c r="H20" s="27">
        <f>RA!J24</f>
        <v>15.0057766050925</v>
      </c>
      <c r="I20" s="20">
        <f>VLOOKUP(B20,RMS!B:D,3,FALSE)</f>
        <v>307123.50225626602</v>
      </c>
      <c r="J20" s="21">
        <f>VLOOKUP(B20,RMS!B:E,4,FALSE)</f>
        <v>261037.12035919999</v>
      </c>
      <c r="K20" s="22">
        <f t="shared" si="1"/>
        <v>-0.11895626602927223</v>
      </c>
      <c r="L20" s="22">
        <f t="shared" si="2"/>
        <v>1.4140799990855157E-2</v>
      </c>
      <c r="M20" s="32"/>
    </row>
    <row r="21" spans="1:13">
      <c r="A21" s="47"/>
      <c r="B21" s="12">
        <v>32</v>
      </c>
      <c r="C21" s="42" t="s">
        <v>23</v>
      </c>
      <c r="D21" s="42"/>
      <c r="E21" s="15">
        <f>VLOOKUP(C21,RA!B24:D50,3,0)</f>
        <v>318801.3309</v>
      </c>
      <c r="F21" s="25">
        <f>VLOOKUP(C21,RA!B25:I54,8,0)</f>
        <v>27414.5291</v>
      </c>
      <c r="G21" s="16">
        <f t="shared" si="0"/>
        <v>291386.80180000002</v>
      </c>
      <c r="H21" s="27">
        <f>RA!J25</f>
        <v>8.5992517730734495</v>
      </c>
      <c r="I21" s="20">
        <f>VLOOKUP(B21,RMS!B:D,3,FALSE)</f>
        <v>318801.30570083199</v>
      </c>
      <c r="J21" s="21">
        <f>VLOOKUP(B21,RMS!B:E,4,FALSE)</f>
        <v>291386.80219620903</v>
      </c>
      <c r="K21" s="22">
        <f t="shared" si="1"/>
        <v>2.5199168012477458E-2</v>
      </c>
      <c r="L21" s="22">
        <f t="shared" si="2"/>
        <v>-3.962090122513473E-4</v>
      </c>
      <c r="M21" s="32"/>
    </row>
    <row r="22" spans="1:13">
      <c r="A22" s="47"/>
      <c r="B22" s="12">
        <v>33</v>
      </c>
      <c r="C22" s="42" t="s">
        <v>24</v>
      </c>
      <c r="D22" s="42"/>
      <c r="E22" s="15">
        <f>VLOOKUP(C22,RA!B26:D51,3,0)</f>
        <v>701474.74140000006</v>
      </c>
      <c r="F22" s="25">
        <f>VLOOKUP(C22,RA!B26:I55,8,0)</f>
        <v>132984.3278</v>
      </c>
      <c r="G22" s="16">
        <f t="shared" si="0"/>
        <v>568490.41360000009</v>
      </c>
      <c r="H22" s="27">
        <f>RA!J26</f>
        <v>18.957821280149101</v>
      </c>
      <c r="I22" s="20">
        <f>VLOOKUP(B22,RMS!B:D,3,FALSE)</f>
        <v>701474.77567233902</v>
      </c>
      <c r="J22" s="21">
        <f>VLOOKUP(B22,RMS!B:E,4,FALSE)</f>
        <v>568490.41025822097</v>
      </c>
      <c r="K22" s="22">
        <f t="shared" si="1"/>
        <v>-3.4272338962182403E-2</v>
      </c>
      <c r="L22" s="22">
        <f t="shared" si="2"/>
        <v>3.3417791128158569E-3</v>
      </c>
      <c r="M22" s="32"/>
    </row>
    <row r="23" spans="1:13">
      <c r="A23" s="47"/>
      <c r="B23" s="12">
        <v>34</v>
      </c>
      <c r="C23" s="42" t="s">
        <v>25</v>
      </c>
      <c r="D23" s="42"/>
      <c r="E23" s="15">
        <f>VLOOKUP(C23,RA!B26:D52,3,0)</f>
        <v>275260.45270000002</v>
      </c>
      <c r="F23" s="25">
        <f>VLOOKUP(C23,RA!B27:I56,8,0)</f>
        <v>70482.040099999998</v>
      </c>
      <c r="G23" s="16">
        <f t="shared" si="0"/>
        <v>204778.41260000004</v>
      </c>
      <c r="H23" s="27">
        <f>RA!J27</f>
        <v>25.6055816985874</v>
      </c>
      <c r="I23" s="20">
        <f>VLOOKUP(B23,RMS!B:D,3,FALSE)</f>
        <v>275260.19872976298</v>
      </c>
      <c r="J23" s="21">
        <f>VLOOKUP(B23,RMS!B:E,4,FALSE)</f>
        <v>204778.409489165</v>
      </c>
      <c r="K23" s="22">
        <f t="shared" si="1"/>
        <v>0.2539702370413579</v>
      </c>
      <c r="L23" s="22">
        <f t="shared" si="2"/>
        <v>3.1108350376598537E-3</v>
      </c>
      <c r="M23" s="32"/>
    </row>
    <row r="24" spans="1:13">
      <c r="A24" s="47"/>
      <c r="B24" s="12">
        <v>35</v>
      </c>
      <c r="C24" s="42" t="s">
        <v>26</v>
      </c>
      <c r="D24" s="42"/>
      <c r="E24" s="15">
        <f>VLOOKUP(C24,RA!B28:D53,3,0)</f>
        <v>1098324.1599999999</v>
      </c>
      <c r="F24" s="25">
        <f>VLOOKUP(C24,RA!B28:I57,8,0)</f>
        <v>24442.541700000002</v>
      </c>
      <c r="G24" s="16">
        <f t="shared" si="0"/>
        <v>1073881.6183</v>
      </c>
      <c r="H24" s="27">
        <f>RA!J28</f>
        <v>2.2254396825796898</v>
      </c>
      <c r="I24" s="20">
        <f>VLOOKUP(B24,RMS!B:D,3,FALSE)</f>
        <v>1098324.1600734501</v>
      </c>
      <c r="J24" s="21">
        <f>VLOOKUP(B24,RMS!B:E,4,FALSE)</f>
        <v>1073881.6057291999</v>
      </c>
      <c r="K24" s="22">
        <f t="shared" si="1"/>
        <v>-7.3450151830911636E-5</v>
      </c>
      <c r="L24" s="22">
        <f t="shared" si="2"/>
        <v>1.2570800026878715E-2</v>
      </c>
      <c r="M24" s="32"/>
    </row>
    <row r="25" spans="1:13">
      <c r="A25" s="47"/>
      <c r="B25" s="12">
        <v>36</v>
      </c>
      <c r="C25" s="42" t="s">
        <v>27</v>
      </c>
      <c r="D25" s="42"/>
      <c r="E25" s="15">
        <f>VLOOKUP(C25,RA!B28:D54,3,0)</f>
        <v>736733.42660000001</v>
      </c>
      <c r="F25" s="25">
        <f>VLOOKUP(C25,RA!B29:I58,8,0)</f>
        <v>124350.8388</v>
      </c>
      <c r="G25" s="16">
        <f t="shared" si="0"/>
        <v>612382.58779999998</v>
      </c>
      <c r="H25" s="27">
        <f>RA!J29</f>
        <v>16.878674743166599</v>
      </c>
      <c r="I25" s="20">
        <f>VLOOKUP(B25,RMS!B:D,3,FALSE)</f>
        <v>736738.74029292003</v>
      </c>
      <c r="J25" s="21">
        <f>VLOOKUP(B25,RMS!B:E,4,FALSE)</f>
        <v>612382.58003829804</v>
      </c>
      <c r="K25" s="22">
        <f t="shared" si="1"/>
        <v>-5.3136929200263694</v>
      </c>
      <c r="L25" s="22">
        <f t="shared" si="2"/>
        <v>7.7617019414901733E-3</v>
      </c>
      <c r="M25" s="32"/>
    </row>
    <row r="26" spans="1:13">
      <c r="A26" s="47"/>
      <c r="B26" s="12">
        <v>37</v>
      </c>
      <c r="C26" s="42" t="s">
        <v>67</v>
      </c>
      <c r="D26" s="42"/>
      <c r="E26" s="15">
        <f>VLOOKUP(C26,RA!B30:D55,3,0)</f>
        <v>1298892.5592</v>
      </c>
      <c r="F26" s="25">
        <f>VLOOKUP(C26,RA!B30:I59,8,0)</f>
        <v>95823.976500000004</v>
      </c>
      <c r="G26" s="16">
        <f t="shared" si="0"/>
        <v>1203068.5826999999</v>
      </c>
      <c r="H26" s="27">
        <f>RA!J30</f>
        <v>7.3773597224253002</v>
      </c>
      <c r="I26" s="20">
        <f>VLOOKUP(B26,RMS!B:D,3,FALSE)</f>
        <v>1298892.5643398201</v>
      </c>
      <c r="J26" s="21">
        <f>VLOOKUP(B26,RMS!B:E,4,FALSE)</f>
        <v>1203068.5675069001</v>
      </c>
      <c r="K26" s="22">
        <f t="shared" si="1"/>
        <v>-5.1398200448602438E-3</v>
      </c>
      <c r="L26" s="22">
        <f t="shared" si="2"/>
        <v>1.5193099854514003E-2</v>
      </c>
      <c r="M26" s="32"/>
    </row>
    <row r="27" spans="1:13">
      <c r="A27" s="47"/>
      <c r="B27" s="12">
        <v>38</v>
      </c>
      <c r="C27" s="42" t="s">
        <v>29</v>
      </c>
      <c r="D27" s="42"/>
      <c r="E27" s="15">
        <f>VLOOKUP(C27,RA!B30:D56,3,0)</f>
        <v>999404.41079999995</v>
      </c>
      <c r="F27" s="25">
        <f>VLOOKUP(C27,RA!B31:I60,8,0)</f>
        <v>55982.363899999997</v>
      </c>
      <c r="G27" s="16">
        <f t="shared" si="0"/>
        <v>943422.04689999996</v>
      </c>
      <c r="H27" s="27">
        <f>RA!J31</f>
        <v>5.6015726261591601</v>
      </c>
      <c r="I27" s="20">
        <f>VLOOKUP(B27,RMS!B:D,3,FALSE)</f>
        <v>999404.19274867303</v>
      </c>
      <c r="J27" s="21">
        <f>VLOOKUP(B27,RMS!B:E,4,FALSE)</f>
        <v>943421.98390265496</v>
      </c>
      <c r="K27" s="22">
        <f t="shared" si="1"/>
        <v>0.21805132692679763</v>
      </c>
      <c r="L27" s="22">
        <f t="shared" si="2"/>
        <v>6.299734499771148E-2</v>
      </c>
      <c r="M27" s="32"/>
    </row>
    <row r="28" spans="1:13">
      <c r="A28" s="47"/>
      <c r="B28" s="12">
        <v>39</v>
      </c>
      <c r="C28" s="42" t="s">
        <v>30</v>
      </c>
      <c r="D28" s="42"/>
      <c r="E28" s="15">
        <f>VLOOKUP(C28,RA!B32:D57,3,0)</f>
        <v>155676.78959999999</v>
      </c>
      <c r="F28" s="25">
        <f>VLOOKUP(C28,RA!B32:I61,8,0)</f>
        <v>38462.445299999999</v>
      </c>
      <c r="G28" s="16">
        <f t="shared" si="0"/>
        <v>117214.3443</v>
      </c>
      <c r="H28" s="27">
        <f>RA!J32</f>
        <v>24.706602312924399</v>
      </c>
      <c r="I28" s="20">
        <f>VLOOKUP(B28,RMS!B:D,3,FALSE)</f>
        <v>155676.78149062101</v>
      </c>
      <c r="J28" s="21">
        <f>VLOOKUP(B28,RMS!B:E,4,FALSE)</f>
        <v>117214.323000299</v>
      </c>
      <c r="K28" s="22">
        <f t="shared" si="1"/>
        <v>8.1093789776787162E-3</v>
      </c>
      <c r="L28" s="22">
        <f t="shared" si="2"/>
        <v>2.129970099485945E-2</v>
      </c>
      <c r="M28" s="32"/>
    </row>
    <row r="29" spans="1:13">
      <c r="A29" s="47"/>
      <c r="B29" s="12">
        <v>40</v>
      </c>
      <c r="C29" s="42" t="s">
        <v>69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7"/>
      <c r="B30" s="12">
        <v>42</v>
      </c>
      <c r="C30" s="42" t="s">
        <v>31</v>
      </c>
      <c r="D30" s="42"/>
      <c r="E30" s="15">
        <f>VLOOKUP(C30,RA!B34:D60,3,0)</f>
        <v>186316.22089999999</v>
      </c>
      <c r="F30" s="25">
        <f>VLOOKUP(C30,RA!B34:I64,8,0)</f>
        <v>17941.746200000001</v>
      </c>
      <c r="G30" s="16">
        <f t="shared" si="0"/>
        <v>168374.47469999999</v>
      </c>
      <c r="H30" s="27">
        <f>RA!J34</f>
        <v>9.6297284870487605</v>
      </c>
      <c r="I30" s="20">
        <f>VLOOKUP(B30,RMS!B:D,3,FALSE)</f>
        <v>186316.21960000001</v>
      </c>
      <c r="J30" s="21">
        <f>VLOOKUP(B30,RMS!B:E,4,FALSE)</f>
        <v>168374.47659999999</v>
      </c>
      <c r="K30" s="22">
        <f t="shared" si="1"/>
        <v>1.2999999744351953E-3</v>
      </c>
      <c r="L30" s="22">
        <f t="shared" si="2"/>
        <v>-1.9000000029336661E-3</v>
      </c>
      <c r="M30" s="32"/>
    </row>
    <row r="31" spans="1:13" s="35" customFormat="1" ht="12" thickBot="1">
      <c r="A31" s="47"/>
      <c r="B31" s="12">
        <v>70</v>
      </c>
      <c r="C31" s="48" t="s">
        <v>64</v>
      </c>
      <c r="D31" s="49"/>
      <c r="E31" s="15">
        <f>VLOOKUP(C31,RA!B34:D61,3,0)</f>
        <v>70948.81</v>
      </c>
      <c r="F31" s="25">
        <f>VLOOKUP(C31,RA!B34:I65,8,0)</f>
        <v>532.84</v>
      </c>
      <c r="G31" s="16">
        <f t="shared" si="0"/>
        <v>70415.97</v>
      </c>
      <c r="H31" s="27">
        <f>RA!J34</f>
        <v>9.6297284870487605</v>
      </c>
      <c r="I31" s="20">
        <f>VLOOKUP(B31,RMS!B:D,3,FALSE)</f>
        <v>70948.81</v>
      </c>
      <c r="J31" s="21">
        <f>VLOOKUP(B31,RMS!B:E,4,FALSE)</f>
        <v>70415.97</v>
      </c>
      <c r="K31" s="22">
        <f t="shared" si="1"/>
        <v>0</v>
      </c>
      <c r="L31" s="22">
        <f t="shared" si="2"/>
        <v>0</v>
      </c>
    </row>
    <row r="32" spans="1:13">
      <c r="A32" s="47"/>
      <c r="B32" s="12">
        <v>71</v>
      </c>
      <c r="C32" s="42" t="s">
        <v>35</v>
      </c>
      <c r="D32" s="42"/>
      <c r="E32" s="15">
        <f>VLOOKUP(C32,RA!B34:D61,3,0)</f>
        <v>282075.28999999998</v>
      </c>
      <c r="F32" s="25">
        <f>VLOOKUP(C32,RA!B34:I65,8,0)</f>
        <v>-44326.22</v>
      </c>
      <c r="G32" s="16">
        <f t="shared" si="0"/>
        <v>326401.51</v>
      </c>
      <c r="H32" s="27">
        <f>RA!J34</f>
        <v>9.6297284870487605</v>
      </c>
      <c r="I32" s="20">
        <f>VLOOKUP(B32,RMS!B:D,3,FALSE)</f>
        <v>282075.28999999998</v>
      </c>
      <c r="J32" s="21">
        <f>VLOOKUP(B32,RMS!B:E,4,FALSE)</f>
        <v>326401.51</v>
      </c>
      <c r="K32" s="22">
        <f t="shared" si="1"/>
        <v>0</v>
      </c>
      <c r="L32" s="22">
        <f t="shared" si="2"/>
        <v>0</v>
      </c>
      <c r="M32" s="32"/>
    </row>
    <row r="33" spans="1:13">
      <c r="A33" s="47"/>
      <c r="B33" s="12">
        <v>72</v>
      </c>
      <c r="C33" s="42" t="s">
        <v>36</v>
      </c>
      <c r="D33" s="42"/>
      <c r="E33" s="15">
        <f>VLOOKUP(C33,RA!B34:D62,3,0)</f>
        <v>234928.28</v>
      </c>
      <c r="F33" s="25">
        <f>VLOOKUP(C33,RA!B34:I66,8,0)</f>
        <v>-13041</v>
      </c>
      <c r="G33" s="16">
        <f t="shared" si="0"/>
        <v>247969.28</v>
      </c>
      <c r="H33" s="27">
        <f>RA!J35</f>
        <v>3.1168079500059198</v>
      </c>
      <c r="I33" s="20">
        <f>VLOOKUP(B33,RMS!B:D,3,FALSE)</f>
        <v>234928.28</v>
      </c>
      <c r="J33" s="21">
        <f>VLOOKUP(B33,RMS!B:E,4,FALSE)</f>
        <v>247969.28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73</v>
      </c>
      <c r="C34" s="42" t="s">
        <v>37</v>
      </c>
      <c r="D34" s="42"/>
      <c r="E34" s="15">
        <f>VLOOKUP(C34,RA!B34:D63,3,0)</f>
        <v>234069.31</v>
      </c>
      <c r="F34" s="25">
        <f>VLOOKUP(C34,RA!B34:I67,8,0)</f>
        <v>-41521.040000000001</v>
      </c>
      <c r="G34" s="16">
        <f t="shared" si="0"/>
        <v>275590.34999999998</v>
      </c>
      <c r="H34" s="27">
        <f>RA!J34</f>
        <v>9.6297284870487605</v>
      </c>
      <c r="I34" s="20">
        <f>VLOOKUP(B34,RMS!B:D,3,FALSE)</f>
        <v>234069.31</v>
      </c>
      <c r="J34" s="21">
        <f>VLOOKUP(B34,RMS!B:E,4,FALSE)</f>
        <v>275590.34999999998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7"/>
      <c r="B35" s="12">
        <v>74</v>
      </c>
      <c r="C35" s="42" t="s">
        <v>65</v>
      </c>
      <c r="D35" s="42"/>
      <c r="E35" s="15">
        <f>VLOOKUP(C35,RA!B35:D64,3,0)</f>
        <v>4.28</v>
      </c>
      <c r="F35" s="25">
        <f>VLOOKUP(C35,RA!B35:I68,8,0)</f>
        <v>-3320.51</v>
      </c>
      <c r="G35" s="16">
        <f t="shared" si="0"/>
        <v>3324.7900000000004</v>
      </c>
      <c r="H35" s="27">
        <f>RA!J35</f>
        <v>3.1168079500059198</v>
      </c>
      <c r="I35" s="20">
        <f>VLOOKUP(B35,RMS!B:D,3,FALSE)</f>
        <v>4.28</v>
      </c>
      <c r="J35" s="21">
        <f>VLOOKUP(B35,RMS!B:E,4,FALSE)</f>
        <v>3324.79</v>
      </c>
      <c r="K35" s="22">
        <f t="shared" si="1"/>
        <v>0</v>
      </c>
      <c r="L35" s="22">
        <f t="shared" si="2"/>
        <v>0</v>
      </c>
    </row>
    <row r="36" spans="1:13" ht="11.25" customHeight="1">
      <c r="A36" s="47"/>
      <c r="B36" s="12">
        <v>75</v>
      </c>
      <c r="C36" s="42" t="s">
        <v>32</v>
      </c>
      <c r="D36" s="42"/>
      <c r="E36" s="15">
        <f>VLOOKUP(C36,RA!B8:D64,3,0)</f>
        <v>95671.794899999994</v>
      </c>
      <c r="F36" s="25">
        <f>VLOOKUP(C36,RA!B8:I68,8,0)</f>
        <v>6726.7389000000003</v>
      </c>
      <c r="G36" s="16">
        <f t="shared" si="0"/>
        <v>88945.055999999997</v>
      </c>
      <c r="H36" s="27">
        <f>RA!J35</f>
        <v>3.1168079500059198</v>
      </c>
      <c r="I36" s="20">
        <f>VLOOKUP(B36,RMS!B:D,3,FALSE)</f>
        <v>95671.794830769199</v>
      </c>
      <c r="J36" s="21">
        <f>VLOOKUP(B36,RMS!B:E,4,FALSE)</f>
        <v>88945.055384615407</v>
      </c>
      <c r="K36" s="22">
        <f t="shared" si="1"/>
        <v>6.9230794906616211E-5</v>
      </c>
      <c r="L36" s="22">
        <f t="shared" si="2"/>
        <v>6.1538458976428956E-4</v>
      </c>
      <c r="M36" s="32"/>
    </row>
    <row r="37" spans="1:13">
      <c r="A37" s="47"/>
      <c r="B37" s="12">
        <v>76</v>
      </c>
      <c r="C37" s="42" t="s">
        <v>33</v>
      </c>
      <c r="D37" s="42"/>
      <c r="E37" s="15">
        <f>VLOOKUP(C37,RA!B8:D65,3,0)</f>
        <v>314182.03129999997</v>
      </c>
      <c r="F37" s="25">
        <f>VLOOKUP(C37,RA!B8:I69,8,0)</f>
        <v>17384.6911</v>
      </c>
      <c r="G37" s="16">
        <f t="shared" si="0"/>
        <v>296797.34019999998</v>
      </c>
      <c r="H37" s="27">
        <f>RA!J36</f>
        <v>0.75102034833283304</v>
      </c>
      <c r="I37" s="20">
        <f>VLOOKUP(B37,RMS!B:D,3,FALSE)</f>
        <v>314182.02550256398</v>
      </c>
      <c r="J37" s="21">
        <f>VLOOKUP(B37,RMS!B:E,4,FALSE)</f>
        <v>296797.34212393197</v>
      </c>
      <c r="K37" s="22">
        <f t="shared" si="1"/>
        <v>5.7974359951913357E-3</v>
      </c>
      <c r="L37" s="22">
        <f t="shared" si="2"/>
        <v>-1.9239319954067469E-3</v>
      </c>
      <c r="M37" s="32"/>
    </row>
    <row r="38" spans="1:13">
      <c r="A38" s="47"/>
      <c r="B38" s="12">
        <v>77</v>
      </c>
      <c r="C38" s="42" t="s">
        <v>38</v>
      </c>
      <c r="D38" s="42"/>
      <c r="E38" s="15">
        <f>VLOOKUP(C38,RA!B9:D66,3,0)</f>
        <v>141342.76</v>
      </c>
      <c r="F38" s="25">
        <f>VLOOKUP(C38,RA!B9:I70,8,0)</f>
        <v>-20290.650000000001</v>
      </c>
      <c r="G38" s="16">
        <f t="shared" si="0"/>
        <v>161633.41</v>
      </c>
      <c r="H38" s="27">
        <f>RA!J37</f>
        <v>-15.7143222293594</v>
      </c>
      <c r="I38" s="20">
        <f>VLOOKUP(B38,RMS!B:D,3,FALSE)</f>
        <v>141342.76</v>
      </c>
      <c r="J38" s="21">
        <f>VLOOKUP(B38,RMS!B:E,4,FALSE)</f>
        <v>161633.41</v>
      </c>
      <c r="K38" s="22">
        <f t="shared" si="1"/>
        <v>0</v>
      </c>
      <c r="L38" s="22">
        <f t="shared" si="2"/>
        <v>0</v>
      </c>
      <c r="M38" s="32"/>
    </row>
    <row r="39" spans="1:13">
      <c r="A39" s="47"/>
      <c r="B39" s="12">
        <v>78</v>
      </c>
      <c r="C39" s="42" t="s">
        <v>39</v>
      </c>
      <c r="D39" s="42"/>
      <c r="E39" s="15">
        <f>VLOOKUP(C39,RA!B10:D67,3,0)</f>
        <v>100196.61</v>
      </c>
      <c r="F39" s="25">
        <f>VLOOKUP(C39,RA!B10:I71,8,0)</f>
        <v>7236.1</v>
      </c>
      <c r="G39" s="16">
        <f t="shared" si="0"/>
        <v>92960.51</v>
      </c>
      <c r="H39" s="27">
        <f>RA!J38</f>
        <v>-5.5510558371261203</v>
      </c>
      <c r="I39" s="20">
        <f>VLOOKUP(B39,RMS!B:D,3,FALSE)</f>
        <v>100196.61</v>
      </c>
      <c r="J39" s="21">
        <f>VLOOKUP(B39,RMS!B:E,4,FALSE)</f>
        <v>92960.51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7"/>
      <c r="B40" s="12">
        <v>9101</v>
      </c>
      <c r="C40" s="43" t="s">
        <v>71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-17.738780022037101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7"/>
      <c r="B41" s="12">
        <v>99</v>
      </c>
      <c r="C41" s="42" t="s">
        <v>34</v>
      </c>
      <c r="D41" s="42"/>
      <c r="E41" s="15">
        <f>VLOOKUP(C41,RA!B8:D68,3,0)</f>
        <v>18302.000599999999</v>
      </c>
      <c r="F41" s="25">
        <f>VLOOKUP(C41,RA!B8:I72,8,0)</f>
        <v>1477.6111000000001</v>
      </c>
      <c r="G41" s="16">
        <f t="shared" si="0"/>
        <v>16824.389499999997</v>
      </c>
      <c r="H41" s="27">
        <f>RA!J39</f>
        <v>-17.738780022037101</v>
      </c>
      <c r="I41" s="20">
        <f>VLOOKUP(B41,RMS!B:D,3,FALSE)</f>
        <v>18302.000605098001</v>
      </c>
      <c r="J41" s="21">
        <f>VLOOKUP(B41,RMS!B:E,4,FALSE)</f>
        <v>16824.389214129002</v>
      </c>
      <c r="K41" s="22">
        <f t="shared" si="1"/>
        <v>-5.0980015657842159E-6</v>
      </c>
      <c r="L41" s="22">
        <f t="shared" si="2"/>
        <v>2.8587099586729892E-4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74</v>
      </c>
      <c r="F5" s="58" t="s">
        <v>75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76</v>
      </c>
      <c r="Q5" s="58" t="s">
        <v>77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21719850.3013</v>
      </c>
      <c r="E7" s="67">
        <v>28630127.678599998</v>
      </c>
      <c r="F7" s="68">
        <v>75.863616624856405</v>
      </c>
      <c r="G7" s="67">
        <v>19045364.557999998</v>
      </c>
      <c r="H7" s="68">
        <v>14.042712257647899</v>
      </c>
      <c r="I7" s="67">
        <v>2166876.5496999999</v>
      </c>
      <c r="J7" s="68">
        <v>9.9764801305757906</v>
      </c>
      <c r="K7" s="67">
        <v>1594378.709</v>
      </c>
      <c r="L7" s="68">
        <v>8.3714790764153797</v>
      </c>
      <c r="M7" s="68">
        <v>0.35907268296317901</v>
      </c>
      <c r="N7" s="67">
        <v>559262409.27419996</v>
      </c>
      <c r="O7" s="67">
        <v>3414637082.7392998</v>
      </c>
      <c r="P7" s="67">
        <v>1097633</v>
      </c>
      <c r="Q7" s="67">
        <v>1076195</v>
      </c>
      <c r="R7" s="68">
        <v>1.99201817514485</v>
      </c>
      <c r="S7" s="67">
        <v>19.787898415317301</v>
      </c>
      <c r="T7" s="67">
        <v>18.467463944359501</v>
      </c>
      <c r="U7" s="69">
        <v>6.6729394059132598</v>
      </c>
    </row>
    <row r="8" spans="1:23" ht="12" thickBot="1">
      <c r="A8" s="70">
        <v>42519</v>
      </c>
      <c r="B8" s="48" t="s">
        <v>6</v>
      </c>
      <c r="C8" s="49"/>
      <c r="D8" s="71">
        <v>593844.17150000005</v>
      </c>
      <c r="E8" s="71">
        <v>721182.3811</v>
      </c>
      <c r="F8" s="72">
        <v>82.343133590455395</v>
      </c>
      <c r="G8" s="71">
        <v>583472.46180000005</v>
      </c>
      <c r="H8" s="72">
        <v>1.7775834129349199</v>
      </c>
      <c r="I8" s="71">
        <v>132381.78760000001</v>
      </c>
      <c r="J8" s="72">
        <v>22.2923443477798</v>
      </c>
      <c r="K8" s="71">
        <v>124192.692</v>
      </c>
      <c r="L8" s="72">
        <v>21.2850991487873</v>
      </c>
      <c r="M8" s="72">
        <v>6.5938627049005993E-2</v>
      </c>
      <c r="N8" s="71">
        <v>17255567.5121</v>
      </c>
      <c r="O8" s="71">
        <v>124471810.6717</v>
      </c>
      <c r="P8" s="71">
        <v>29312</v>
      </c>
      <c r="Q8" s="71">
        <v>28008</v>
      </c>
      <c r="R8" s="72">
        <v>4.6558126249643097</v>
      </c>
      <c r="S8" s="71">
        <v>20.2594217897107</v>
      </c>
      <c r="T8" s="71">
        <v>20.7326193337618</v>
      </c>
      <c r="U8" s="73">
        <v>-2.3356912599125201</v>
      </c>
    </row>
    <row r="9" spans="1:23" ht="12" thickBot="1">
      <c r="A9" s="74"/>
      <c r="B9" s="48" t="s">
        <v>7</v>
      </c>
      <c r="C9" s="49"/>
      <c r="D9" s="71">
        <v>240274.1349</v>
      </c>
      <c r="E9" s="71">
        <v>208318.2303</v>
      </c>
      <c r="F9" s="72">
        <v>115.33994627065501</v>
      </c>
      <c r="G9" s="71">
        <v>84657.651100000003</v>
      </c>
      <c r="H9" s="72">
        <v>183.81857018000801</v>
      </c>
      <c r="I9" s="71">
        <v>54221.261299999998</v>
      </c>
      <c r="J9" s="72">
        <v>22.566416198966401</v>
      </c>
      <c r="K9" s="71">
        <v>19879.502199999999</v>
      </c>
      <c r="L9" s="72">
        <v>23.482227467565501</v>
      </c>
      <c r="M9" s="72">
        <v>1.72749592794129</v>
      </c>
      <c r="N9" s="71">
        <v>2240971.6855000001</v>
      </c>
      <c r="O9" s="71">
        <v>17185376.454</v>
      </c>
      <c r="P9" s="71">
        <v>9262</v>
      </c>
      <c r="Q9" s="71">
        <v>6426</v>
      </c>
      <c r="R9" s="72">
        <v>44.133208839091203</v>
      </c>
      <c r="S9" s="71">
        <v>25.9419277585835</v>
      </c>
      <c r="T9" s="71">
        <v>18.916951104886401</v>
      </c>
      <c r="U9" s="73">
        <v>27.0796246102902</v>
      </c>
    </row>
    <row r="10" spans="1:23" ht="12" thickBot="1">
      <c r="A10" s="74"/>
      <c r="B10" s="48" t="s">
        <v>8</v>
      </c>
      <c r="C10" s="49"/>
      <c r="D10" s="71">
        <v>722086.63650000002</v>
      </c>
      <c r="E10" s="71">
        <v>378714.24650000001</v>
      </c>
      <c r="F10" s="72">
        <v>190.667935831139</v>
      </c>
      <c r="G10" s="71">
        <v>209062.15429999999</v>
      </c>
      <c r="H10" s="72">
        <v>245.393282164222</v>
      </c>
      <c r="I10" s="71">
        <v>119108.77</v>
      </c>
      <c r="J10" s="72">
        <v>16.4950802271218</v>
      </c>
      <c r="K10" s="71">
        <v>50424.126799999998</v>
      </c>
      <c r="L10" s="72">
        <v>24.119203673584298</v>
      </c>
      <c r="M10" s="72">
        <v>1.3621384753458901</v>
      </c>
      <c r="N10" s="71">
        <v>4319469.6737000002</v>
      </c>
      <c r="O10" s="71">
        <v>29793983.104400001</v>
      </c>
      <c r="P10" s="71">
        <v>119064</v>
      </c>
      <c r="Q10" s="71">
        <v>112501</v>
      </c>
      <c r="R10" s="72">
        <v>5.8337259224362503</v>
      </c>
      <c r="S10" s="71">
        <v>6.0646932448095097</v>
      </c>
      <c r="T10" s="71">
        <v>1.9663383783255299</v>
      </c>
      <c r="U10" s="73">
        <v>67.5772821649566</v>
      </c>
    </row>
    <row r="11" spans="1:23" ht="12" thickBot="1">
      <c r="A11" s="74"/>
      <c r="B11" s="48" t="s">
        <v>9</v>
      </c>
      <c r="C11" s="49"/>
      <c r="D11" s="71">
        <v>58797.559500000003</v>
      </c>
      <c r="E11" s="71">
        <v>115722.0509</v>
      </c>
      <c r="F11" s="72">
        <v>50.8092961045162</v>
      </c>
      <c r="G11" s="71">
        <v>113077.0526</v>
      </c>
      <c r="H11" s="72">
        <v>-48.002217825758898</v>
      </c>
      <c r="I11" s="71">
        <v>13538.6985</v>
      </c>
      <c r="J11" s="72">
        <v>23.0259531435144</v>
      </c>
      <c r="K11" s="71">
        <v>17348.980200000002</v>
      </c>
      <c r="L11" s="72">
        <v>15.342617976938699</v>
      </c>
      <c r="M11" s="72">
        <v>-0.21962568727814899</v>
      </c>
      <c r="N11" s="71">
        <v>1540663.8492000001</v>
      </c>
      <c r="O11" s="71">
        <v>10056360.6226</v>
      </c>
      <c r="P11" s="71">
        <v>2871</v>
      </c>
      <c r="Q11" s="71">
        <v>2601</v>
      </c>
      <c r="R11" s="72">
        <v>10.380622837370201</v>
      </c>
      <c r="S11" s="71">
        <v>20.479818704284199</v>
      </c>
      <c r="T11" s="71">
        <v>20.705523490965</v>
      </c>
      <c r="U11" s="73">
        <v>-1.1020839097251101</v>
      </c>
    </row>
    <row r="12" spans="1:23" ht="12" thickBot="1">
      <c r="A12" s="74"/>
      <c r="B12" s="48" t="s">
        <v>10</v>
      </c>
      <c r="C12" s="49"/>
      <c r="D12" s="71">
        <v>561767.66119999997</v>
      </c>
      <c r="E12" s="71">
        <v>461459.82199999999</v>
      </c>
      <c r="F12" s="72">
        <v>121.737068844967</v>
      </c>
      <c r="G12" s="71">
        <v>249829.77549999999</v>
      </c>
      <c r="H12" s="72">
        <v>124.860171320932</v>
      </c>
      <c r="I12" s="71">
        <v>182316.53169999999</v>
      </c>
      <c r="J12" s="72">
        <v>32.454080982616702</v>
      </c>
      <c r="K12" s="71">
        <v>53644.084999999999</v>
      </c>
      <c r="L12" s="72">
        <v>21.472254415086699</v>
      </c>
      <c r="M12" s="72">
        <v>2.3986325183848298</v>
      </c>
      <c r="N12" s="71">
        <v>6153219.6552999998</v>
      </c>
      <c r="O12" s="71">
        <v>33796645.288900003</v>
      </c>
      <c r="P12" s="71">
        <v>3512</v>
      </c>
      <c r="Q12" s="71">
        <v>1529</v>
      </c>
      <c r="R12" s="72">
        <v>129.69260954872499</v>
      </c>
      <c r="S12" s="71">
        <v>159.956623348519</v>
      </c>
      <c r="T12" s="71">
        <v>81.857581164159598</v>
      </c>
      <c r="U12" s="73">
        <v>48.825138058956597</v>
      </c>
    </row>
    <row r="13" spans="1:23" ht="12" thickBot="1">
      <c r="A13" s="74"/>
      <c r="B13" s="48" t="s">
        <v>11</v>
      </c>
      <c r="C13" s="49"/>
      <c r="D13" s="71">
        <v>731671.94</v>
      </c>
      <c r="E13" s="71">
        <v>443415.32919999998</v>
      </c>
      <c r="F13" s="72">
        <v>165.008264671424</v>
      </c>
      <c r="G13" s="71">
        <v>244076.61600000001</v>
      </c>
      <c r="H13" s="72">
        <v>199.771420954148</v>
      </c>
      <c r="I13" s="71">
        <v>222376.40239999999</v>
      </c>
      <c r="J13" s="72">
        <v>30.392911118061999</v>
      </c>
      <c r="K13" s="71">
        <v>76139.874500000005</v>
      </c>
      <c r="L13" s="72">
        <v>31.195071345957999</v>
      </c>
      <c r="M13" s="72">
        <v>1.92063000970667</v>
      </c>
      <c r="N13" s="71">
        <v>7432874.5838000001</v>
      </c>
      <c r="O13" s="71">
        <v>53447597.408</v>
      </c>
      <c r="P13" s="71">
        <v>16161</v>
      </c>
      <c r="Q13" s="71">
        <v>10575</v>
      </c>
      <c r="R13" s="72">
        <v>52.822695035461003</v>
      </c>
      <c r="S13" s="71">
        <v>45.273927355980497</v>
      </c>
      <c r="T13" s="71">
        <v>35.912494647754102</v>
      </c>
      <c r="U13" s="73">
        <v>20.677315300303199</v>
      </c>
    </row>
    <row r="14" spans="1:23" ht="12" thickBot="1">
      <c r="A14" s="74"/>
      <c r="B14" s="48" t="s">
        <v>12</v>
      </c>
      <c r="C14" s="49"/>
      <c r="D14" s="71">
        <v>107900.4575</v>
      </c>
      <c r="E14" s="71">
        <v>286730.01370000001</v>
      </c>
      <c r="F14" s="72">
        <v>37.631378769051402</v>
      </c>
      <c r="G14" s="71">
        <v>168199.66329999999</v>
      </c>
      <c r="H14" s="72">
        <v>-35.849777946612598</v>
      </c>
      <c r="I14" s="71">
        <v>24504.4899</v>
      </c>
      <c r="J14" s="72">
        <v>22.710274328540301</v>
      </c>
      <c r="K14" s="71">
        <v>36866.242899999997</v>
      </c>
      <c r="L14" s="72">
        <v>21.9181431024898</v>
      </c>
      <c r="M14" s="72">
        <v>-0.33531361016449002</v>
      </c>
      <c r="N14" s="71">
        <v>3885904.3396000001</v>
      </c>
      <c r="O14" s="71">
        <v>24319537.741900001</v>
      </c>
      <c r="P14" s="71">
        <v>2585</v>
      </c>
      <c r="Q14" s="71">
        <v>2681</v>
      </c>
      <c r="R14" s="72">
        <v>-3.5807534502051399</v>
      </c>
      <c r="S14" s="71">
        <v>41.740989361702098</v>
      </c>
      <c r="T14" s="71">
        <v>40.901025438269301</v>
      </c>
      <c r="U14" s="73">
        <v>2.0123239441073202</v>
      </c>
    </row>
    <row r="15" spans="1:23" ht="12" thickBot="1">
      <c r="A15" s="74"/>
      <c r="B15" s="48" t="s">
        <v>13</v>
      </c>
      <c r="C15" s="49"/>
      <c r="D15" s="71">
        <v>104455.3198</v>
      </c>
      <c r="E15" s="71">
        <v>205054.16829999999</v>
      </c>
      <c r="F15" s="72">
        <v>50.940354281010698</v>
      </c>
      <c r="G15" s="71">
        <v>112847.0097</v>
      </c>
      <c r="H15" s="72">
        <v>-7.4363422852843399</v>
      </c>
      <c r="I15" s="71">
        <v>20885.906500000001</v>
      </c>
      <c r="J15" s="72">
        <v>19.995062520501701</v>
      </c>
      <c r="K15" s="71">
        <v>24227.5929</v>
      </c>
      <c r="L15" s="72">
        <v>21.469415064172502</v>
      </c>
      <c r="M15" s="72">
        <v>-0.13792894794761101</v>
      </c>
      <c r="N15" s="71">
        <v>3681920.5671000001</v>
      </c>
      <c r="O15" s="71">
        <v>20295044.964200001</v>
      </c>
      <c r="P15" s="71">
        <v>4719</v>
      </c>
      <c r="Q15" s="71">
        <v>4246</v>
      </c>
      <c r="R15" s="72">
        <v>11.139896373057001</v>
      </c>
      <c r="S15" s="71">
        <v>22.135053994490399</v>
      </c>
      <c r="T15" s="71">
        <v>20.649873480923201</v>
      </c>
      <c r="U15" s="73">
        <v>6.7096313112080503</v>
      </c>
    </row>
    <row r="16" spans="1:23" ht="12" thickBot="1">
      <c r="A16" s="74"/>
      <c r="B16" s="48" t="s">
        <v>14</v>
      </c>
      <c r="C16" s="49"/>
      <c r="D16" s="71">
        <v>1333503.6307000001</v>
      </c>
      <c r="E16" s="71">
        <v>1818536.5645000001</v>
      </c>
      <c r="F16" s="72">
        <v>73.328392550998402</v>
      </c>
      <c r="G16" s="71">
        <v>807270.99100000004</v>
      </c>
      <c r="H16" s="72">
        <v>65.186615841123398</v>
      </c>
      <c r="I16" s="71">
        <v>-46298.610699999997</v>
      </c>
      <c r="J16" s="72">
        <v>-3.47195235424266</v>
      </c>
      <c r="K16" s="71">
        <v>49976.412900000003</v>
      </c>
      <c r="L16" s="72">
        <v>6.19078518331151</v>
      </c>
      <c r="M16" s="72">
        <v>-1.9264092401477699</v>
      </c>
      <c r="N16" s="71">
        <v>31844454.539500002</v>
      </c>
      <c r="O16" s="71">
        <v>170470871.41060001</v>
      </c>
      <c r="P16" s="71">
        <v>56733</v>
      </c>
      <c r="Q16" s="71">
        <v>53056</v>
      </c>
      <c r="R16" s="72">
        <v>6.9304131483715299</v>
      </c>
      <c r="S16" s="71">
        <v>23.5049024500732</v>
      </c>
      <c r="T16" s="71">
        <v>22.028352570868499</v>
      </c>
      <c r="U16" s="73">
        <v>6.2818804814909504</v>
      </c>
    </row>
    <row r="17" spans="1:21" ht="12" thickBot="1">
      <c r="A17" s="74"/>
      <c r="B17" s="48" t="s">
        <v>15</v>
      </c>
      <c r="C17" s="49"/>
      <c r="D17" s="71">
        <v>669944.07019999996</v>
      </c>
      <c r="E17" s="71">
        <v>851124.92420000001</v>
      </c>
      <c r="F17" s="72">
        <v>78.712777778150794</v>
      </c>
      <c r="G17" s="71">
        <v>456245.07049999997</v>
      </c>
      <c r="H17" s="72">
        <v>46.838642983212303</v>
      </c>
      <c r="I17" s="71">
        <v>53607.524400000002</v>
      </c>
      <c r="J17" s="72">
        <v>8.0017910127925198</v>
      </c>
      <c r="K17" s="71">
        <v>60626.974499999997</v>
      </c>
      <c r="L17" s="72">
        <v>13.2882475713236</v>
      </c>
      <c r="M17" s="72">
        <v>-0.115780973038659</v>
      </c>
      <c r="N17" s="71">
        <v>22627581.767900001</v>
      </c>
      <c r="O17" s="71">
        <v>196883883.1365</v>
      </c>
      <c r="P17" s="71">
        <v>11543</v>
      </c>
      <c r="Q17" s="71">
        <v>11992</v>
      </c>
      <c r="R17" s="72">
        <v>-3.7441627751834599</v>
      </c>
      <c r="S17" s="71">
        <v>58.038990747639303</v>
      </c>
      <c r="T17" s="71">
        <v>34.914573407271497</v>
      </c>
      <c r="U17" s="73">
        <v>39.842900509617003</v>
      </c>
    </row>
    <row r="18" spans="1:21" ht="12" customHeight="1" thickBot="1">
      <c r="A18" s="74"/>
      <c r="B18" s="48" t="s">
        <v>16</v>
      </c>
      <c r="C18" s="49"/>
      <c r="D18" s="71">
        <v>2110706.9759999998</v>
      </c>
      <c r="E18" s="71">
        <v>3320551.4344000001</v>
      </c>
      <c r="F18" s="72">
        <v>63.564953523491802</v>
      </c>
      <c r="G18" s="71">
        <v>1778327.3709</v>
      </c>
      <c r="H18" s="72">
        <v>18.690574668025601</v>
      </c>
      <c r="I18" s="71">
        <v>251045.3205</v>
      </c>
      <c r="J18" s="72">
        <v>11.893897322297001</v>
      </c>
      <c r="K18" s="71">
        <v>241965.9711</v>
      </c>
      <c r="L18" s="72">
        <v>13.606379514787699</v>
      </c>
      <c r="M18" s="72">
        <v>3.7523249069794998E-2</v>
      </c>
      <c r="N18" s="71">
        <v>46868301.811099999</v>
      </c>
      <c r="O18" s="71">
        <v>376166319.398</v>
      </c>
      <c r="P18" s="71">
        <v>100419</v>
      </c>
      <c r="Q18" s="71">
        <v>100476</v>
      </c>
      <c r="R18" s="72">
        <v>-5.6729965364865999E-2</v>
      </c>
      <c r="S18" s="71">
        <v>21.019000149374101</v>
      </c>
      <c r="T18" s="71">
        <v>21.3169636370875</v>
      </c>
      <c r="U18" s="73">
        <v>-1.4175911584558001</v>
      </c>
    </row>
    <row r="19" spans="1:21" ht="12" customHeight="1" thickBot="1">
      <c r="A19" s="74"/>
      <c r="B19" s="48" t="s">
        <v>17</v>
      </c>
      <c r="C19" s="49"/>
      <c r="D19" s="71">
        <v>747072.78749999998</v>
      </c>
      <c r="E19" s="71">
        <v>860065.2121</v>
      </c>
      <c r="F19" s="72">
        <v>86.862342179366905</v>
      </c>
      <c r="G19" s="71">
        <v>437930.00189999997</v>
      </c>
      <c r="H19" s="72">
        <v>70.591826150013802</v>
      </c>
      <c r="I19" s="71">
        <v>29215.926299999999</v>
      </c>
      <c r="J19" s="72">
        <v>3.9107201853474001</v>
      </c>
      <c r="K19" s="71">
        <v>30328.266500000002</v>
      </c>
      <c r="L19" s="72">
        <v>6.92536852200534</v>
      </c>
      <c r="M19" s="72">
        <v>-3.6676682460569002E-2</v>
      </c>
      <c r="N19" s="71">
        <v>15935093.8177</v>
      </c>
      <c r="O19" s="71">
        <v>109687845.175</v>
      </c>
      <c r="P19" s="71">
        <v>12065</v>
      </c>
      <c r="Q19" s="71">
        <v>12085</v>
      </c>
      <c r="R19" s="72">
        <v>-0.165494414563505</v>
      </c>
      <c r="S19" s="71">
        <v>61.920662038955697</v>
      </c>
      <c r="T19" s="71">
        <v>44.485573909805503</v>
      </c>
      <c r="U19" s="73">
        <v>28.157141017292901</v>
      </c>
    </row>
    <row r="20" spans="1:21" ht="12" thickBot="1">
      <c r="A20" s="74"/>
      <c r="B20" s="48" t="s">
        <v>18</v>
      </c>
      <c r="C20" s="49"/>
      <c r="D20" s="71">
        <v>1417389.4793</v>
      </c>
      <c r="E20" s="71">
        <v>1352505.2149</v>
      </c>
      <c r="F20" s="72">
        <v>104.79733931412601</v>
      </c>
      <c r="G20" s="71">
        <v>778831.17660000001</v>
      </c>
      <c r="H20" s="72">
        <v>81.989309350408405</v>
      </c>
      <c r="I20" s="71">
        <v>145776.62969999999</v>
      </c>
      <c r="J20" s="72">
        <v>10.284867485540699</v>
      </c>
      <c r="K20" s="71">
        <v>58348.985399999998</v>
      </c>
      <c r="L20" s="72">
        <v>7.4918656511316701</v>
      </c>
      <c r="M20" s="72">
        <v>1.4983575755543499</v>
      </c>
      <c r="N20" s="71">
        <v>37043531.248300001</v>
      </c>
      <c r="O20" s="71">
        <v>194403751.1013</v>
      </c>
      <c r="P20" s="71">
        <v>50535</v>
      </c>
      <c r="Q20" s="71">
        <v>50237</v>
      </c>
      <c r="R20" s="72">
        <v>0.593188287517177</v>
      </c>
      <c r="S20" s="71">
        <v>28.047679416246201</v>
      </c>
      <c r="T20" s="71">
        <v>28.242443625216499</v>
      </c>
      <c r="U20" s="73">
        <v>-0.69440400426675497</v>
      </c>
    </row>
    <row r="21" spans="1:21" ht="12" customHeight="1" thickBot="1">
      <c r="A21" s="74"/>
      <c r="B21" s="48" t="s">
        <v>19</v>
      </c>
      <c r="C21" s="49"/>
      <c r="D21" s="71">
        <v>398241.7133</v>
      </c>
      <c r="E21" s="71">
        <v>514435.60749999998</v>
      </c>
      <c r="F21" s="72">
        <v>77.413325884522905</v>
      </c>
      <c r="G21" s="71">
        <v>314786.07329999999</v>
      </c>
      <c r="H21" s="72">
        <v>26.511859030200601</v>
      </c>
      <c r="I21" s="71">
        <v>44846.744400000003</v>
      </c>
      <c r="J21" s="72">
        <v>11.261187088710701</v>
      </c>
      <c r="K21" s="71">
        <v>21826.669900000001</v>
      </c>
      <c r="L21" s="72">
        <v>6.9338105308104199</v>
      </c>
      <c r="M21" s="72">
        <v>1.05467643967072</v>
      </c>
      <c r="N21" s="71">
        <v>9558255.3929999992</v>
      </c>
      <c r="O21" s="71">
        <v>66845440.285300002</v>
      </c>
      <c r="P21" s="71">
        <v>35576</v>
      </c>
      <c r="Q21" s="71">
        <v>36409</v>
      </c>
      <c r="R21" s="72">
        <v>-2.2878958499272102</v>
      </c>
      <c r="S21" s="71">
        <v>11.194111572408399</v>
      </c>
      <c r="T21" s="71">
        <v>11.234473160482301</v>
      </c>
      <c r="U21" s="73">
        <v>-0.36056088786372598</v>
      </c>
    </row>
    <row r="22" spans="1:21" ht="12" customHeight="1" thickBot="1">
      <c r="A22" s="74"/>
      <c r="B22" s="48" t="s">
        <v>20</v>
      </c>
      <c r="C22" s="49"/>
      <c r="D22" s="71">
        <v>1583424.4254000001</v>
      </c>
      <c r="E22" s="71">
        <v>2098443.1894</v>
      </c>
      <c r="F22" s="72">
        <v>75.457102360380901</v>
      </c>
      <c r="G22" s="71">
        <v>1260241.5242999999</v>
      </c>
      <c r="H22" s="72">
        <v>25.6445209008258</v>
      </c>
      <c r="I22" s="71">
        <v>104806.97139999999</v>
      </c>
      <c r="J22" s="72">
        <v>6.6190068637803101</v>
      </c>
      <c r="K22" s="71">
        <v>158274.07920000001</v>
      </c>
      <c r="L22" s="72">
        <v>12.5590274680017</v>
      </c>
      <c r="M22" s="72">
        <v>-0.33781341878752802</v>
      </c>
      <c r="N22" s="71">
        <v>36973136.762000002</v>
      </c>
      <c r="O22" s="71">
        <v>215847888.39160001</v>
      </c>
      <c r="P22" s="71">
        <v>91683</v>
      </c>
      <c r="Q22" s="71">
        <v>89660</v>
      </c>
      <c r="R22" s="72">
        <v>2.25630158376087</v>
      </c>
      <c r="S22" s="71">
        <v>17.2706436896698</v>
      </c>
      <c r="T22" s="71">
        <v>17.192310821994202</v>
      </c>
      <c r="U22" s="73">
        <v>0.453560788371143</v>
      </c>
    </row>
    <row r="23" spans="1:21" ht="12" thickBot="1">
      <c r="A23" s="74"/>
      <c r="B23" s="48" t="s">
        <v>21</v>
      </c>
      <c r="C23" s="49"/>
      <c r="D23" s="71">
        <v>2758505.1765999999</v>
      </c>
      <c r="E23" s="71">
        <v>5354873.4358000001</v>
      </c>
      <c r="F23" s="72">
        <v>51.513919230247701</v>
      </c>
      <c r="G23" s="71">
        <v>2705506.4204000002</v>
      </c>
      <c r="H23" s="72">
        <v>1.9589218417809</v>
      </c>
      <c r="I23" s="71">
        <v>269384.2046</v>
      </c>
      <c r="J23" s="72">
        <v>9.76558633585854</v>
      </c>
      <c r="K23" s="71">
        <v>306739.37910000002</v>
      </c>
      <c r="L23" s="72">
        <v>11.337595682166199</v>
      </c>
      <c r="M23" s="72">
        <v>-0.12178147654078</v>
      </c>
      <c r="N23" s="71">
        <v>85539421.724099994</v>
      </c>
      <c r="O23" s="71">
        <v>487496842.18229997</v>
      </c>
      <c r="P23" s="71">
        <v>90077</v>
      </c>
      <c r="Q23" s="71">
        <v>83866</v>
      </c>
      <c r="R23" s="72">
        <v>7.4058617318102602</v>
      </c>
      <c r="S23" s="71">
        <v>30.623857106697599</v>
      </c>
      <c r="T23" s="71">
        <v>30.434617922638498</v>
      </c>
      <c r="U23" s="73">
        <v>0.61794692745519797</v>
      </c>
    </row>
    <row r="24" spans="1:21" ht="12" thickBot="1">
      <c r="A24" s="74"/>
      <c r="B24" s="48" t="s">
        <v>22</v>
      </c>
      <c r="C24" s="49"/>
      <c r="D24" s="71">
        <v>307123.38329999999</v>
      </c>
      <c r="E24" s="71">
        <v>331224.02620000002</v>
      </c>
      <c r="F24" s="72">
        <v>92.723763678469496</v>
      </c>
      <c r="G24" s="71">
        <v>211312.54399999999</v>
      </c>
      <c r="H24" s="72">
        <v>45.340819568193702</v>
      </c>
      <c r="I24" s="71">
        <v>46086.248800000001</v>
      </c>
      <c r="J24" s="72">
        <v>15.0057766050925</v>
      </c>
      <c r="K24" s="71">
        <v>36342.946300000003</v>
      </c>
      <c r="L24" s="72">
        <v>17.198669616130299</v>
      </c>
      <c r="M24" s="72">
        <v>0.268093357637325</v>
      </c>
      <c r="N24" s="71">
        <v>7069195.5722000003</v>
      </c>
      <c r="O24" s="71">
        <v>46618507.204800002</v>
      </c>
      <c r="P24" s="71">
        <v>29532</v>
      </c>
      <c r="Q24" s="71">
        <v>30039</v>
      </c>
      <c r="R24" s="72">
        <v>-1.68780585239189</v>
      </c>
      <c r="S24" s="71">
        <v>10.3996811357172</v>
      </c>
      <c r="T24" s="71">
        <v>10.562096611072301</v>
      </c>
      <c r="U24" s="73">
        <v>-1.5617351458716999</v>
      </c>
    </row>
    <row r="25" spans="1:21" ht="12" thickBot="1">
      <c r="A25" s="74"/>
      <c r="B25" s="48" t="s">
        <v>23</v>
      </c>
      <c r="C25" s="49"/>
      <c r="D25" s="71">
        <v>318801.3309</v>
      </c>
      <c r="E25" s="71">
        <v>390002.74339999998</v>
      </c>
      <c r="F25" s="72">
        <v>81.743355987890197</v>
      </c>
      <c r="G25" s="71">
        <v>290085.15490000002</v>
      </c>
      <c r="H25" s="72">
        <v>9.89922287126317</v>
      </c>
      <c r="I25" s="71">
        <v>27414.5291</v>
      </c>
      <c r="J25" s="72">
        <v>8.5992517730734495</v>
      </c>
      <c r="K25" s="71">
        <v>19781.427</v>
      </c>
      <c r="L25" s="72">
        <v>6.8191793567717003</v>
      </c>
      <c r="M25" s="72">
        <v>0.38587216685631398</v>
      </c>
      <c r="N25" s="71">
        <v>7533314.2221999997</v>
      </c>
      <c r="O25" s="71">
        <v>59574370.708800003</v>
      </c>
      <c r="P25" s="71">
        <v>20029</v>
      </c>
      <c r="Q25" s="71">
        <v>21628</v>
      </c>
      <c r="R25" s="72">
        <v>-7.3931940077677103</v>
      </c>
      <c r="S25" s="71">
        <v>15.9169869139747</v>
      </c>
      <c r="T25" s="71">
        <v>15.6901597604957</v>
      </c>
      <c r="U25" s="73">
        <v>1.4250633911116399</v>
      </c>
    </row>
    <row r="26" spans="1:21" ht="12" thickBot="1">
      <c r="A26" s="74"/>
      <c r="B26" s="48" t="s">
        <v>24</v>
      </c>
      <c r="C26" s="49"/>
      <c r="D26" s="71">
        <v>701474.74140000006</v>
      </c>
      <c r="E26" s="71">
        <v>810947.29009999998</v>
      </c>
      <c r="F26" s="72">
        <v>86.500657929752705</v>
      </c>
      <c r="G26" s="71">
        <v>538696.32799999998</v>
      </c>
      <c r="H26" s="72">
        <v>30.217100978642701</v>
      </c>
      <c r="I26" s="71">
        <v>132984.3278</v>
      </c>
      <c r="J26" s="72">
        <v>18.957821280149101</v>
      </c>
      <c r="K26" s="71">
        <v>111421.9329</v>
      </c>
      <c r="L26" s="72">
        <v>20.6836258404939</v>
      </c>
      <c r="M26" s="72">
        <v>0.193520201443212</v>
      </c>
      <c r="N26" s="71">
        <v>17256190.410999998</v>
      </c>
      <c r="O26" s="71">
        <v>110454968.5038</v>
      </c>
      <c r="P26" s="71">
        <v>49166</v>
      </c>
      <c r="Q26" s="71">
        <v>48654</v>
      </c>
      <c r="R26" s="72">
        <v>1.0523286882887299</v>
      </c>
      <c r="S26" s="71">
        <v>14.267476333238401</v>
      </c>
      <c r="T26" s="71">
        <v>14.242664769597599</v>
      </c>
      <c r="U26" s="73">
        <v>0.17390295986017101</v>
      </c>
    </row>
    <row r="27" spans="1:21" ht="12" thickBot="1">
      <c r="A27" s="74"/>
      <c r="B27" s="48" t="s">
        <v>25</v>
      </c>
      <c r="C27" s="49"/>
      <c r="D27" s="71">
        <v>275260.45270000002</v>
      </c>
      <c r="E27" s="71">
        <v>364598.7023</v>
      </c>
      <c r="F27" s="72">
        <v>75.496827323732404</v>
      </c>
      <c r="G27" s="71">
        <v>215485.7868</v>
      </c>
      <c r="H27" s="72">
        <v>27.739493535821499</v>
      </c>
      <c r="I27" s="71">
        <v>70482.040099999998</v>
      </c>
      <c r="J27" s="72">
        <v>25.6055816985874</v>
      </c>
      <c r="K27" s="71">
        <v>61686.960700000003</v>
      </c>
      <c r="L27" s="72">
        <v>28.6269278433913</v>
      </c>
      <c r="M27" s="72">
        <v>0.14257598851032399</v>
      </c>
      <c r="N27" s="71">
        <v>6261621.5476000002</v>
      </c>
      <c r="O27" s="71">
        <v>38109545.396700002</v>
      </c>
      <c r="P27" s="71">
        <v>34164</v>
      </c>
      <c r="Q27" s="71">
        <v>34682</v>
      </c>
      <c r="R27" s="72">
        <v>-1.4935701516636899</v>
      </c>
      <c r="S27" s="71">
        <v>8.0570323352066495</v>
      </c>
      <c r="T27" s="71">
        <v>8.2544139928493205</v>
      </c>
      <c r="U27" s="73">
        <v>-2.44980595125788</v>
      </c>
    </row>
    <row r="28" spans="1:21" ht="12" thickBot="1">
      <c r="A28" s="74"/>
      <c r="B28" s="48" t="s">
        <v>26</v>
      </c>
      <c r="C28" s="49"/>
      <c r="D28" s="71">
        <v>1098324.1599999999</v>
      </c>
      <c r="E28" s="71">
        <v>1097151.6059000001</v>
      </c>
      <c r="F28" s="72">
        <v>100.10687256835701</v>
      </c>
      <c r="G28" s="71">
        <v>762547.21499999997</v>
      </c>
      <c r="H28" s="72">
        <v>44.033594037845901</v>
      </c>
      <c r="I28" s="71">
        <v>24442.541700000002</v>
      </c>
      <c r="J28" s="72">
        <v>2.2254396825796898</v>
      </c>
      <c r="K28" s="71">
        <v>30475.534199999998</v>
      </c>
      <c r="L28" s="72">
        <v>3.99654389925219</v>
      </c>
      <c r="M28" s="72">
        <v>-0.197961829328655</v>
      </c>
      <c r="N28" s="71">
        <v>26981000.394699998</v>
      </c>
      <c r="O28" s="71">
        <v>160014396.86700001</v>
      </c>
      <c r="P28" s="71">
        <v>44322</v>
      </c>
      <c r="Q28" s="71">
        <v>46396</v>
      </c>
      <c r="R28" s="72">
        <v>-4.4702129493921898</v>
      </c>
      <c r="S28" s="71">
        <v>24.7805640539687</v>
      </c>
      <c r="T28" s="71">
        <v>25.737297637727401</v>
      </c>
      <c r="U28" s="73">
        <v>-3.8608224642307301</v>
      </c>
    </row>
    <row r="29" spans="1:21" ht="12" thickBot="1">
      <c r="A29" s="74"/>
      <c r="B29" s="48" t="s">
        <v>27</v>
      </c>
      <c r="C29" s="49"/>
      <c r="D29" s="71">
        <v>736733.42660000001</v>
      </c>
      <c r="E29" s="71">
        <v>905147.18799999997</v>
      </c>
      <c r="F29" s="72">
        <v>81.393770689148994</v>
      </c>
      <c r="G29" s="71">
        <v>673941.20070000004</v>
      </c>
      <c r="H29" s="72">
        <v>9.3171668143719106</v>
      </c>
      <c r="I29" s="71">
        <v>124350.8388</v>
      </c>
      <c r="J29" s="72">
        <v>16.878674743166599</v>
      </c>
      <c r="K29" s="71">
        <v>91840.74</v>
      </c>
      <c r="L29" s="72">
        <v>13.6274113979985</v>
      </c>
      <c r="M29" s="72">
        <v>0.353983415203318</v>
      </c>
      <c r="N29" s="71">
        <v>22283078.568999998</v>
      </c>
      <c r="O29" s="71">
        <v>120722015.6936</v>
      </c>
      <c r="P29" s="71">
        <v>114599</v>
      </c>
      <c r="Q29" s="71">
        <v>118408</v>
      </c>
      <c r="R29" s="72">
        <v>-3.2168434565232098</v>
      </c>
      <c r="S29" s="71">
        <v>6.42879454969066</v>
      </c>
      <c r="T29" s="71">
        <v>6.5143920360110803</v>
      </c>
      <c r="U29" s="73">
        <v>-1.3314702415640001</v>
      </c>
    </row>
    <row r="30" spans="1:21" ht="12" thickBot="1">
      <c r="A30" s="74"/>
      <c r="B30" s="48" t="s">
        <v>28</v>
      </c>
      <c r="C30" s="49"/>
      <c r="D30" s="71">
        <v>1298892.5592</v>
      </c>
      <c r="E30" s="71">
        <v>2042346.3981999999</v>
      </c>
      <c r="F30" s="72">
        <v>63.598053706499797</v>
      </c>
      <c r="G30" s="71">
        <v>1501517.3018</v>
      </c>
      <c r="H30" s="72">
        <v>-13.494665852807399</v>
      </c>
      <c r="I30" s="71">
        <v>95823.976500000004</v>
      </c>
      <c r="J30" s="72">
        <v>7.3773597224253002</v>
      </c>
      <c r="K30" s="71">
        <v>124379.6153</v>
      </c>
      <c r="L30" s="72">
        <v>8.2835952107175395</v>
      </c>
      <c r="M30" s="72">
        <v>-0.229584556369021</v>
      </c>
      <c r="N30" s="71">
        <v>38077850.674900003</v>
      </c>
      <c r="O30" s="71">
        <v>180306775.27379999</v>
      </c>
      <c r="P30" s="71">
        <v>86247</v>
      </c>
      <c r="Q30" s="71">
        <v>87205</v>
      </c>
      <c r="R30" s="72">
        <v>-1.09856086233587</v>
      </c>
      <c r="S30" s="71">
        <v>15.0601477060072</v>
      </c>
      <c r="T30" s="71">
        <v>15.8140788177283</v>
      </c>
      <c r="U30" s="73">
        <v>-5.0061335814153196</v>
      </c>
    </row>
    <row r="31" spans="1:21" ht="12" thickBot="1">
      <c r="A31" s="74"/>
      <c r="B31" s="48" t="s">
        <v>29</v>
      </c>
      <c r="C31" s="49"/>
      <c r="D31" s="71">
        <v>999404.41079999995</v>
      </c>
      <c r="E31" s="71">
        <v>1976868.8561</v>
      </c>
      <c r="F31" s="72">
        <v>50.554917070808699</v>
      </c>
      <c r="G31" s="71">
        <v>904891.32550000004</v>
      </c>
      <c r="H31" s="72">
        <v>10.444689062277901</v>
      </c>
      <c r="I31" s="71">
        <v>55982.363899999997</v>
      </c>
      <c r="J31" s="72">
        <v>5.6015726261591601</v>
      </c>
      <c r="K31" s="71">
        <v>12228.397499999999</v>
      </c>
      <c r="L31" s="72">
        <v>1.35136641886175</v>
      </c>
      <c r="M31" s="72">
        <v>3.57806216227433</v>
      </c>
      <c r="N31" s="71">
        <v>38711143.095799997</v>
      </c>
      <c r="O31" s="71">
        <v>198677745.76280001</v>
      </c>
      <c r="P31" s="71">
        <v>39251</v>
      </c>
      <c r="Q31" s="71">
        <v>37795</v>
      </c>
      <c r="R31" s="72">
        <v>3.8523614234687198</v>
      </c>
      <c r="S31" s="71">
        <v>25.461884048813999</v>
      </c>
      <c r="T31" s="71">
        <v>24.915134763857701</v>
      </c>
      <c r="U31" s="73">
        <v>2.14732454168827</v>
      </c>
    </row>
    <row r="32" spans="1:21" ht="12" thickBot="1">
      <c r="A32" s="74"/>
      <c r="B32" s="48" t="s">
        <v>30</v>
      </c>
      <c r="C32" s="49"/>
      <c r="D32" s="71">
        <v>155676.78959999999</v>
      </c>
      <c r="E32" s="71">
        <v>161782.23800000001</v>
      </c>
      <c r="F32" s="72">
        <v>96.226131820478301</v>
      </c>
      <c r="G32" s="71">
        <v>108362.6568</v>
      </c>
      <c r="H32" s="72">
        <v>43.662765566301601</v>
      </c>
      <c r="I32" s="71">
        <v>38462.445299999999</v>
      </c>
      <c r="J32" s="72">
        <v>24.706602312924399</v>
      </c>
      <c r="K32" s="71">
        <v>31637.238499999999</v>
      </c>
      <c r="L32" s="72">
        <v>29.195702130477901</v>
      </c>
      <c r="M32" s="72">
        <v>0.21573332956983601</v>
      </c>
      <c r="N32" s="71">
        <v>3267186.4783000001</v>
      </c>
      <c r="O32" s="71">
        <v>18669578.145300001</v>
      </c>
      <c r="P32" s="71">
        <v>27530</v>
      </c>
      <c r="Q32" s="71">
        <v>27450</v>
      </c>
      <c r="R32" s="72">
        <v>0.29143897996357598</v>
      </c>
      <c r="S32" s="71">
        <v>5.6548052887758802</v>
      </c>
      <c r="T32" s="71">
        <v>5.9279182112932602</v>
      </c>
      <c r="U32" s="73">
        <v>-4.8297493648362098</v>
      </c>
    </row>
    <row r="33" spans="1:21" ht="12" thickBot="1">
      <c r="A33" s="74"/>
      <c r="B33" s="48" t="s">
        <v>70</v>
      </c>
      <c r="C33" s="49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1">
        <v>14.2425</v>
      </c>
      <c r="O33" s="71">
        <v>315.37079999999997</v>
      </c>
      <c r="P33" s="75"/>
      <c r="Q33" s="71">
        <v>1</v>
      </c>
      <c r="R33" s="75"/>
      <c r="S33" s="75"/>
      <c r="T33" s="71">
        <v>1.5929</v>
      </c>
      <c r="U33" s="76"/>
    </row>
    <row r="34" spans="1:21" ht="12" thickBot="1">
      <c r="A34" s="74"/>
      <c r="B34" s="48" t="s">
        <v>31</v>
      </c>
      <c r="C34" s="49"/>
      <c r="D34" s="71">
        <v>186316.22089999999</v>
      </c>
      <c r="E34" s="71">
        <v>214628.4577</v>
      </c>
      <c r="F34" s="72">
        <v>86.808721870622705</v>
      </c>
      <c r="G34" s="71">
        <v>142556.10630000001</v>
      </c>
      <c r="H34" s="72">
        <v>30.696766161605002</v>
      </c>
      <c r="I34" s="71">
        <v>17941.746200000001</v>
      </c>
      <c r="J34" s="72">
        <v>9.6297284870487605</v>
      </c>
      <c r="K34" s="71">
        <v>15676.1777</v>
      </c>
      <c r="L34" s="72">
        <v>10.996496822809201</v>
      </c>
      <c r="M34" s="72">
        <v>0.14452301724035699</v>
      </c>
      <c r="N34" s="71">
        <v>4428224.9336999999</v>
      </c>
      <c r="O34" s="71">
        <v>31248221.660300002</v>
      </c>
      <c r="P34" s="71">
        <v>12668</v>
      </c>
      <c r="Q34" s="71">
        <v>13229</v>
      </c>
      <c r="R34" s="72">
        <v>-4.24068334719178</v>
      </c>
      <c r="S34" s="71">
        <v>14.7076271629302</v>
      </c>
      <c r="T34" s="71">
        <v>14.9981517121476</v>
      </c>
      <c r="U34" s="73">
        <v>-1.97533256723823</v>
      </c>
    </row>
    <row r="35" spans="1:21" ht="12" customHeight="1" thickBot="1">
      <c r="A35" s="74"/>
      <c r="B35" s="48" t="s">
        <v>73</v>
      </c>
      <c r="C35" s="49"/>
      <c r="D35" s="71">
        <v>10535.519200000001</v>
      </c>
      <c r="E35" s="75"/>
      <c r="F35" s="75"/>
      <c r="G35" s="75"/>
      <c r="H35" s="75"/>
      <c r="I35" s="71">
        <v>328.37189999999998</v>
      </c>
      <c r="J35" s="72">
        <v>3.1168079500059198</v>
      </c>
      <c r="K35" s="75"/>
      <c r="L35" s="75"/>
      <c r="M35" s="75"/>
      <c r="N35" s="71">
        <v>208527.29980000001</v>
      </c>
      <c r="O35" s="71">
        <v>211441.74410000001</v>
      </c>
      <c r="P35" s="71">
        <v>1658</v>
      </c>
      <c r="Q35" s="71">
        <v>1651</v>
      </c>
      <c r="R35" s="72">
        <v>0.423985463355536</v>
      </c>
      <c r="S35" s="71">
        <v>6.3543541616405301</v>
      </c>
      <c r="T35" s="71">
        <v>6.6100973349485201</v>
      </c>
      <c r="U35" s="73">
        <v>-4.0246918381074197</v>
      </c>
    </row>
    <row r="36" spans="1:21" ht="12" customHeight="1" thickBot="1">
      <c r="A36" s="74"/>
      <c r="B36" s="48" t="s">
        <v>64</v>
      </c>
      <c r="C36" s="49"/>
      <c r="D36" s="71">
        <v>70948.81</v>
      </c>
      <c r="E36" s="75"/>
      <c r="F36" s="75"/>
      <c r="G36" s="71">
        <v>288324.8</v>
      </c>
      <c r="H36" s="72">
        <v>-75.392748039710796</v>
      </c>
      <c r="I36" s="71">
        <v>532.84</v>
      </c>
      <c r="J36" s="72">
        <v>0.75102034833283304</v>
      </c>
      <c r="K36" s="71">
        <v>-3984.34</v>
      </c>
      <c r="L36" s="72">
        <v>-1.38189292076159</v>
      </c>
      <c r="M36" s="72">
        <v>-1.1337335669144699</v>
      </c>
      <c r="N36" s="71">
        <v>5430084.0599999996</v>
      </c>
      <c r="O36" s="71">
        <v>25324684.739999998</v>
      </c>
      <c r="P36" s="71">
        <v>58</v>
      </c>
      <c r="Q36" s="71">
        <v>77</v>
      </c>
      <c r="R36" s="72">
        <v>-24.675324675324699</v>
      </c>
      <c r="S36" s="71">
        <v>1223.2553448275901</v>
      </c>
      <c r="T36" s="71">
        <v>1133.96662337662</v>
      </c>
      <c r="U36" s="73">
        <v>7.2992709027196403</v>
      </c>
    </row>
    <row r="37" spans="1:21" ht="12" thickBot="1">
      <c r="A37" s="74"/>
      <c r="B37" s="48" t="s">
        <v>35</v>
      </c>
      <c r="C37" s="49"/>
      <c r="D37" s="71">
        <v>282075.28999999998</v>
      </c>
      <c r="E37" s="75"/>
      <c r="F37" s="75"/>
      <c r="G37" s="71">
        <v>501232.43</v>
      </c>
      <c r="H37" s="72">
        <v>-43.723655310970202</v>
      </c>
      <c r="I37" s="71">
        <v>-44326.22</v>
      </c>
      <c r="J37" s="72">
        <v>-15.7143222293594</v>
      </c>
      <c r="K37" s="71">
        <v>-82082.41</v>
      </c>
      <c r="L37" s="72">
        <v>-16.3761171638475</v>
      </c>
      <c r="M37" s="72">
        <v>-0.459979062505597</v>
      </c>
      <c r="N37" s="71">
        <v>9877824.1199999992</v>
      </c>
      <c r="O37" s="71">
        <v>69135289.780000001</v>
      </c>
      <c r="P37" s="71">
        <v>140</v>
      </c>
      <c r="Q37" s="71">
        <v>176</v>
      </c>
      <c r="R37" s="72">
        <v>-20.454545454545499</v>
      </c>
      <c r="S37" s="71">
        <v>2014.8235</v>
      </c>
      <c r="T37" s="71">
        <v>1641.3956250000001</v>
      </c>
      <c r="U37" s="73">
        <v>18.534024196164101</v>
      </c>
    </row>
    <row r="38" spans="1:21" ht="12" thickBot="1">
      <c r="A38" s="74"/>
      <c r="B38" s="48" t="s">
        <v>36</v>
      </c>
      <c r="C38" s="49"/>
      <c r="D38" s="71">
        <v>234928.28</v>
      </c>
      <c r="E38" s="75"/>
      <c r="F38" s="75"/>
      <c r="G38" s="71">
        <v>1195820.82</v>
      </c>
      <c r="H38" s="72">
        <v>-80.354223971447496</v>
      </c>
      <c r="I38" s="71">
        <v>-13041</v>
      </c>
      <c r="J38" s="72">
        <v>-5.5510558371261203</v>
      </c>
      <c r="K38" s="71">
        <v>-155493.04</v>
      </c>
      <c r="L38" s="72">
        <v>-13.003038364894801</v>
      </c>
      <c r="M38" s="72">
        <v>-0.91613129436533003</v>
      </c>
      <c r="N38" s="71">
        <v>10372626.4</v>
      </c>
      <c r="O38" s="71">
        <v>40988099.369999997</v>
      </c>
      <c r="P38" s="71">
        <v>82</v>
      </c>
      <c r="Q38" s="71">
        <v>79</v>
      </c>
      <c r="R38" s="72">
        <v>3.79746835443038</v>
      </c>
      <c r="S38" s="71">
        <v>2864.9790243902398</v>
      </c>
      <c r="T38" s="71">
        <v>2144.0448101265802</v>
      </c>
      <c r="U38" s="73">
        <v>25.163682111672699</v>
      </c>
    </row>
    <row r="39" spans="1:21" ht="12" thickBot="1">
      <c r="A39" s="74"/>
      <c r="B39" s="48" t="s">
        <v>37</v>
      </c>
      <c r="C39" s="49"/>
      <c r="D39" s="71">
        <v>234069.31</v>
      </c>
      <c r="E39" s="75"/>
      <c r="F39" s="75"/>
      <c r="G39" s="71">
        <v>400776.16</v>
      </c>
      <c r="H39" s="72">
        <v>-41.595999622332798</v>
      </c>
      <c r="I39" s="71">
        <v>-41521.040000000001</v>
      </c>
      <c r="J39" s="72">
        <v>-17.738780022037101</v>
      </c>
      <c r="K39" s="71">
        <v>-64704.99</v>
      </c>
      <c r="L39" s="72">
        <v>-16.144919897430999</v>
      </c>
      <c r="M39" s="72">
        <v>-0.35830235040605102</v>
      </c>
      <c r="N39" s="71">
        <v>8087798</v>
      </c>
      <c r="O39" s="71">
        <v>42451839.369999997</v>
      </c>
      <c r="P39" s="71">
        <v>117</v>
      </c>
      <c r="Q39" s="71">
        <v>111</v>
      </c>
      <c r="R39" s="72">
        <v>5.4054054054053999</v>
      </c>
      <c r="S39" s="71">
        <v>2000.59239316239</v>
      </c>
      <c r="T39" s="71">
        <v>1961.3626126126101</v>
      </c>
      <c r="U39" s="73">
        <v>1.96090821318024</v>
      </c>
    </row>
    <row r="40" spans="1:21" ht="12" thickBot="1">
      <c r="A40" s="74"/>
      <c r="B40" s="48" t="s">
        <v>66</v>
      </c>
      <c r="C40" s="49"/>
      <c r="D40" s="71">
        <v>4.28</v>
      </c>
      <c r="E40" s="75"/>
      <c r="F40" s="75"/>
      <c r="G40" s="71">
        <v>1.86</v>
      </c>
      <c r="H40" s="72">
        <v>130.10752688171999</v>
      </c>
      <c r="I40" s="71">
        <v>-3320.51</v>
      </c>
      <c r="J40" s="72">
        <v>-77582.009345794402</v>
      </c>
      <c r="K40" s="71">
        <v>1.85</v>
      </c>
      <c r="L40" s="72">
        <v>99.462365591397898</v>
      </c>
      <c r="M40" s="72">
        <v>-1795.8702702702701</v>
      </c>
      <c r="N40" s="71">
        <v>8.81</v>
      </c>
      <c r="O40" s="71">
        <v>1253.26</v>
      </c>
      <c r="P40" s="71">
        <v>4</v>
      </c>
      <c r="Q40" s="75"/>
      <c r="R40" s="75"/>
      <c r="S40" s="71">
        <v>1.07</v>
      </c>
      <c r="T40" s="75"/>
      <c r="U40" s="76"/>
    </row>
    <row r="41" spans="1:21" ht="12" customHeight="1" thickBot="1">
      <c r="A41" s="74"/>
      <c r="B41" s="48" t="s">
        <v>32</v>
      </c>
      <c r="C41" s="49"/>
      <c r="D41" s="71">
        <v>95671.794899999994</v>
      </c>
      <c r="E41" s="75"/>
      <c r="F41" s="75"/>
      <c r="G41" s="71">
        <v>142226.06770000001</v>
      </c>
      <c r="H41" s="72">
        <v>-32.732588021907297</v>
      </c>
      <c r="I41" s="71">
        <v>6726.7389000000003</v>
      </c>
      <c r="J41" s="72">
        <v>7.0310574888148096</v>
      </c>
      <c r="K41" s="71">
        <v>7475.8752999999997</v>
      </c>
      <c r="L41" s="72">
        <v>5.2563326968787401</v>
      </c>
      <c r="M41" s="72">
        <v>-0.100207182428524</v>
      </c>
      <c r="N41" s="71">
        <v>1613250.2452</v>
      </c>
      <c r="O41" s="71">
        <v>13074005.5414</v>
      </c>
      <c r="P41" s="71">
        <v>154</v>
      </c>
      <c r="Q41" s="71">
        <v>153</v>
      </c>
      <c r="R41" s="72">
        <v>0.65359477124182797</v>
      </c>
      <c r="S41" s="71">
        <v>621.24542142857194</v>
      </c>
      <c r="T41" s="71">
        <v>710.74800392156897</v>
      </c>
      <c r="U41" s="73">
        <v>-14.406960503175</v>
      </c>
    </row>
    <row r="42" spans="1:21" ht="12" thickBot="1">
      <c r="A42" s="74"/>
      <c r="B42" s="48" t="s">
        <v>33</v>
      </c>
      <c r="C42" s="49"/>
      <c r="D42" s="71">
        <v>314182.03129999997</v>
      </c>
      <c r="E42" s="71">
        <v>1344298.3478999999</v>
      </c>
      <c r="F42" s="72">
        <v>23.371451121010502</v>
      </c>
      <c r="G42" s="71">
        <v>585193.34439999994</v>
      </c>
      <c r="H42" s="72">
        <v>-46.311414115255999</v>
      </c>
      <c r="I42" s="71">
        <v>17384.6911</v>
      </c>
      <c r="J42" s="72">
        <v>5.5333180666210797</v>
      </c>
      <c r="K42" s="71">
        <v>33149.679499999998</v>
      </c>
      <c r="L42" s="72">
        <v>5.6647396654841398</v>
      </c>
      <c r="M42" s="72">
        <v>-0.475569858827745</v>
      </c>
      <c r="N42" s="71">
        <v>10287313.9816</v>
      </c>
      <c r="O42" s="71">
        <v>76479687.728799999</v>
      </c>
      <c r="P42" s="71">
        <v>1624</v>
      </c>
      <c r="Q42" s="71">
        <v>1901</v>
      </c>
      <c r="R42" s="72">
        <v>-14.5712782745923</v>
      </c>
      <c r="S42" s="71">
        <v>193.46184193349799</v>
      </c>
      <c r="T42" s="71">
        <v>250.17010305102599</v>
      </c>
      <c r="U42" s="73">
        <v>-29.312375272960399</v>
      </c>
    </row>
    <row r="43" spans="1:21" ht="12" thickBot="1">
      <c r="A43" s="74"/>
      <c r="B43" s="48" t="s">
        <v>38</v>
      </c>
      <c r="C43" s="49"/>
      <c r="D43" s="71">
        <v>141342.76</v>
      </c>
      <c r="E43" s="75"/>
      <c r="F43" s="75"/>
      <c r="G43" s="71">
        <v>183155.55</v>
      </c>
      <c r="H43" s="72">
        <v>-22.829114378461401</v>
      </c>
      <c r="I43" s="71">
        <v>-20290.650000000001</v>
      </c>
      <c r="J43" s="72">
        <v>-14.3556344873979</v>
      </c>
      <c r="K43" s="71">
        <v>-18990.740000000002</v>
      </c>
      <c r="L43" s="72">
        <v>-10.368640207736</v>
      </c>
      <c r="M43" s="72">
        <v>6.8449675999986997E-2</v>
      </c>
      <c r="N43" s="71">
        <v>5277697.32</v>
      </c>
      <c r="O43" s="71">
        <v>33331362.629999999</v>
      </c>
      <c r="P43" s="71">
        <v>83</v>
      </c>
      <c r="Q43" s="71">
        <v>100</v>
      </c>
      <c r="R43" s="72">
        <v>-17</v>
      </c>
      <c r="S43" s="71">
        <v>1702.9248192771099</v>
      </c>
      <c r="T43" s="71">
        <v>1584.4958999999999</v>
      </c>
      <c r="U43" s="73">
        <v>6.9544420244800804</v>
      </c>
    </row>
    <row r="44" spans="1:21" ht="12" thickBot="1">
      <c r="A44" s="74"/>
      <c r="B44" s="48" t="s">
        <v>39</v>
      </c>
      <c r="C44" s="49"/>
      <c r="D44" s="71">
        <v>100196.61</v>
      </c>
      <c r="E44" s="75"/>
      <c r="F44" s="75"/>
      <c r="G44" s="71">
        <v>83356.38</v>
      </c>
      <c r="H44" s="72">
        <v>20.202688744400799</v>
      </c>
      <c r="I44" s="71">
        <v>7236.1</v>
      </c>
      <c r="J44" s="72">
        <v>7.2219010204037799</v>
      </c>
      <c r="K44" s="71">
        <v>10755.6</v>
      </c>
      <c r="L44" s="72">
        <v>12.903151504419901</v>
      </c>
      <c r="M44" s="72">
        <v>-0.32722488750046502</v>
      </c>
      <c r="N44" s="71">
        <v>2708920.71</v>
      </c>
      <c r="O44" s="71">
        <v>13425292.17</v>
      </c>
      <c r="P44" s="71">
        <v>71</v>
      </c>
      <c r="Q44" s="71">
        <v>87</v>
      </c>
      <c r="R44" s="72">
        <v>-18.390804597701202</v>
      </c>
      <c r="S44" s="71">
        <v>1411.21985915493</v>
      </c>
      <c r="T44" s="71">
        <v>1187.3472413793099</v>
      </c>
      <c r="U44" s="73">
        <v>15.8637661115171</v>
      </c>
    </row>
    <row r="45" spans="1:21" ht="12" thickBot="1">
      <c r="A45" s="74"/>
      <c r="B45" s="48" t="s">
        <v>72</v>
      </c>
      <c r="C45" s="49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1">
        <v>914.53</v>
      </c>
      <c r="O45" s="71">
        <v>219.40190000000001</v>
      </c>
      <c r="P45" s="75"/>
      <c r="Q45" s="71">
        <v>2</v>
      </c>
      <c r="R45" s="75"/>
      <c r="S45" s="75"/>
      <c r="T45" s="71">
        <v>470.08550000000002</v>
      </c>
      <c r="U45" s="76"/>
    </row>
    <row r="46" spans="1:21" ht="12" thickBot="1">
      <c r="A46" s="77"/>
      <c r="B46" s="48" t="s">
        <v>34</v>
      </c>
      <c r="C46" s="49"/>
      <c r="D46" s="78">
        <v>18302.000599999999</v>
      </c>
      <c r="E46" s="79"/>
      <c r="F46" s="79"/>
      <c r="G46" s="78">
        <v>11520.5129</v>
      </c>
      <c r="H46" s="80">
        <v>58.864459932161502</v>
      </c>
      <c r="I46" s="78">
        <v>1477.6111000000001</v>
      </c>
      <c r="J46" s="80">
        <v>8.0734949817453305</v>
      </c>
      <c r="K46" s="78">
        <v>1970.4190000000001</v>
      </c>
      <c r="L46" s="80">
        <v>17.103570102334601</v>
      </c>
      <c r="M46" s="80">
        <v>-0.25010309989905699</v>
      </c>
      <c r="N46" s="78">
        <v>628254.72580000001</v>
      </c>
      <c r="O46" s="78">
        <v>4648269.0790999997</v>
      </c>
      <c r="P46" s="78">
        <v>17</v>
      </c>
      <c r="Q46" s="78">
        <v>23</v>
      </c>
      <c r="R46" s="80">
        <v>-26.086956521739101</v>
      </c>
      <c r="S46" s="78">
        <v>1076.58827058824</v>
      </c>
      <c r="T46" s="78">
        <v>4433.8491782608698</v>
      </c>
      <c r="U46" s="81">
        <v>-311.84260495781399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79954</v>
      </c>
      <c r="D2" s="37">
        <v>593845.03229316196</v>
      </c>
      <c r="E2" s="37">
        <v>461462.39625128201</v>
      </c>
      <c r="F2" s="37">
        <v>132382.63604188</v>
      </c>
      <c r="G2" s="37">
        <v>461462.39625128201</v>
      </c>
      <c r="H2" s="37">
        <v>0.22292454907078699</v>
      </c>
    </row>
    <row r="3" spans="1:8">
      <c r="A3" s="37">
        <v>2</v>
      </c>
      <c r="B3" s="37">
        <v>13</v>
      </c>
      <c r="C3" s="37">
        <v>22303</v>
      </c>
      <c r="D3" s="37">
        <v>240274.301197436</v>
      </c>
      <c r="E3" s="37">
        <v>186052.87643418799</v>
      </c>
      <c r="F3" s="37">
        <v>54221.424763247902</v>
      </c>
      <c r="G3" s="37">
        <v>186052.87643418799</v>
      </c>
      <c r="H3" s="37">
        <v>0.22566468612343801</v>
      </c>
    </row>
    <row r="4" spans="1:8">
      <c r="A4" s="37">
        <v>3</v>
      </c>
      <c r="B4" s="37">
        <v>14</v>
      </c>
      <c r="C4" s="37">
        <v>155574</v>
      </c>
      <c r="D4" s="37">
        <v>722089.10065542697</v>
      </c>
      <c r="E4" s="37">
        <v>602977.846313296</v>
      </c>
      <c r="F4" s="37">
        <v>119111.254342131</v>
      </c>
      <c r="G4" s="37">
        <v>602977.846313296</v>
      </c>
      <c r="H4" s="37">
        <v>0.16495367986307499</v>
      </c>
    </row>
    <row r="5" spans="1:8">
      <c r="A5" s="37">
        <v>4</v>
      </c>
      <c r="B5" s="37">
        <v>15</v>
      </c>
      <c r="C5" s="37">
        <v>3611</v>
      </c>
      <c r="D5" s="37">
        <v>58797.593673988398</v>
      </c>
      <c r="E5" s="37">
        <v>45258.861099190697</v>
      </c>
      <c r="F5" s="37">
        <v>13538.732574797699</v>
      </c>
      <c r="G5" s="37">
        <v>45258.861099190697</v>
      </c>
      <c r="H5" s="37">
        <v>0.23025997713214399</v>
      </c>
    </row>
    <row r="6" spans="1:8">
      <c r="A6" s="37">
        <v>5</v>
      </c>
      <c r="B6" s="37">
        <v>16</v>
      </c>
      <c r="C6" s="37">
        <v>11487</v>
      </c>
      <c r="D6" s="37">
        <v>561767.69946068397</v>
      </c>
      <c r="E6" s="37">
        <v>379451.13001452998</v>
      </c>
      <c r="F6" s="37">
        <v>182316.569446154</v>
      </c>
      <c r="G6" s="37">
        <v>379451.13001452998</v>
      </c>
      <c r="H6" s="37">
        <v>0.32454085491419998</v>
      </c>
    </row>
    <row r="7" spans="1:8">
      <c r="A7" s="37">
        <v>6</v>
      </c>
      <c r="B7" s="37">
        <v>17</v>
      </c>
      <c r="C7" s="37">
        <v>50550</v>
      </c>
      <c r="D7" s="37">
        <v>731672.532698291</v>
      </c>
      <c r="E7" s="37">
        <v>509295.53566153802</v>
      </c>
      <c r="F7" s="37">
        <v>222376.997036752</v>
      </c>
      <c r="G7" s="37">
        <v>509295.53566153802</v>
      </c>
      <c r="H7" s="37">
        <v>0.30392967768881701</v>
      </c>
    </row>
    <row r="8" spans="1:8">
      <c r="A8" s="37">
        <v>7</v>
      </c>
      <c r="B8" s="37">
        <v>18</v>
      </c>
      <c r="C8" s="37">
        <v>40736</v>
      </c>
      <c r="D8" s="37">
        <v>107900.49788547</v>
      </c>
      <c r="E8" s="37">
        <v>83395.971259829093</v>
      </c>
      <c r="F8" s="37">
        <v>24504.526625641</v>
      </c>
      <c r="G8" s="37">
        <v>83395.971259829093</v>
      </c>
      <c r="H8" s="37">
        <v>0.227102998650211</v>
      </c>
    </row>
    <row r="9" spans="1:8">
      <c r="A9" s="37">
        <v>8</v>
      </c>
      <c r="B9" s="37">
        <v>19</v>
      </c>
      <c r="C9" s="37">
        <v>20324</v>
      </c>
      <c r="D9" s="37">
        <v>104455.501910256</v>
      </c>
      <c r="E9" s="37">
        <v>83569.414988034201</v>
      </c>
      <c r="F9" s="37">
        <v>20886.086922222199</v>
      </c>
      <c r="G9" s="37">
        <v>83569.414988034201</v>
      </c>
      <c r="H9" s="37">
        <v>0.19995200387018999</v>
      </c>
    </row>
    <row r="10" spans="1:8">
      <c r="A10" s="37">
        <v>9</v>
      </c>
      <c r="B10" s="37">
        <v>21</v>
      </c>
      <c r="C10" s="37">
        <v>328166</v>
      </c>
      <c r="D10" s="37">
        <v>1333502.6597478599</v>
      </c>
      <c r="E10" s="37">
        <v>1379802.24163333</v>
      </c>
      <c r="F10" s="37">
        <v>-46299.581885470099</v>
      </c>
      <c r="G10" s="37">
        <v>1379802.24163333</v>
      </c>
      <c r="H10" s="37">
        <v>-3.47202771190755E-2</v>
      </c>
    </row>
    <row r="11" spans="1:8">
      <c r="A11" s="37">
        <v>10</v>
      </c>
      <c r="B11" s="37">
        <v>22</v>
      </c>
      <c r="C11" s="37">
        <v>42740</v>
      </c>
      <c r="D11" s="37">
        <v>669944.05936239299</v>
      </c>
      <c r="E11" s="37">
        <v>616336.54303333303</v>
      </c>
      <c r="F11" s="37">
        <v>53607.516329059799</v>
      </c>
      <c r="G11" s="37">
        <v>616336.54303333303</v>
      </c>
      <c r="H11" s="37">
        <v>8.0017899375180404E-2</v>
      </c>
    </row>
    <row r="12" spans="1:8">
      <c r="A12" s="37">
        <v>11</v>
      </c>
      <c r="B12" s="37">
        <v>23</v>
      </c>
      <c r="C12" s="37">
        <v>248481.193</v>
      </c>
      <c r="D12" s="37">
        <v>2110707.39221026</v>
      </c>
      <c r="E12" s="37">
        <v>1859661.64007521</v>
      </c>
      <c r="F12" s="37">
        <v>251045.752135043</v>
      </c>
      <c r="G12" s="37">
        <v>1859661.64007521</v>
      </c>
      <c r="H12" s="37">
        <v>0.11893915426721299</v>
      </c>
    </row>
    <row r="13" spans="1:8">
      <c r="A13" s="37">
        <v>12</v>
      </c>
      <c r="B13" s="37">
        <v>24</v>
      </c>
      <c r="C13" s="37">
        <v>30263</v>
      </c>
      <c r="D13" s="37">
        <v>747072.80306324805</v>
      </c>
      <c r="E13" s="37">
        <v>717856.86121452996</v>
      </c>
      <c r="F13" s="37">
        <v>29215.941848717899</v>
      </c>
      <c r="G13" s="37">
        <v>717856.86121452996</v>
      </c>
      <c r="H13" s="37">
        <v>3.9107221851635898E-2</v>
      </c>
    </row>
    <row r="14" spans="1:8">
      <c r="A14" s="37">
        <v>13</v>
      </c>
      <c r="B14" s="37">
        <v>25</v>
      </c>
      <c r="C14" s="37">
        <v>102186</v>
      </c>
      <c r="D14" s="37">
        <v>1417389.5599</v>
      </c>
      <c r="E14" s="37">
        <v>1271612.8496000001</v>
      </c>
      <c r="F14" s="37">
        <v>145776.71030000001</v>
      </c>
      <c r="G14" s="37">
        <v>1271612.8496000001</v>
      </c>
      <c r="H14" s="37">
        <v>0.102848725872007</v>
      </c>
    </row>
    <row r="15" spans="1:8">
      <c r="A15" s="37">
        <v>14</v>
      </c>
      <c r="B15" s="37">
        <v>26</v>
      </c>
      <c r="C15" s="37">
        <v>77558</v>
      </c>
      <c r="D15" s="37">
        <v>398242.22812663199</v>
      </c>
      <c r="E15" s="37">
        <v>353394.968744974</v>
      </c>
      <c r="F15" s="37">
        <v>44847.259381657997</v>
      </c>
      <c r="G15" s="37">
        <v>353394.968744974</v>
      </c>
      <c r="H15" s="37">
        <v>0.11261301844514</v>
      </c>
    </row>
    <row r="16" spans="1:8">
      <c r="A16" s="37">
        <v>15</v>
      </c>
      <c r="B16" s="37">
        <v>27</v>
      </c>
      <c r="C16" s="37">
        <v>205646.25200000001</v>
      </c>
      <c r="D16" s="37">
        <v>1583425.6047358999</v>
      </c>
      <c r="E16" s="37">
        <v>1478617.4509205101</v>
      </c>
      <c r="F16" s="37">
        <v>104808.153815385</v>
      </c>
      <c r="G16" s="37">
        <v>1478617.4509205101</v>
      </c>
      <c r="H16" s="37">
        <v>6.6190766084565006E-2</v>
      </c>
    </row>
    <row r="17" spans="1:8">
      <c r="A17" s="37">
        <v>16</v>
      </c>
      <c r="B17" s="37">
        <v>29</v>
      </c>
      <c r="C17" s="37">
        <v>206879</v>
      </c>
      <c r="D17" s="37">
        <v>2758506.8072769199</v>
      </c>
      <c r="E17" s="37">
        <v>2489121.0003615399</v>
      </c>
      <c r="F17" s="37">
        <v>269385.80691538501</v>
      </c>
      <c r="G17" s="37">
        <v>2489121.0003615399</v>
      </c>
      <c r="H17" s="37">
        <v>9.7656386493137001E-2</v>
      </c>
    </row>
    <row r="18" spans="1:8">
      <c r="A18" s="37">
        <v>17</v>
      </c>
      <c r="B18" s="37">
        <v>31</v>
      </c>
      <c r="C18" s="37">
        <v>41593.966999999997</v>
      </c>
      <c r="D18" s="37">
        <v>307123.50225626602</v>
      </c>
      <c r="E18" s="37">
        <v>261037.12035919999</v>
      </c>
      <c r="F18" s="37">
        <v>46086.381897066603</v>
      </c>
      <c r="G18" s="37">
        <v>261037.12035919999</v>
      </c>
      <c r="H18" s="37">
        <v>0.150058141296565</v>
      </c>
    </row>
    <row r="19" spans="1:8">
      <c r="A19" s="37">
        <v>18</v>
      </c>
      <c r="B19" s="37">
        <v>32</v>
      </c>
      <c r="C19" s="37">
        <v>17146.798999999999</v>
      </c>
      <c r="D19" s="37">
        <v>318801.30570083199</v>
      </c>
      <c r="E19" s="37">
        <v>291386.80219620903</v>
      </c>
      <c r="F19" s="37">
        <v>27414.503504623299</v>
      </c>
      <c r="G19" s="37">
        <v>291386.80219620903</v>
      </c>
      <c r="H19" s="37">
        <v>8.59924442415851E-2</v>
      </c>
    </row>
    <row r="20" spans="1:8">
      <c r="A20" s="37">
        <v>19</v>
      </c>
      <c r="B20" s="37">
        <v>33</v>
      </c>
      <c r="C20" s="37">
        <v>61374.228999999999</v>
      </c>
      <c r="D20" s="37">
        <v>701474.77567233902</v>
      </c>
      <c r="E20" s="37">
        <v>568490.41025822097</v>
      </c>
      <c r="F20" s="37">
        <v>132984.36541411901</v>
      </c>
      <c r="G20" s="37">
        <v>568490.41025822097</v>
      </c>
      <c r="H20" s="37">
        <v>0.18957825716064799</v>
      </c>
    </row>
    <row r="21" spans="1:8">
      <c r="A21" s="37">
        <v>20</v>
      </c>
      <c r="B21" s="37">
        <v>34</v>
      </c>
      <c r="C21" s="37">
        <v>48624.29</v>
      </c>
      <c r="D21" s="37">
        <v>275260.19872976298</v>
      </c>
      <c r="E21" s="37">
        <v>204778.409489165</v>
      </c>
      <c r="F21" s="37">
        <v>70481.789240598504</v>
      </c>
      <c r="G21" s="37">
        <v>204778.409489165</v>
      </c>
      <c r="H21" s="37">
        <v>0.25605514188338602</v>
      </c>
    </row>
    <row r="22" spans="1:8">
      <c r="A22" s="37">
        <v>21</v>
      </c>
      <c r="B22" s="37">
        <v>35</v>
      </c>
      <c r="C22" s="37">
        <v>34598.243000000002</v>
      </c>
      <c r="D22" s="37">
        <v>1098324.1600734501</v>
      </c>
      <c r="E22" s="37">
        <v>1073881.6057291999</v>
      </c>
      <c r="F22" s="37">
        <v>24442.554344247801</v>
      </c>
      <c r="G22" s="37">
        <v>1073881.6057291999</v>
      </c>
      <c r="H22" s="37">
        <v>2.2254408336618198E-2</v>
      </c>
    </row>
    <row r="23" spans="1:8">
      <c r="A23" s="37">
        <v>22</v>
      </c>
      <c r="B23" s="37">
        <v>36</v>
      </c>
      <c r="C23" s="37">
        <v>149415.272</v>
      </c>
      <c r="D23" s="37">
        <v>736738.74029292003</v>
      </c>
      <c r="E23" s="37">
        <v>612382.58003829804</v>
      </c>
      <c r="F23" s="37">
        <v>124356.16025462199</v>
      </c>
      <c r="G23" s="37">
        <v>612382.58003829804</v>
      </c>
      <c r="H23" s="37">
        <v>0.168792753052703</v>
      </c>
    </row>
    <row r="24" spans="1:8">
      <c r="A24" s="37">
        <v>23</v>
      </c>
      <c r="B24" s="37">
        <v>37</v>
      </c>
      <c r="C24" s="37">
        <v>149280.05499999999</v>
      </c>
      <c r="D24" s="37">
        <v>1298892.5643398201</v>
      </c>
      <c r="E24" s="37">
        <v>1203068.5675069001</v>
      </c>
      <c r="F24" s="37">
        <v>95823.996832927107</v>
      </c>
      <c r="G24" s="37">
        <v>1203068.5675069001</v>
      </c>
      <c r="H24" s="37">
        <v>7.3773612586373299E-2</v>
      </c>
    </row>
    <row r="25" spans="1:8">
      <c r="A25" s="37">
        <v>24</v>
      </c>
      <c r="B25" s="37">
        <v>38</v>
      </c>
      <c r="C25" s="37">
        <v>267361.67599999998</v>
      </c>
      <c r="D25" s="37">
        <v>999404.19274867303</v>
      </c>
      <c r="E25" s="37">
        <v>943421.98390265496</v>
      </c>
      <c r="F25" s="37">
        <v>55982.208846017696</v>
      </c>
      <c r="G25" s="37">
        <v>943421.98390265496</v>
      </c>
      <c r="H25" s="37">
        <v>5.6015583336757102E-2</v>
      </c>
    </row>
    <row r="26" spans="1:8">
      <c r="A26" s="37">
        <v>25</v>
      </c>
      <c r="B26" s="37">
        <v>39</v>
      </c>
      <c r="C26" s="37">
        <v>88549.64</v>
      </c>
      <c r="D26" s="37">
        <v>155676.78149062101</v>
      </c>
      <c r="E26" s="37">
        <v>117214.323000299</v>
      </c>
      <c r="F26" s="37">
        <v>38462.458490322497</v>
      </c>
      <c r="G26" s="37">
        <v>117214.323000299</v>
      </c>
      <c r="H26" s="37">
        <v>0.247066120728091</v>
      </c>
    </row>
    <row r="27" spans="1:8">
      <c r="A27" s="37">
        <v>26</v>
      </c>
      <c r="B27" s="37">
        <v>42</v>
      </c>
      <c r="C27" s="37">
        <v>10788.204</v>
      </c>
      <c r="D27" s="37">
        <v>186316.21960000001</v>
      </c>
      <c r="E27" s="37">
        <v>168374.47659999999</v>
      </c>
      <c r="F27" s="37">
        <v>17941.742999999999</v>
      </c>
      <c r="G27" s="37">
        <v>168374.47659999999</v>
      </c>
      <c r="H27" s="37">
        <v>9.6297268367289302E-2</v>
      </c>
    </row>
    <row r="28" spans="1:8">
      <c r="A28" s="37">
        <v>27</v>
      </c>
      <c r="B28" s="37">
        <v>43</v>
      </c>
      <c r="C28" s="37">
        <v>2294.1680000000001</v>
      </c>
      <c r="D28" s="37">
        <v>10535.5218</v>
      </c>
      <c r="E28" s="37">
        <v>10207.150299999999</v>
      </c>
      <c r="F28" s="37">
        <v>328.37150000000003</v>
      </c>
      <c r="G28" s="37">
        <v>10207.150299999999</v>
      </c>
      <c r="H28" s="37">
        <v>3.11680338414752E-2</v>
      </c>
    </row>
    <row r="29" spans="1:8">
      <c r="A29" s="37">
        <v>28</v>
      </c>
      <c r="B29" s="37">
        <v>75</v>
      </c>
      <c r="C29" s="37">
        <v>158</v>
      </c>
      <c r="D29" s="37">
        <v>95671.794830769199</v>
      </c>
      <c r="E29" s="37">
        <v>88945.055384615407</v>
      </c>
      <c r="F29" s="37">
        <v>6726.7394461538497</v>
      </c>
      <c r="G29" s="37">
        <v>88945.055384615407</v>
      </c>
      <c r="H29" s="37">
        <v>7.0310580647646004E-2</v>
      </c>
    </row>
    <row r="30" spans="1:8">
      <c r="A30" s="37">
        <v>29</v>
      </c>
      <c r="B30" s="37">
        <v>76</v>
      </c>
      <c r="C30" s="37">
        <v>1686</v>
      </c>
      <c r="D30" s="37">
        <v>314182.02550256398</v>
      </c>
      <c r="E30" s="37">
        <v>296797.34212393197</v>
      </c>
      <c r="F30" s="37">
        <v>17384.683378632501</v>
      </c>
      <c r="G30" s="37">
        <v>296797.34212393197</v>
      </c>
      <c r="H30" s="37">
        <v>5.5333157111149202E-2</v>
      </c>
    </row>
    <row r="31" spans="1:8">
      <c r="A31" s="30">
        <v>30</v>
      </c>
      <c r="B31" s="39">
        <v>99</v>
      </c>
      <c r="C31" s="40">
        <v>18</v>
      </c>
      <c r="D31" s="40">
        <v>18302.000605098001</v>
      </c>
      <c r="E31" s="40">
        <v>16824.389214129002</v>
      </c>
      <c r="F31" s="40">
        <v>1477.61139096891</v>
      </c>
      <c r="G31" s="40">
        <v>16824.389214129002</v>
      </c>
      <c r="H31" s="40">
        <v>8.0734965693167501E-2</v>
      </c>
    </row>
    <row r="32" spans="1:8">
      <c r="A32" s="30">
        <v>32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58</v>
      </c>
      <c r="D34" s="34">
        <v>70948.81</v>
      </c>
      <c r="E34" s="34">
        <v>70415.97</v>
      </c>
      <c r="F34" s="30"/>
      <c r="G34" s="30"/>
      <c r="H34" s="30"/>
    </row>
    <row r="35" spans="1:8">
      <c r="A35" s="30"/>
      <c r="B35" s="33">
        <v>71</v>
      </c>
      <c r="C35" s="34">
        <v>126</v>
      </c>
      <c r="D35" s="34">
        <v>282075.28999999998</v>
      </c>
      <c r="E35" s="34">
        <v>326401.51</v>
      </c>
      <c r="F35" s="30"/>
      <c r="G35" s="30"/>
      <c r="H35" s="30"/>
    </row>
    <row r="36" spans="1:8">
      <c r="A36" s="30"/>
      <c r="B36" s="33">
        <v>72</v>
      </c>
      <c r="C36" s="34">
        <v>78</v>
      </c>
      <c r="D36" s="34">
        <v>234928.28</v>
      </c>
      <c r="E36" s="34">
        <v>247969.28</v>
      </c>
      <c r="F36" s="30"/>
      <c r="G36" s="30"/>
      <c r="H36" s="30"/>
    </row>
    <row r="37" spans="1:8">
      <c r="A37" s="30"/>
      <c r="B37" s="33">
        <v>73</v>
      </c>
      <c r="C37" s="34">
        <v>105</v>
      </c>
      <c r="D37" s="34">
        <v>234069.31</v>
      </c>
      <c r="E37" s="34">
        <v>275590.34999999998</v>
      </c>
      <c r="F37" s="30"/>
      <c r="G37" s="30"/>
      <c r="H37" s="30"/>
    </row>
    <row r="38" spans="1:8">
      <c r="A38" s="30"/>
      <c r="B38" s="33">
        <v>74</v>
      </c>
      <c r="C38" s="34">
        <v>48</v>
      </c>
      <c r="D38" s="34">
        <v>4.28</v>
      </c>
      <c r="E38" s="34">
        <v>3324.79</v>
      </c>
      <c r="F38" s="30"/>
      <c r="G38" s="30"/>
      <c r="H38" s="30"/>
    </row>
    <row r="39" spans="1:8">
      <c r="A39" s="30"/>
      <c r="B39" s="33">
        <v>77</v>
      </c>
      <c r="C39" s="34">
        <v>79</v>
      </c>
      <c r="D39" s="34">
        <v>141342.76</v>
      </c>
      <c r="E39" s="34">
        <v>161633.41</v>
      </c>
      <c r="F39" s="34"/>
      <c r="G39" s="30"/>
      <c r="H39" s="30"/>
    </row>
    <row r="40" spans="1:8">
      <c r="A40" s="30"/>
      <c r="B40" s="33">
        <v>78</v>
      </c>
      <c r="C40" s="34">
        <v>63</v>
      </c>
      <c r="D40" s="34">
        <v>100196.61</v>
      </c>
      <c r="E40" s="34">
        <v>92960.51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2016-05-30T01:43:57Z</dcterms:modified>
</cp:coreProperties>
</file>