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<sst xmlns="http://schemas.openxmlformats.org/spreadsheetml/2006/main" count="119" uniqueCount="78">
  <si>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</si>
  <si>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</si>
  <si>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</si>
  <si>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</si>
  <si>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</si>
  <si>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</si>
  <si>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</si>
  <si>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</si>
  <si>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</si>
  <si>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</si>
  <si>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</si>
  <si>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</si>
  <si>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</si>
  <si>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</si>
  <si>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</si>
  <si>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</si>
  <si>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</si>
  <si>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</si>
  <si>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</si>
  <si>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</si>
  <si>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</si>
  <si>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</si>
  <si>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</si>
  <si>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</si>
  <si>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</si>
  <si>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</si>
  <si>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</si>
  <si>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</si>
  <si>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</si>
  <si>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</si>
  <si>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</si>
  <si>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</si>
  <si>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</si>
  <si>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</si>
  <si>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</si>
  <si>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</si>
  <si>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</si>
  <si>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</si>
  <si>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</si>
  <si>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</si>
  <si>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4" type="noConversion"/>
  </si>
  <si>
    <t>COST</t>
    <phoneticPr fontId="44" type="noConversion"/>
  </si>
  <si>
    <t>成本</t>
    <phoneticPr fontId="44" type="noConversion"/>
  </si>
  <si>
    <t>销售金额差异</t>
    <phoneticPr fontId="44" type="noConversion"/>
  </si>
  <si>
    <t>销售成本差异</t>
    <phoneticPr fontId="44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</si>
  <si>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</si>
  <si>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</si>
  <si>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</si>
  <si>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</si>
  <si>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</si>
  <si>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</si>
  <si>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</si>
  <si>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</si>
  <si>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</si>
  <si>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</si>
  <si>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</si>
  <si>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</si>
  <si>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</si>
  <si>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</si>
  <si>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</si>
  <si>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</si>
  <si>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</si>
  <si>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</si>
  <si>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</si>
  <si>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</si>
  <si>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4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</si>
  <si>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</si>
  <si>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4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</si>
  <si>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</si>
  <si>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4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</si>
  <si>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</si>
  <si>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4" type="noConversion"/>
  </si>
  <si>
    <t>910-市场部</t>
  </si>
  <si>
    <t>43-加工专柜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</si>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</sst>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9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5">
    <xf numFmtId="0" fontId="0" fillId="0" borderId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40" fillId="8" borderId="8" applyNumberFormat="0" applyFont="0" applyAlignment="0" applyProtection="0">
      <alignment vertical="center"/>
    </xf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49" fillId="0" borderId="0"/>
    <xf numFmtId="0" fontId="4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5" fillId="0" borderId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8" fillId="38" borderId="21">
      <alignment vertical="center"/>
    </xf>
    <xf numFmtId="0" fontId="77" fillId="0" borderId="0"/>
    <xf numFmtId="180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78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1" applyNumberFormat="0" applyFill="0" applyAlignment="0" applyProtection="0">
      <alignment vertical="center"/>
    </xf>
    <xf numFmtId="0" fontId="83" fillId="0" borderId="2" applyNumberFormat="0" applyFill="0" applyAlignment="0" applyProtection="0">
      <alignment vertical="center"/>
    </xf>
    <xf numFmtId="0" fontId="84" fillId="0" borderId="3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8" fillId="5" borderId="4" applyNumberFormat="0" applyAlignment="0" applyProtection="0">
      <alignment vertical="center"/>
    </xf>
    <xf numFmtId="0" fontId="89" fillId="6" borderId="5" applyNumberFormat="0" applyAlignment="0" applyProtection="0">
      <alignment vertical="center"/>
    </xf>
    <xf numFmtId="0" fontId="90" fillId="6" borderId="4" applyNumberFormat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9" applyNumberFormat="0" applyFill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41" fillId="0" borderId="0" xfId="0" applyFont="1"/>
    <xf numFmtId="177" fontId="41" fillId="0" borderId="0" xfId="0" applyNumberFormat="1" applyFont="1"/>
    <xf numFmtId="0" fontId="0" fillId="0" borderId="0" xfId="0" applyAlignment="1"/>
    <xf numFmtId="0" fontId="41" fillId="0" borderId="0" xfId="0" applyNumberFormat="1" applyFont="1"/>
    <xf numFmtId="0" fontId="42" fillId="0" borderId="18" xfId="0" applyFont="1" applyBorder="1" applyAlignment="1">
      <alignment wrapText="1"/>
    </xf>
    <xf numFmtId="0" fontId="42" fillId="0" borderId="18" xfId="0" applyNumberFormat="1" applyFont="1" applyBorder="1" applyAlignment="1">
      <alignment wrapText="1"/>
    </xf>
    <xf numFmtId="0" fontId="41" fillId="0" borderId="18" xfId="0" applyFont="1" applyBorder="1" applyAlignment="1">
      <alignment wrapText="1"/>
    </xf>
    <xf numFmtId="0" fontId="41" fillId="0" borderId="18" xfId="0" applyFont="1" applyBorder="1" applyAlignment="1">
      <alignment horizontal="right" vertical="center" wrapText="1"/>
    </xf>
    <xf numFmtId="49" fontId="42" fillId="36" borderId="18" xfId="0" applyNumberFormat="1" applyFont="1" applyFill="1" applyBorder="1" applyAlignment="1">
      <alignment vertical="center" wrapText="1"/>
    </xf>
    <xf numFmtId="49" fontId="45" fillId="37" borderId="18" xfId="0" applyNumberFormat="1" applyFont="1" applyFill="1" applyBorder="1" applyAlignment="1">
      <alignment horizontal="center" vertical="center" wrapText="1"/>
    </xf>
    <xf numFmtId="0" fontId="42" fillId="33" borderId="18" xfId="0" applyFont="1" applyFill="1" applyBorder="1" applyAlignment="1">
      <alignment vertical="center" wrapText="1"/>
    </xf>
    <xf numFmtId="0" fontId="42" fillId="33" borderId="18" xfId="0" applyNumberFormat="1" applyFont="1" applyFill="1" applyBorder="1" applyAlignment="1">
      <alignment vertical="center" wrapText="1"/>
    </xf>
    <xf numFmtId="0" fontId="42" fillId="36" borderId="18" xfId="0" applyFont="1" applyFill="1" applyBorder="1" applyAlignment="1">
      <alignment vertical="center" wrapText="1"/>
    </xf>
    <xf numFmtId="0" fontId="42" fillId="37" borderId="18" xfId="0" applyFont="1" applyFill="1" applyBorder="1" applyAlignment="1">
      <alignment vertical="center" wrapText="1"/>
    </xf>
    <xf numFmtId="4" fontId="42" fillId="36" borderId="18" xfId="0" applyNumberFormat="1" applyFont="1" applyFill="1" applyBorder="1" applyAlignment="1">
      <alignment horizontal="right" vertical="top" wrapText="1"/>
    </xf>
    <xf numFmtId="4" fontId="42" fillId="37" borderId="18" xfId="0" applyNumberFormat="1" applyFont="1" applyFill="1" applyBorder="1" applyAlignment="1">
      <alignment horizontal="right" vertical="top" wrapText="1"/>
    </xf>
    <xf numFmtId="177" fontId="41" fillId="36" borderId="18" xfId="0" applyNumberFormat="1" applyFont="1" applyFill="1" applyBorder="1" applyAlignment="1">
      <alignment horizontal="center" vertical="center"/>
    </xf>
    <xf numFmtId="177" fontId="41" fillId="37" borderId="18" xfId="0" applyNumberFormat="1" applyFont="1" applyFill="1" applyBorder="1" applyAlignment="1">
      <alignment horizontal="center" vertical="center"/>
    </xf>
    <xf numFmtId="177" fontId="46" fillId="0" borderId="18" xfId="0" applyNumberFormat="1" applyFont="1" applyBorder="1"/>
    <xf numFmtId="177" fontId="41" fillId="36" borderId="18" xfId="0" applyNumberFormat="1" applyFont="1" applyFill="1" applyBorder="1"/>
    <xf numFmtId="177" fontId="41" fillId="37" borderId="18" xfId="0" applyNumberFormat="1" applyFont="1" applyFill="1" applyBorder="1"/>
    <xf numFmtId="177" fontId="41" fillId="0" borderId="18" xfId="0" applyNumberFormat="1" applyFont="1" applyBorder="1"/>
    <xf numFmtId="49" fontId="42" fillId="0" borderId="18" xfId="0" applyNumberFormat="1" applyFont="1" applyFill="1" applyBorder="1" applyAlignment="1">
      <alignment vertical="center" wrapText="1"/>
    </xf>
    <xf numFmtId="0" fontId="42" fillId="0" borderId="18" xfId="0" applyFont="1" applyFill="1" applyBorder="1" applyAlignment="1">
      <alignment vertical="center" wrapText="1"/>
    </xf>
    <xf numFmtId="4" fontId="42" fillId="0" borderId="18" xfId="0" applyNumberFormat="1" applyFont="1" applyFill="1" applyBorder="1" applyAlignment="1">
      <alignment horizontal="right" vertical="top" wrapText="1"/>
    </xf>
    <xf numFmtId="0" fontId="41" fillId="0" borderId="0" xfId="0" applyFont="1" applyFill="1"/>
    <xf numFmtId="176" fontId="42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2" fillId="0" borderId="0" xfId="0" applyNumberFormat="1" applyFont="1" applyAlignment="1"/>
    <xf numFmtId="1" fontId="52" fillId="0" borderId="0" xfId="0" applyNumberFormat="1" applyFont="1" applyAlignment="1"/>
    <xf numFmtId="0" fontId="41" fillId="0" borderId="0" xfId="0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41" fillId="0" borderId="0" xfId="0" applyFont="1"/>
    <xf numFmtId="0" fontId="41" fillId="0" borderId="0" xfId="0" applyFont="1"/>
    <xf numFmtId="0" fontId="77" fillId="0" borderId="0" xfId="110"/>
    <xf numFmtId="0" fontId="78" fillId="0" borderId="0" xfId="110" applyNumberFormat="1" applyFont="1"/>
    <xf numFmtId="1" fontId="80" fillId="0" borderId="0" xfId="0" applyNumberFormat="1" applyFont="1" applyAlignment="1"/>
    <xf numFmtId="0" fontId="80" fillId="0" borderId="0" xfId="0" applyNumberFormat="1" applyFont="1" applyAlignment="1"/>
    <xf numFmtId="0" fontId="41" fillId="0" borderId="0" xfId="0" applyFont="1" applyAlignment="1">
      <alignment vertical="center"/>
    </xf>
    <xf numFmtId="0" fontId="47" fillId="0" borderId="0" xfId="0" applyFont="1" applyAlignment="1">
      <alignment horizontal="left" wrapText="1"/>
    </xf>
    <xf numFmtId="0" fontId="53" fillId="0" borderId="19" xfId="0" applyFont="1" applyBorder="1" applyAlignment="1">
      <alignment horizontal="left" vertical="center" wrapText="1"/>
    </xf>
    <xf numFmtId="0" fontId="42" fillId="0" borderId="10" xfId="0" applyFont="1" applyBorder="1" applyAlignment="1">
      <alignment wrapText="1"/>
    </xf>
    <xf numFmtId="0" fontId="41" fillId="0" borderId="11" xfId="0" applyFont="1" applyBorder="1" applyAlignment="1">
      <alignment wrapText="1"/>
    </xf>
    <xf numFmtId="0" fontId="41" fillId="0" borderId="11" xfId="0" applyFont="1" applyBorder="1" applyAlignment="1">
      <alignment horizontal="right" vertical="center" wrapText="1"/>
    </xf>
    <xf numFmtId="49" fontId="42" fillId="33" borderId="10" xfId="0" applyNumberFormat="1" applyFont="1" applyFill="1" applyBorder="1" applyAlignment="1">
      <alignment vertical="center" wrapText="1"/>
    </xf>
    <xf numFmtId="49" fontId="42" fillId="33" borderId="12" xfId="0" applyNumberFormat="1" applyFont="1" applyFill="1" applyBorder="1" applyAlignment="1">
      <alignment vertical="center" wrapText="1"/>
    </xf>
    <xf numFmtId="0" fontId="42" fillId="33" borderId="10" xfId="0" applyFont="1" applyFill="1" applyBorder="1" applyAlignment="1">
      <alignment vertical="center" wrapText="1"/>
    </xf>
    <xf numFmtId="0" fontId="42" fillId="33" borderId="12" xfId="0" applyFont="1" applyFill="1" applyBorder="1" applyAlignment="1">
      <alignment vertical="center" wrapText="1"/>
    </xf>
    <xf numFmtId="4" fontId="43" fillId="34" borderId="10" xfId="0" applyNumberFormat="1" applyFont="1" applyFill="1" applyBorder="1" applyAlignment="1">
      <alignment horizontal="right" vertical="top" wrapText="1"/>
    </xf>
    <xf numFmtId="176" fontId="43" fillId="34" borderId="10" xfId="0" applyNumberFormat="1" applyFont="1" applyFill="1" applyBorder="1" applyAlignment="1">
      <alignment horizontal="right" vertical="top" wrapText="1"/>
    </xf>
    <xf numFmtId="176" fontId="43" fillId="34" borderId="12" xfId="0" applyNumberFormat="1" applyFont="1" applyFill="1" applyBorder="1" applyAlignment="1">
      <alignment horizontal="right" vertical="top" wrapText="1"/>
    </xf>
    <xf numFmtId="4" fontId="42" fillId="35" borderId="10" xfId="0" applyNumberFormat="1" applyFont="1" applyFill="1" applyBorder="1" applyAlignment="1">
      <alignment horizontal="right" vertical="top" wrapText="1"/>
    </xf>
    <xf numFmtId="176" fontId="42" fillId="35" borderId="10" xfId="0" applyNumberFormat="1" applyFont="1" applyFill="1" applyBorder="1" applyAlignment="1">
      <alignment horizontal="right" vertical="top" wrapText="1"/>
    </xf>
    <xf numFmtId="176" fontId="42" fillId="35" borderId="12" xfId="0" applyNumberFormat="1" applyFont="1" applyFill="1" applyBorder="1" applyAlignment="1">
      <alignment horizontal="right" vertical="top" wrapText="1"/>
    </xf>
    <xf numFmtId="0" fontId="42" fillId="35" borderId="10" xfId="0" applyFont="1" applyFill="1" applyBorder="1" applyAlignment="1">
      <alignment horizontal="right" vertical="top" wrapText="1"/>
    </xf>
    <xf numFmtId="0" fontId="42" fillId="35" borderId="12" xfId="0" applyFont="1" applyFill="1" applyBorder="1" applyAlignment="1">
      <alignment horizontal="right" vertical="top" wrapText="1"/>
    </xf>
    <xf numFmtId="4" fontId="42" fillId="35" borderId="13" xfId="0" applyNumberFormat="1" applyFont="1" applyFill="1" applyBorder="1" applyAlignment="1">
      <alignment horizontal="right" vertical="top" wrapText="1"/>
    </xf>
    <xf numFmtId="0" fontId="42" fillId="35" borderId="13" xfId="0" applyFont="1" applyFill="1" applyBorder="1" applyAlignment="1">
      <alignment horizontal="right" vertical="top" wrapText="1"/>
    </xf>
    <xf numFmtId="176" fontId="42" fillId="35" borderId="13" xfId="0" applyNumberFormat="1" applyFont="1" applyFill="1" applyBorder="1" applyAlignment="1">
      <alignment horizontal="right" vertical="top" wrapText="1"/>
    </xf>
    <xf numFmtId="176" fontId="42" fillId="35" borderId="20" xfId="0" applyNumberFormat="1" applyFont="1" applyFill="1" applyBorder="1" applyAlignment="1">
      <alignment horizontal="right" vertical="top" wrapText="1"/>
    </xf>
    <xf numFmtId="0" fontId="42" fillId="33" borderId="18" xfId="0" applyFont="1" applyFill="1" applyBorder="1" applyAlignment="1">
      <alignment vertical="center" wrapText="1"/>
    </xf>
    <xf numFmtId="49" fontId="42" fillId="33" borderId="18" xfId="0" applyNumberFormat="1" applyFont="1" applyFill="1" applyBorder="1" applyAlignment="1">
      <alignment horizontal="left" vertical="top" wrapText="1"/>
    </xf>
    <xf numFmtId="49" fontId="43" fillId="33" borderId="18" xfId="0" applyNumberFormat="1" applyFont="1" applyFill="1" applyBorder="1" applyAlignment="1">
      <alignment horizontal="left" vertical="top" wrapText="1"/>
    </xf>
    <xf numFmtId="14" fontId="42" fillId="33" borderId="18" xfId="0" applyNumberFormat="1" applyFont="1" applyFill="1" applyBorder="1" applyAlignment="1">
      <alignment vertical="center" wrapText="1"/>
    </xf>
    <xf numFmtId="49" fontId="42" fillId="33" borderId="13" xfId="0" applyNumberFormat="1" applyFont="1" applyFill="1" applyBorder="1" applyAlignment="1">
      <alignment horizontal="left" vertical="top" wrapText="1"/>
    </xf>
    <xf numFmtId="49" fontId="42" fillId="33" borderId="15" xfId="0" applyNumberFormat="1" applyFont="1" applyFill="1" applyBorder="1" applyAlignment="1">
      <alignment horizontal="left" vertical="top" wrapText="1"/>
    </xf>
    <xf numFmtId="49" fontId="42" fillId="33" borderId="22" xfId="0" applyNumberFormat="1" applyFont="1" applyFill="1" applyBorder="1" applyAlignment="1">
      <alignment horizontal="left" vertical="top" wrapText="1"/>
    </xf>
    <xf numFmtId="49" fontId="42" fillId="33" borderId="23" xfId="0" applyNumberFormat="1" applyFont="1" applyFill="1" applyBorder="1" applyAlignment="1">
      <alignment horizontal="left" vertical="top" wrapText="1"/>
    </xf>
    <xf numFmtId="0" fontId="41" fillId="0" borderId="0" xfId="0" applyFont="1" applyAlignment="1">
      <alignment wrapText="1"/>
    </xf>
    <xf numFmtId="0" fontId="41" fillId="0" borderId="19" xfId="0" applyFont="1" applyBorder="1" applyAlignment="1">
      <alignment wrapText="1"/>
    </xf>
    <xf numFmtId="0" fontId="41" fillId="0" borderId="0" xfId="0" applyFont="1" applyAlignment="1">
      <alignment horizontal="right" vertical="center" wrapText="1"/>
    </xf>
    <xf numFmtId="0" fontId="42" fillId="33" borderId="13" xfId="0" applyFont="1" applyFill="1" applyBorder="1" applyAlignment="1">
      <alignment vertical="center" wrapText="1"/>
    </xf>
    <xf numFmtId="0" fontId="42" fillId="33" borderId="15" xfId="0" applyFont="1" applyFill="1" applyBorder="1" applyAlignment="1">
      <alignment vertical="center" wrapText="1"/>
    </xf>
    <xf numFmtId="49" fontId="43" fillId="33" borderId="13" xfId="0" applyNumberFormat="1" applyFont="1" applyFill="1" applyBorder="1" applyAlignment="1">
      <alignment horizontal="left" vertical="top" wrapText="1"/>
    </xf>
    <xf numFmtId="49" fontId="43" fillId="33" borderId="14" xfId="0" applyNumberFormat="1" applyFont="1" applyFill="1" applyBorder="1" applyAlignment="1">
      <alignment horizontal="left" vertical="top" wrapText="1"/>
    </xf>
    <xf numFmtId="49" fontId="43" fillId="33" borderId="15" xfId="0" applyNumberFormat="1" applyFont="1" applyFill="1" applyBorder="1" applyAlignment="1">
      <alignment horizontal="left" vertical="top" wrapText="1"/>
    </xf>
    <xf numFmtId="14" fontId="42" fillId="33" borderId="12" xfId="0" applyNumberFormat="1" applyFont="1" applyFill="1" applyBorder="1" applyAlignment="1">
      <alignment vertical="center" wrapText="1"/>
    </xf>
    <xf numFmtId="14" fontId="42" fillId="33" borderId="16" xfId="0" applyNumberFormat="1" applyFont="1" applyFill="1" applyBorder="1" applyAlignment="1">
      <alignment vertical="center" wrapText="1"/>
    </xf>
    <xf numFmtId="14" fontId="42" fillId="33" borderId="17" xfId="0" applyNumberFormat="1" applyFont="1" applyFill="1" applyBorder="1" applyAlignment="1">
      <alignment vertical="center" wrapText="1"/>
    </xf>
  </cellXfs>
  <cellStyles count="49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705" Type="http://schemas.openxmlformats.org/officeDocument/2006/relationships/hyperlink" Target="cid:ef980759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691" Type="http://schemas.openxmlformats.org/officeDocument/2006/relationships/hyperlink" Target="cid:c229ee2d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18492076.025399998</v>
      </c>
      <c r="F3" s="25">
        <f>RA!I7</f>
        <v>1445585.7013000001</v>
      </c>
      <c r="G3" s="16">
        <f>SUM(G4:G41)</f>
        <v>17046663.479999997</v>
      </c>
      <c r="H3" s="27">
        <f>RA!J7</f>
        <v>7.8152974757201203</v>
      </c>
      <c r="I3" s="20">
        <f>SUM(I4:I41)</f>
        <v>18492081.786895022</v>
      </c>
      <c r="J3" s="21">
        <f>SUM(J4:J41)</f>
        <v>17046663.423270877</v>
      </c>
      <c r="K3" s="22">
        <f>E3-I3</f>
        <v>-5.7614950239658356</v>
      </c>
      <c r="L3" s="22">
        <f>G3-J3</f>
        <v>5.6729119271039963E-2</v>
      </c>
    </row>
    <row r="4" spans="1:13">
      <c r="A4" s="66">
        <f>RA!A8</f>
        <v>42521</v>
      </c>
      <c r="B4" s="12">
        <v>12</v>
      </c>
      <c r="C4" s="64" t="s">
        <v>6</v>
      </c>
      <c r="D4" s="64"/>
      <c r="E4" s="15">
        <f>VLOOKUP(C4,RA!B8:D35,3,0)</f>
        <v>463706.50890000002</v>
      </c>
      <c r="F4" s="25">
        <f>VLOOKUP(C4,RA!B8:I38,8,0)</f>
        <v>103961.9811</v>
      </c>
      <c r="G4" s="16">
        <f t="shared" ref="G4:G41" si="0">E4-F4</f>
        <v>359744.52780000004</v>
      </c>
      <c r="H4" s="27">
        <f>RA!J8</f>
        <v>22.419780422452501</v>
      </c>
      <c r="I4" s="20">
        <f>VLOOKUP(B4,RMS!B:D,3,FALSE)</f>
        <v>463707.13869401702</v>
      </c>
      <c r="J4" s="21">
        <f>VLOOKUP(B4,RMS!B:E,4,FALSE)</f>
        <v>359744.53569829097</v>
      </c>
      <c r="K4" s="22">
        <f t="shared" ref="K4:K41" si="1">E4-I4</f>
        <v>-0.62979401700431481</v>
      </c>
      <c r="L4" s="22">
        <f t="shared" ref="L4:L41" si="2">G4-J4</f>
        <v>-7.8982909326441586E-3</v>
      </c>
    </row>
    <row r="5" spans="1:13">
      <c r="A5" s="66"/>
      <c r="B5" s="12">
        <v>13</v>
      </c>
      <c r="C5" s="64" t="s">
        <v>7</v>
      </c>
      <c r="D5" s="64"/>
      <c r="E5" s="15">
        <f>VLOOKUP(C5,RA!B8:D36,3,0)</f>
        <v>302796.03389999998</v>
      </c>
      <c r="F5" s="25">
        <f>VLOOKUP(C5,RA!B9:I39,8,0)</f>
        <v>37204.839099999997</v>
      </c>
      <c r="G5" s="16">
        <f t="shared" si="0"/>
        <v>265591.1948</v>
      </c>
      <c r="H5" s="27">
        <f>RA!J9</f>
        <v>12.287095911001</v>
      </c>
      <c r="I5" s="20">
        <f>VLOOKUP(B5,RMS!B:D,3,FALSE)</f>
        <v>302796.13714102597</v>
      </c>
      <c r="J5" s="21">
        <f>VLOOKUP(B5,RMS!B:E,4,FALSE)</f>
        <v>265591.18818547</v>
      </c>
      <c r="K5" s="22">
        <f t="shared" si="1"/>
        <v>-0.10324102599406615</v>
      </c>
      <c r="L5" s="22">
        <f t="shared" si="2"/>
        <v>6.6145299933850765E-3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VLOOKUP(C6,RA!B10:D37,3,0)</f>
        <v>644980.43480000005</v>
      </c>
      <c r="F6" s="25">
        <f>VLOOKUP(C6,RA!B10:I40,8,0)</f>
        <v>99052.073600000003</v>
      </c>
      <c r="G6" s="16">
        <f t="shared" si="0"/>
        <v>545928.36120000004</v>
      </c>
      <c r="H6" s="27">
        <f>RA!J10</f>
        <v>15.3573764808408</v>
      </c>
      <c r="I6" s="20">
        <f>VLOOKUP(B6,RMS!B:D,3,FALSE)</f>
        <v>644982.27742822794</v>
      </c>
      <c r="J6" s="21">
        <f>VLOOKUP(B6,RMS!B:E,4,FALSE)</f>
        <v>545928.36554596398</v>
      </c>
      <c r="K6" s="22">
        <f>E6-I6</f>
        <v>-1.8426282278960571</v>
      </c>
      <c r="L6" s="22">
        <f t="shared" si="2"/>
        <v>-4.3459639418870211E-3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VLOOKUP(C7,RA!B10:D38,3,0)</f>
        <v>56586.325199999999</v>
      </c>
      <c r="F7" s="25">
        <f>VLOOKUP(C7,RA!B11:I41,8,0)</f>
        <v>13082.624400000001</v>
      </c>
      <c r="G7" s="16">
        <f t="shared" si="0"/>
        <v>43503.700799999999</v>
      </c>
      <c r="H7" s="27">
        <f>RA!J11</f>
        <v>23.119763217986801</v>
      </c>
      <c r="I7" s="20">
        <f>VLOOKUP(B7,RMS!B:D,3,FALSE)</f>
        <v>56586.3512911656</v>
      </c>
      <c r="J7" s="21">
        <f>VLOOKUP(B7,RMS!B:E,4,FALSE)</f>
        <v>43503.700700453803</v>
      </c>
      <c r="K7" s="22">
        <f t="shared" si="1"/>
        <v>-2.6091165600519162E-2</v>
      </c>
      <c r="L7" s="22">
        <f t="shared" si="2"/>
        <v>9.9546195997390896E-5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VLOOKUP(C8,RA!B12:D38,3,0)</f>
        <v>558134.28819999995</v>
      </c>
      <c r="F8" s="25">
        <f>VLOOKUP(C8,RA!B12:I42,8,0)</f>
        <v>169350.15969999999</v>
      </c>
      <c r="G8" s="16">
        <f t="shared" si="0"/>
        <v>388784.12849999999</v>
      </c>
      <c r="H8" s="27">
        <f>RA!J12</f>
        <v>30.342188838847299</v>
      </c>
      <c r="I8" s="20">
        <f>VLOOKUP(B8,RMS!B:D,3,FALSE)</f>
        <v>558134.33073760697</v>
      </c>
      <c r="J8" s="21">
        <f>VLOOKUP(B8,RMS!B:E,4,FALSE)</f>
        <v>388784.13142393198</v>
      </c>
      <c r="K8" s="22">
        <f t="shared" si="1"/>
        <v>-4.2537607019767165E-2</v>
      </c>
      <c r="L8" s="22">
        <f t="shared" si="2"/>
        <v>-2.9239319846965373E-3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VLOOKUP(C9,RA!B12:D39,3,0)</f>
        <v>534627.40780000004</v>
      </c>
      <c r="F9" s="25">
        <f>VLOOKUP(C9,RA!B13:I43,8,0)</f>
        <v>161840.84789999999</v>
      </c>
      <c r="G9" s="16">
        <f t="shared" si="0"/>
        <v>372786.55990000005</v>
      </c>
      <c r="H9" s="27">
        <f>RA!J13</f>
        <v>30.271708022972</v>
      </c>
      <c r="I9" s="20">
        <f>VLOOKUP(B9,RMS!B:D,3,FALSE)</f>
        <v>534627.81744359003</v>
      </c>
      <c r="J9" s="21">
        <f>VLOOKUP(B9,RMS!B:E,4,FALSE)</f>
        <v>372786.558011966</v>
      </c>
      <c r="K9" s="22">
        <f t="shared" si="1"/>
        <v>-0.40964358998462558</v>
      </c>
      <c r="L9" s="22">
        <f t="shared" si="2"/>
        <v>1.8880340503528714E-3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VLOOKUP(C10,RA!B14:D40,3,0)</f>
        <v>149759.06210000001</v>
      </c>
      <c r="F10" s="25">
        <f>VLOOKUP(C10,RA!B14:I43,8,0)</f>
        <v>30107.254499999999</v>
      </c>
      <c r="G10" s="16">
        <f t="shared" si="0"/>
        <v>119651.80760000001</v>
      </c>
      <c r="H10" s="27">
        <f>RA!J14</f>
        <v>20.103794773965799</v>
      </c>
      <c r="I10" s="20">
        <f>VLOOKUP(B10,RMS!B:D,3,FALSE)</f>
        <v>149759.090281196</v>
      </c>
      <c r="J10" s="21">
        <f>VLOOKUP(B10,RMS!B:E,4,FALSE)</f>
        <v>119651.811867521</v>
      </c>
      <c r="K10" s="22">
        <f t="shared" si="1"/>
        <v>-2.818119598669E-2</v>
      </c>
      <c r="L10" s="22">
        <f t="shared" si="2"/>
        <v>-4.2675209842855111E-3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VLOOKUP(C11,RA!B14:D41,3,0)</f>
        <v>103010.7657</v>
      </c>
      <c r="F11" s="25">
        <f>VLOOKUP(C11,RA!B15:I44,8,0)</f>
        <v>20956.406500000001</v>
      </c>
      <c r="G11" s="16">
        <f t="shared" si="0"/>
        <v>82054.359200000006</v>
      </c>
      <c r="H11" s="27">
        <f>RA!J15</f>
        <v>20.3438993561427</v>
      </c>
      <c r="I11" s="20">
        <f>VLOOKUP(B11,RMS!B:D,3,FALSE)</f>
        <v>103010.93795299099</v>
      </c>
      <c r="J11" s="21">
        <f>VLOOKUP(B11,RMS!B:E,4,FALSE)</f>
        <v>82054.358821367496</v>
      </c>
      <c r="K11" s="22">
        <f t="shared" si="1"/>
        <v>-0.17225299098936375</v>
      </c>
      <c r="L11" s="22">
        <f t="shared" si="2"/>
        <v>3.7863251054659486E-4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VLOOKUP(C12,RA!B16:D42,3,0)</f>
        <v>1149161.3419999999</v>
      </c>
      <c r="F12" s="25">
        <f>VLOOKUP(C12,RA!B16:I45,8,0)</f>
        <v>-87188.347200000004</v>
      </c>
      <c r="G12" s="16">
        <f t="shared" si="0"/>
        <v>1236349.6891999999</v>
      </c>
      <c r="H12" s="27">
        <f>RA!J16</f>
        <v>-7.5871284573719997</v>
      </c>
      <c r="I12" s="20">
        <f>VLOOKUP(B12,RMS!B:D,3,FALSE)</f>
        <v>1149160.6038555601</v>
      </c>
      <c r="J12" s="21">
        <f>VLOOKUP(B12,RMS!B:E,4,FALSE)</f>
        <v>1236349.68913333</v>
      </c>
      <c r="K12" s="22">
        <f t="shared" si="1"/>
        <v>0.7381444398779422</v>
      </c>
      <c r="L12" s="22">
        <f t="shared" si="2"/>
        <v>6.6669890657067299E-5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VLOOKUP(C13,RA!B16:D43,3,0)</f>
        <v>1117005.3779</v>
      </c>
      <c r="F13" s="25">
        <f>VLOOKUP(C13,RA!B17:I46,8,0)</f>
        <v>17479.0154</v>
      </c>
      <c r="G13" s="16">
        <f t="shared" si="0"/>
        <v>1099526.3625</v>
      </c>
      <c r="H13" s="27">
        <f>RA!J17</f>
        <v>1.5648103174633801</v>
      </c>
      <c r="I13" s="20">
        <f>VLOOKUP(B13,RMS!B:D,3,FALSE)</f>
        <v>1117005.3463008499</v>
      </c>
      <c r="J13" s="21">
        <f>VLOOKUP(B13,RMS!B:E,4,FALSE)</f>
        <v>1099526.3626717899</v>
      </c>
      <c r="K13" s="22">
        <f t="shared" si="1"/>
        <v>3.1599150039255619E-2</v>
      </c>
      <c r="L13" s="22">
        <f t="shared" si="2"/>
        <v>-1.7178989946842194E-4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VLOOKUP(C14,RA!B18:D43,3,0)</f>
        <v>1420873.9754000001</v>
      </c>
      <c r="F14" s="25">
        <f>VLOOKUP(C14,RA!B18:I47,8,0)</f>
        <v>193881.78349999999</v>
      </c>
      <c r="G14" s="16">
        <f t="shared" si="0"/>
        <v>1226992.1919000002</v>
      </c>
      <c r="H14" s="27">
        <f>RA!J18</f>
        <v>13.6452484074401</v>
      </c>
      <c r="I14" s="20">
        <f>VLOOKUP(B14,RMS!B:D,3,FALSE)</f>
        <v>1420874.1097273501</v>
      </c>
      <c r="J14" s="21">
        <f>VLOOKUP(B14,RMS!B:E,4,FALSE)</f>
        <v>1226992.18327778</v>
      </c>
      <c r="K14" s="22">
        <f t="shared" si="1"/>
        <v>-0.13432734995149076</v>
      </c>
      <c r="L14" s="22">
        <f t="shared" si="2"/>
        <v>8.6222202517092228E-3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VLOOKUP(C15,RA!B18:D44,3,0)</f>
        <v>626693.42119999998</v>
      </c>
      <c r="F15" s="25">
        <f>VLOOKUP(C15,RA!B19:I48,8,0)</f>
        <v>10545.3766</v>
      </c>
      <c r="G15" s="16">
        <f t="shared" si="0"/>
        <v>616148.04460000002</v>
      </c>
      <c r="H15" s="27">
        <f>RA!J19</f>
        <v>1.68270102146718</v>
      </c>
      <c r="I15" s="20">
        <f>VLOOKUP(B15,RMS!B:D,3,FALSE)</f>
        <v>626693.43153418798</v>
      </c>
      <c r="J15" s="21">
        <f>VLOOKUP(B15,RMS!B:E,4,FALSE)</f>
        <v>616148.04511623899</v>
      </c>
      <c r="K15" s="22">
        <f t="shared" si="1"/>
        <v>-1.0334188002161682E-2</v>
      </c>
      <c r="L15" s="22">
        <f t="shared" si="2"/>
        <v>-5.1623897161334753E-4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VLOOKUP(C16,RA!B20:D45,3,0)</f>
        <v>1303670.9584999999</v>
      </c>
      <c r="F16" s="25">
        <f>VLOOKUP(C16,RA!B20:I49,8,0)</f>
        <v>69058.834400000007</v>
      </c>
      <c r="G16" s="16">
        <f t="shared" si="0"/>
        <v>1234612.1240999999</v>
      </c>
      <c r="H16" s="27">
        <f>RA!J20</f>
        <v>5.2972595538569696</v>
      </c>
      <c r="I16" s="20">
        <f>VLOOKUP(B16,RMS!B:D,3,FALSE)</f>
        <v>1303670.9985</v>
      </c>
      <c r="J16" s="21">
        <f>VLOOKUP(B16,RMS!B:E,4,FALSE)</f>
        <v>1234612.1240999999</v>
      </c>
      <c r="K16" s="22">
        <f t="shared" si="1"/>
        <v>-4.0000000037252903E-2</v>
      </c>
      <c r="L16" s="22">
        <f t="shared" si="2"/>
        <v>0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VLOOKUP(C17,RA!B20:D46,3,0)</f>
        <v>253516.67790000001</v>
      </c>
      <c r="F17" s="25">
        <f>VLOOKUP(C17,RA!B21:I50,8,0)</f>
        <v>23956.9542</v>
      </c>
      <c r="G17" s="16">
        <f t="shared" si="0"/>
        <v>229559.7237</v>
      </c>
      <c r="H17" s="27">
        <f>RA!J21</f>
        <v>9.4498533187035001</v>
      </c>
      <c r="I17" s="20">
        <f>VLOOKUP(B17,RMS!B:D,3,FALSE)</f>
        <v>253516.941611966</v>
      </c>
      <c r="J17" s="21">
        <f>VLOOKUP(B17,RMS!B:E,4,FALSE)</f>
        <v>229559.72365897399</v>
      </c>
      <c r="K17" s="22">
        <f t="shared" si="1"/>
        <v>-0.26371196599211544</v>
      </c>
      <c r="L17" s="22">
        <f t="shared" si="2"/>
        <v>4.1026010876521468E-5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VLOOKUP(C18,RA!B22:D47,3,0)</f>
        <v>1240402.8629999999</v>
      </c>
      <c r="F18" s="25">
        <f>VLOOKUP(C18,RA!B22:I51,8,0)</f>
        <v>69877.630999999994</v>
      </c>
      <c r="G18" s="16">
        <f t="shared" si="0"/>
        <v>1170525.2319999998</v>
      </c>
      <c r="H18" s="27">
        <f>RA!J22</f>
        <v>5.6334625696522602</v>
      </c>
      <c r="I18" s="20">
        <f>VLOOKUP(B18,RMS!B:D,3,FALSE)</f>
        <v>1240403.6159367501</v>
      </c>
      <c r="J18" s="21">
        <f>VLOOKUP(B18,RMS!B:E,4,FALSE)</f>
        <v>1170525.2352162399</v>
      </c>
      <c r="K18" s="22">
        <f t="shared" si="1"/>
        <v>-0.7529367501847446</v>
      </c>
      <c r="L18" s="22">
        <f t="shared" si="2"/>
        <v>-3.2162400893867016E-3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VLOOKUP(C19,RA!B22:D48,3,0)</f>
        <v>2462157.0255</v>
      </c>
      <c r="F19" s="25">
        <f>VLOOKUP(C19,RA!B23:I52,8,0)</f>
        <v>75085.797399999996</v>
      </c>
      <c r="G19" s="16">
        <f t="shared" si="0"/>
        <v>2387071.2280999999</v>
      </c>
      <c r="H19" s="27">
        <f>RA!J23</f>
        <v>3.0495941819450798</v>
      </c>
      <c r="I19" s="20">
        <f>VLOOKUP(B19,RMS!B:D,3,FALSE)</f>
        <v>2462158.0638128198</v>
      </c>
      <c r="J19" s="21">
        <f>VLOOKUP(B19,RMS!B:E,4,FALSE)</f>
        <v>2387071.2469196599</v>
      </c>
      <c r="K19" s="22">
        <f t="shared" si="1"/>
        <v>-1.0383128197863698</v>
      </c>
      <c r="L19" s="22">
        <f t="shared" si="2"/>
        <v>-1.8819659948348999E-2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VLOOKUP(C20,RA!B24:D49,3,0)</f>
        <v>189657.326</v>
      </c>
      <c r="F20" s="25">
        <f>VLOOKUP(C20,RA!B24:I53,8,0)</f>
        <v>29039.931400000001</v>
      </c>
      <c r="G20" s="16">
        <f t="shared" si="0"/>
        <v>160617.3946</v>
      </c>
      <c r="H20" s="27">
        <f>RA!J24</f>
        <v>15.31178995954</v>
      </c>
      <c r="I20" s="20">
        <f>VLOOKUP(B20,RMS!B:D,3,FALSE)</f>
        <v>189657.37825473899</v>
      </c>
      <c r="J20" s="21">
        <f>VLOOKUP(B20,RMS!B:E,4,FALSE)</f>
        <v>160617.38535722799</v>
      </c>
      <c r="K20" s="22">
        <f t="shared" si="1"/>
        <v>-5.2254738984629512E-2</v>
      </c>
      <c r="L20" s="22">
        <f t="shared" si="2"/>
        <v>9.242772008292377E-3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VLOOKUP(C21,RA!B24:D50,3,0)</f>
        <v>216722.87150000001</v>
      </c>
      <c r="F21" s="25">
        <f>VLOOKUP(C21,RA!B25:I54,8,0)</f>
        <v>14810.6304</v>
      </c>
      <c r="G21" s="16">
        <f t="shared" si="0"/>
        <v>201912.24110000001</v>
      </c>
      <c r="H21" s="27">
        <f>RA!J25</f>
        <v>6.8339028075308601</v>
      </c>
      <c r="I21" s="20">
        <f>VLOOKUP(B21,RMS!B:D,3,FALSE)</f>
        <v>216722.858601271</v>
      </c>
      <c r="J21" s="21">
        <f>VLOOKUP(B21,RMS!B:E,4,FALSE)</f>
        <v>201912.240813866</v>
      </c>
      <c r="K21" s="22">
        <f t="shared" si="1"/>
        <v>1.2898729008156806E-2</v>
      </c>
      <c r="L21" s="22">
        <f t="shared" si="2"/>
        <v>2.8613401809707284E-4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VLOOKUP(C22,RA!B26:D51,3,0)</f>
        <v>533591.1189</v>
      </c>
      <c r="F22" s="25">
        <f>VLOOKUP(C22,RA!B26:I55,8,0)</f>
        <v>98832.722200000004</v>
      </c>
      <c r="G22" s="16">
        <f t="shared" si="0"/>
        <v>434758.39669999998</v>
      </c>
      <c r="H22" s="27">
        <f>RA!J26</f>
        <v>18.522182753668002</v>
      </c>
      <c r="I22" s="20">
        <f>VLOOKUP(B22,RMS!B:D,3,FALSE)</f>
        <v>533591.10207926796</v>
      </c>
      <c r="J22" s="21">
        <f>VLOOKUP(B22,RMS!B:E,4,FALSE)</f>
        <v>434758.39233189798</v>
      </c>
      <c r="K22" s="22">
        <f t="shared" si="1"/>
        <v>1.6820732038468122E-2</v>
      </c>
      <c r="L22" s="22">
        <f t="shared" si="2"/>
        <v>4.3681020033545792E-3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VLOOKUP(C23,RA!B26:D52,3,0)</f>
        <v>155132.12599999999</v>
      </c>
      <c r="F23" s="25">
        <f>VLOOKUP(C23,RA!B27:I56,8,0)</f>
        <v>42027.4398</v>
      </c>
      <c r="G23" s="16">
        <f t="shared" si="0"/>
        <v>113104.6862</v>
      </c>
      <c r="H23" s="27">
        <f>RA!J27</f>
        <v>27.091383895557499</v>
      </c>
      <c r="I23" s="20">
        <f>VLOOKUP(B23,RMS!B:D,3,FALSE)</f>
        <v>155131.98045780201</v>
      </c>
      <c r="J23" s="21">
        <f>VLOOKUP(B23,RMS!B:E,4,FALSE)</f>
        <v>113104.694998996</v>
      </c>
      <c r="K23" s="22">
        <f t="shared" si="1"/>
        <v>0.1455421979771927</v>
      </c>
      <c r="L23" s="22">
        <f t="shared" si="2"/>
        <v>-8.7989960011327639E-3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VLOOKUP(C24,RA!B28:D53,3,0)</f>
        <v>764214.8125</v>
      </c>
      <c r="F24" s="25">
        <f>VLOOKUP(C24,RA!B28:I57,8,0)</f>
        <v>18435.1021</v>
      </c>
      <c r="G24" s="16">
        <f t="shared" si="0"/>
        <v>745779.71039999998</v>
      </c>
      <c r="H24" s="27">
        <f>RA!J28</f>
        <v>2.4122932189305102</v>
      </c>
      <c r="I24" s="20">
        <f>VLOOKUP(B24,RMS!B:D,3,FALSE)</f>
        <v>764214.81292300904</v>
      </c>
      <c r="J24" s="21">
        <f>VLOOKUP(B24,RMS!B:E,4,FALSE)</f>
        <v>745779.70113185805</v>
      </c>
      <c r="K24" s="22">
        <f t="shared" si="1"/>
        <v>-4.2300904169678688E-4</v>
      </c>
      <c r="L24" s="22">
        <f t="shared" si="2"/>
        <v>9.2681419337168336E-3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VLOOKUP(C25,RA!B28:D54,3,0)</f>
        <v>698081.75320000004</v>
      </c>
      <c r="F25" s="25">
        <f>VLOOKUP(C25,RA!B29:I58,8,0)</f>
        <v>68528.990699999995</v>
      </c>
      <c r="G25" s="16">
        <f t="shared" si="0"/>
        <v>629552.76250000007</v>
      </c>
      <c r="H25" s="27">
        <f>RA!J29</f>
        <v>9.8167571900946804</v>
      </c>
      <c r="I25" s="20">
        <f>VLOOKUP(B25,RMS!B:D,3,FALSE)</f>
        <v>698083.04802654905</v>
      </c>
      <c r="J25" s="21">
        <f>VLOOKUP(B25,RMS!B:E,4,FALSE)</f>
        <v>629552.86009789398</v>
      </c>
      <c r="K25" s="22">
        <f t="shared" si="1"/>
        <v>-1.2948265490122139</v>
      </c>
      <c r="L25" s="22">
        <f t="shared" si="2"/>
        <v>-9.7597893909551203E-2</v>
      </c>
      <c r="M25" s="32"/>
    </row>
    <row r="26" spans="1:13">
      <c r="A26" s="66"/>
      <c r="B26" s="12">
        <v>37</v>
      </c>
      <c r="C26" s="64" t="s">
        <v>67</v>
      </c>
      <c r="D26" s="64"/>
      <c r="E26" s="15">
        <f>VLOOKUP(C26,RA!B30:D55,3,0)</f>
        <v>947000.58640000003</v>
      </c>
      <c r="F26" s="25">
        <f>VLOOKUP(C26,RA!B30:I59,8,0)</f>
        <v>96223.028999999995</v>
      </c>
      <c r="G26" s="16">
        <f t="shared" si="0"/>
        <v>850777.55740000005</v>
      </c>
      <c r="H26" s="27">
        <f>RA!J30</f>
        <v>10.160820424176199</v>
      </c>
      <c r="I26" s="20">
        <f>VLOOKUP(B26,RMS!B:D,3,FALSE)</f>
        <v>947000.58582566399</v>
      </c>
      <c r="J26" s="21">
        <f>VLOOKUP(B26,RMS!B:E,4,FALSE)</f>
        <v>850777.56219043303</v>
      </c>
      <c r="K26" s="22">
        <f t="shared" si="1"/>
        <v>5.7433603797107935E-4</v>
      </c>
      <c r="L26" s="22">
        <f t="shared" si="2"/>
        <v>-4.7904329840093851E-3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VLOOKUP(C27,RA!B30:D56,3,0)</f>
        <v>758425.78599999996</v>
      </c>
      <c r="F27" s="25">
        <f>VLOOKUP(C27,RA!B31:I60,8,0)</f>
        <v>33480.213300000003</v>
      </c>
      <c r="G27" s="16">
        <f t="shared" si="0"/>
        <v>724945.5726999999</v>
      </c>
      <c r="H27" s="27">
        <f>RA!J31</f>
        <v>4.41443499390724</v>
      </c>
      <c r="I27" s="20">
        <f>VLOOKUP(B27,RMS!B:D,3,FALSE)</f>
        <v>758425.679868142</v>
      </c>
      <c r="J27" s="21">
        <f>VLOOKUP(B27,RMS!B:E,4,FALSE)</f>
        <v>724945.54437787598</v>
      </c>
      <c r="K27" s="22">
        <f t="shared" si="1"/>
        <v>0.1061318579595536</v>
      </c>
      <c r="L27" s="22">
        <f t="shared" si="2"/>
        <v>2.8322123922407627E-2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VLOOKUP(C28,RA!B32:D57,3,0)</f>
        <v>91410.583400000003</v>
      </c>
      <c r="F28" s="25">
        <f>VLOOKUP(C28,RA!B32:I61,8,0)</f>
        <v>24161.2552</v>
      </c>
      <c r="G28" s="16">
        <f t="shared" si="0"/>
        <v>67249.328200000004</v>
      </c>
      <c r="H28" s="27">
        <f>RA!J32</f>
        <v>26.4315731300759</v>
      </c>
      <c r="I28" s="20">
        <f>VLOOKUP(B28,RMS!B:D,3,FALSE)</f>
        <v>91410.560630413704</v>
      </c>
      <c r="J28" s="21">
        <f>VLOOKUP(B28,RMS!B:E,4,FALSE)</f>
        <v>67249.3105850805</v>
      </c>
      <c r="K28" s="22">
        <f t="shared" si="1"/>
        <v>2.2769586299546063E-2</v>
      </c>
      <c r="L28" s="22">
        <f t="shared" si="2"/>
        <v>1.761491950310301E-2</v>
      </c>
      <c r="M28" s="32"/>
    </row>
    <row r="29" spans="1:13">
      <c r="A29" s="66"/>
      <c r="B29" s="12">
        <v>40</v>
      </c>
      <c r="C29" s="64" t="s">
        <v>69</v>
      </c>
      <c r="D29" s="64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VLOOKUP(C30,RA!B34:D60,3,0)</f>
        <v>268337.5184</v>
      </c>
      <c r="F30" s="25">
        <f>VLOOKUP(C30,RA!B34:I64,8,0)</f>
        <v>14498.2142</v>
      </c>
      <c r="G30" s="16">
        <f t="shared" si="0"/>
        <v>253839.30420000001</v>
      </c>
      <c r="H30" s="27">
        <f>RA!J34</f>
        <v>5.4029769248995203</v>
      </c>
      <c r="I30" s="20">
        <f>VLOOKUP(B30,RMS!B:D,3,FALSE)</f>
        <v>268337.5171</v>
      </c>
      <c r="J30" s="21">
        <f>VLOOKUP(B30,RMS!B:E,4,FALSE)</f>
        <v>253839.18030000001</v>
      </c>
      <c r="K30" s="22">
        <f t="shared" si="1"/>
        <v>1.3000000035390258E-3</v>
      </c>
      <c r="L30" s="22">
        <f t="shared" si="2"/>
        <v>0.12390000000596046</v>
      </c>
      <c r="M30" s="32"/>
    </row>
    <row r="31" spans="1:13" s="35" customFormat="1" ht="12" thickBot="1">
      <c r="A31" s="66"/>
      <c r="B31" s="12">
        <v>70</v>
      </c>
      <c r="C31" s="67" t="s">
        <v>64</v>
      </c>
      <c r="D31" s="68"/>
      <c r="E31" s="15">
        <f>VLOOKUP(C31,RA!B34:D61,3,0)</f>
        <v>309085.53000000003</v>
      </c>
      <c r="F31" s="25">
        <f>VLOOKUP(C31,RA!B34:I65,8,0)</f>
        <v>2431.86</v>
      </c>
      <c r="G31" s="16">
        <f t="shared" si="0"/>
        <v>306653.67000000004</v>
      </c>
      <c r="H31" s="27">
        <f>RA!J34</f>
        <v>5.4029769248995203</v>
      </c>
      <c r="I31" s="20">
        <f>VLOOKUP(B31,RMS!B:D,3,FALSE)</f>
        <v>309085.53000000003</v>
      </c>
      <c r="J31" s="21">
        <f>VLOOKUP(B31,RMS!B:E,4,FALSE)</f>
        <v>306653.67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VLOOKUP(C32,RA!B34:D61,3,0)</f>
        <v>195093.26</v>
      </c>
      <c r="F32" s="25">
        <f>VLOOKUP(C32,RA!B34:I65,8,0)</f>
        <v>-21949.27</v>
      </c>
      <c r="G32" s="16">
        <f t="shared" si="0"/>
        <v>217042.53</v>
      </c>
      <c r="H32" s="27">
        <f>RA!J34</f>
        <v>5.4029769248995203</v>
      </c>
      <c r="I32" s="20">
        <f>VLOOKUP(B32,RMS!B:D,3,FALSE)</f>
        <v>195093.26</v>
      </c>
      <c r="J32" s="21">
        <f>VLOOKUP(B32,RMS!B:E,4,FALSE)</f>
        <v>217042.53</v>
      </c>
      <c r="K32" s="22">
        <f t="shared" si="1"/>
        <v>0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VLOOKUP(C33,RA!B34:D62,3,0)</f>
        <v>162757.31</v>
      </c>
      <c r="F33" s="25">
        <f>VLOOKUP(C33,RA!B34:I66,8,0)</f>
        <v>276.92</v>
      </c>
      <c r="G33" s="16">
        <f t="shared" si="0"/>
        <v>162480.38999999998</v>
      </c>
      <c r="H33" s="27">
        <f>RA!J35</f>
        <v>3.6091829325876801</v>
      </c>
      <c r="I33" s="20">
        <f>VLOOKUP(B33,RMS!B:D,3,FALSE)</f>
        <v>162757.31</v>
      </c>
      <c r="J33" s="21">
        <f>VLOOKUP(B33,RMS!B:E,4,FALSE)</f>
        <v>162480.39000000001</v>
      </c>
      <c r="K33" s="22">
        <f t="shared" si="1"/>
        <v>0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VLOOKUP(C34,RA!B34:D63,3,0)</f>
        <v>163229.14000000001</v>
      </c>
      <c r="F34" s="25">
        <f>VLOOKUP(C34,RA!B34:I67,8,0)</f>
        <v>-16357.11</v>
      </c>
      <c r="G34" s="16">
        <f t="shared" si="0"/>
        <v>179586.25</v>
      </c>
      <c r="H34" s="27">
        <f>RA!J34</f>
        <v>5.4029769248995203</v>
      </c>
      <c r="I34" s="20">
        <f>VLOOKUP(B34,RMS!B:D,3,FALSE)</f>
        <v>163229.14000000001</v>
      </c>
      <c r="J34" s="21">
        <f>VLOOKUP(B34,RMS!B:E,4,FALSE)</f>
        <v>179586.25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65</v>
      </c>
      <c r="D35" s="64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3.6091829325876801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VLOOKUP(C36,RA!B8:D64,3,0)</f>
        <v>57376.068599999999</v>
      </c>
      <c r="F36" s="25">
        <f>VLOOKUP(C36,RA!B8:I68,8,0)</f>
        <v>4837.6108999999997</v>
      </c>
      <c r="G36" s="16">
        <f t="shared" si="0"/>
        <v>52538.457699999999</v>
      </c>
      <c r="H36" s="27">
        <f>RA!J35</f>
        <v>3.6091829325876801</v>
      </c>
      <c r="I36" s="20">
        <f>VLOOKUP(B36,RMS!B:D,3,FALSE)</f>
        <v>57376.068376068397</v>
      </c>
      <c r="J36" s="21">
        <f>VLOOKUP(B36,RMS!B:E,4,FALSE)</f>
        <v>52538.457264957302</v>
      </c>
      <c r="K36" s="22">
        <f t="shared" si="1"/>
        <v>2.2393160179490224E-4</v>
      </c>
      <c r="L36" s="22">
        <f t="shared" si="2"/>
        <v>4.3504269706318155E-4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VLOOKUP(C37,RA!B8:D65,3,0)</f>
        <v>368267.34710000001</v>
      </c>
      <c r="F37" s="25">
        <f>VLOOKUP(C37,RA!B8:I69,8,0)</f>
        <v>20938.376100000001</v>
      </c>
      <c r="G37" s="16">
        <f t="shared" si="0"/>
        <v>347328.97100000002</v>
      </c>
      <c r="H37" s="27">
        <f>RA!J36</f>
        <v>0.78679192778775497</v>
      </c>
      <c r="I37" s="20">
        <f>VLOOKUP(B37,RMS!B:D,3,FALSE)</f>
        <v>368267.34310940199</v>
      </c>
      <c r="J37" s="21">
        <f>VLOOKUP(B37,RMS!B:E,4,FALSE)</f>
        <v>347328.97189401701</v>
      </c>
      <c r="K37" s="22">
        <f t="shared" si="1"/>
        <v>3.9905980229377747E-3</v>
      </c>
      <c r="L37" s="22">
        <f t="shared" si="2"/>
        <v>-8.9401699369773269E-4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VLOOKUP(C38,RA!B9:D66,3,0)</f>
        <v>87690.66</v>
      </c>
      <c r="F38" s="25">
        <f>VLOOKUP(C38,RA!B9:I70,8,0)</f>
        <v>-9342.91</v>
      </c>
      <c r="G38" s="16">
        <f t="shared" si="0"/>
        <v>97033.57</v>
      </c>
      <c r="H38" s="27">
        <f>RA!J37</f>
        <v>-11.2506551994672</v>
      </c>
      <c r="I38" s="20">
        <f>VLOOKUP(B38,RMS!B:D,3,FALSE)</f>
        <v>87690.66</v>
      </c>
      <c r="J38" s="21">
        <f>VLOOKUP(B38,RMS!B:E,4,FALSE)</f>
        <v>97033.57</v>
      </c>
      <c r="K38" s="22">
        <f t="shared" si="1"/>
        <v>0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VLOOKUP(C39,RA!B10:D67,3,0)</f>
        <v>62058.14</v>
      </c>
      <c r="F39" s="25">
        <f>VLOOKUP(C39,RA!B10:I71,8,0)</f>
        <v>8482.0300000000007</v>
      </c>
      <c r="G39" s="16">
        <f t="shared" si="0"/>
        <v>53576.11</v>
      </c>
      <c r="H39" s="27">
        <f>RA!J38</f>
        <v>0.17014289557869899</v>
      </c>
      <c r="I39" s="20">
        <f>VLOOKUP(B39,RMS!B:D,3,FALSE)</f>
        <v>62058.14</v>
      </c>
      <c r="J39" s="21">
        <f>VLOOKUP(B39,RMS!B:E,4,FALSE)</f>
        <v>53576.11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71</v>
      </c>
      <c r="D40" s="70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-10.0209496907231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6"/>
      <c r="B41" s="12">
        <v>99</v>
      </c>
      <c r="C41" s="64" t="s">
        <v>34</v>
      </c>
      <c r="D41" s="64"/>
      <c r="E41" s="15">
        <f>VLOOKUP(C41,RA!B8:D68,3,0)</f>
        <v>76861.619399999996</v>
      </c>
      <c r="F41" s="25">
        <f>VLOOKUP(C41,RA!B8:I72,8,0)</f>
        <v>7804.2780000000002</v>
      </c>
      <c r="G41" s="16">
        <f t="shared" si="0"/>
        <v>69057.34139999999</v>
      </c>
      <c r="H41" s="27">
        <f>RA!J39</f>
        <v>-10.0209496907231</v>
      </c>
      <c r="I41" s="20">
        <f>VLOOKUP(B41,RMS!B:D,3,FALSE)</f>
        <v>76861.619393389294</v>
      </c>
      <c r="J41" s="21">
        <f>VLOOKUP(B41,RMS!B:E,4,FALSE)</f>
        <v>69057.341577792904</v>
      </c>
      <c r="K41" s="22">
        <f t="shared" si="1"/>
        <v>6.6107022576034069E-6</v>
      </c>
      <c r="L41" s="22">
        <f t="shared" si="2"/>
        <v>-1.7779291374608874E-4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44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74</v>
      </c>
      <c r="F5" s="47" t="s">
        <v>75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76</v>
      </c>
      <c r="Q5" s="47" t="s">
        <v>77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18496873.673599999</v>
      </c>
      <c r="E7" s="51">
        <v>20764726.439599998</v>
      </c>
      <c r="F7" s="52">
        <v>89.078340268066199</v>
      </c>
      <c r="G7" s="51">
        <v>28242080.735399999</v>
      </c>
      <c r="H7" s="52">
        <v>-34.505981174343397</v>
      </c>
      <c r="I7" s="51">
        <v>1445585.7013000001</v>
      </c>
      <c r="J7" s="52">
        <v>7.8152974757201203</v>
      </c>
      <c r="K7" s="51">
        <v>1476906.0042999999</v>
      </c>
      <c r="L7" s="52">
        <v>5.2294518174391298</v>
      </c>
      <c r="M7" s="52">
        <v>-2.1206700296980002E-2</v>
      </c>
      <c r="N7" s="51">
        <v>592118062.32260001</v>
      </c>
      <c r="O7" s="51">
        <v>3447492735.7877002</v>
      </c>
      <c r="P7" s="51">
        <v>811114</v>
      </c>
      <c r="Q7" s="51">
        <v>757707</v>
      </c>
      <c r="R7" s="52">
        <v>7.0485029173545897</v>
      </c>
      <c r="S7" s="51">
        <v>22.804283582332499</v>
      </c>
      <c r="T7" s="51">
        <v>18.950305823755102</v>
      </c>
      <c r="U7" s="53">
        <v>16.900236066013498</v>
      </c>
    </row>
    <row r="8" spans="1:23" ht="12" thickBot="1">
      <c r="A8" s="79">
        <v>42521</v>
      </c>
      <c r="B8" s="67" t="s">
        <v>6</v>
      </c>
      <c r="C8" s="68"/>
      <c r="D8" s="54">
        <v>463706.50890000002</v>
      </c>
      <c r="E8" s="54">
        <v>921914.13190000004</v>
      </c>
      <c r="F8" s="55">
        <v>50.298231999582597</v>
      </c>
      <c r="G8" s="54">
        <v>953873.77060000005</v>
      </c>
      <c r="H8" s="55">
        <v>-51.387015431997703</v>
      </c>
      <c r="I8" s="54">
        <v>103961.9811</v>
      </c>
      <c r="J8" s="55">
        <v>22.419780422452501</v>
      </c>
      <c r="K8" s="54">
        <v>147378.51579999999</v>
      </c>
      <c r="L8" s="55">
        <v>15.4505260908156</v>
      </c>
      <c r="M8" s="55">
        <v>-0.29459202017557601</v>
      </c>
      <c r="N8" s="54">
        <v>18240469.610199999</v>
      </c>
      <c r="O8" s="54">
        <v>125456712.76980001</v>
      </c>
      <c r="P8" s="54">
        <v>21994</v>
      </c>
      <c r="Q8" s="54">
        <v>20615</v>
      </c>
      <c r="R8" s="55">
        <v>6.6893039049235901</v>
      </c>
      <c r="S8" s="54">
        <v>21.083318582340599</v>
      </c>
      <c r="T8" s="54">
        <v>25.282347281105999</v>
      </c>
      <c r="U8" s="56">
        <v>-19.916355588737598</v>
      </c>
    </row>
    <row r="9" spans="1:23" ht="12" thickBot="1">
      <c r="A9" s="80"/>
      <c r="B9" s="67" t="s">
        <v>7</v>
      </c>
      <c r="C9" s="68"/>
      <c r="D9" s="54">
        <v>302796.03389999998</v>
      </c>
      <c r="E9" s="54">
        <v>96907.606799999994</v>
      </c>
      <c r="F9" s="55">
        <v>312.458478646488</v>
      </c>
      <c r="G9" s="54">
        <v>272348.39150000003</v>
      </c>
      <c r="H9" s="55">
        <v>11.179666688062699</v>
      </c>
      <c r="I9" s="54">
        <v>37204.839099999997</v>
      </c>
      <c r="J9" s="55">
        <v>12.287095911001</v>
      </c>
      <c r="K9" s="54">
        <v>26107.256000000001</v>
      </c>
      <c r="L9" s="55">
        <v>9.5859776722786307</v>
      </c>
      <c r="M9" s="55">
        <v>0.42507658024267297</v>
      </c>
      <c r="N9" s="54">
        <v>2657496.4338000002</v>
      </c>
      <c r="O9" s="54">
        <v>17601901.202300001</v>
      </c>
      <c r="P9" s="54">
        <v>5949</v>
      </c>
      <c r="Q9" s="54">
        <v>4675</v>
      </c>
      <c r="R9" s="55">
        <v>27.251336898395699</v>
      </c>
      <c r="S9" s="54">
        <v>50.898644125063001</v>
      </c>
      <c r="T9" s="54">
        <v>24.326997732620299</v>
      </c>
      <c r="U9" s="56">
        <v>52.205018128093002</v>
      </c>
    </row>
    <row r="10" spans="1:23" ht="12" thickBot="1">
      <c r="A10" s="80"/>
      <c r="B10" s="67" t="s">
        <v>8</v>
      </c>
      <c r="C10" s="68"/>
      <c r="D10" s="54">
        <v>644980.43480000005</v>
      </c>
      <c r="E10" s="54">
        <v>1222729.5012000001</v>
      </c>
      <c r="F10" s="55">
        <v>52.749233102416298</v>
      </c>
      <c r="G10" s="54">
        <v>1044669.2793000001</v>
      </c>
      <c r="H10" s="55">
        <v>-38.259844758507597</v>
      </c>
      <c r="I10" s="54">
        <v>99052.073600000003</v>
      </c>
      <c r="J10" s="55">
        <v>15.3573764808408</v>
      </c>
      <c r="K10" s="54">
        <v>-87685.431100000002</v>
      </c>
      <c r="L10" s="55">
        <v>-8.3936067459316206</v>
      </c>
      <c r="M10" s="55">
        <v>-2.1296297726704099</v>
      </c>
      <c r="N10" s="54">
        <v>5353156.9422000004</v>
      </c>
      <c r="O10" s="54">
        <v>30827670.372900002</v>
      </c>
      <c r="P10" s="54">
        <v>88933</v>
      </c>
      <c r="Q10" s="54">
        <v>80630</v>
      </c>
      <c r="R10" s="55">
        <v>10.2976559593204</v>
      </c>
      <c r="S10" s="54">
        <v>7.2524308726794304</v>
      </c>
      <c r="T10" s="54">
        <v>4.8208710616395898</v>
      </c>
      <c r="U10" s="56">
        <v>33.527514480693</v>
      </c>
    </row>
    <row r="11" spans="1:23" ht="12" thickBot="1">
      <c r="A11" s="80"/>
      <c r="B11" s="67" t="s">
        <v>9</v>
      </c>
      <c r="C11" s="68"/>
      <c r="D11" s="54">
        <v>56586.325199999999</v>
      </c>
      <c r="E11" s="54">
        <v>75780.344299999997</v>
      </c>
      <c r="F11" s="55">
        <v>74.671507133809598</v>
      </c>
      <c r="G11" s="54">
        <v>103763.14750000001</v>
      </c>
      <c r="H11" s="55">
        <v>-45.465874384737603</v>
      </c>
      <c r="I11" s="54">
        <v>13082.624400000001</v>
      </c>
      <c r="J11" s="55">
        <v>23.119763217986801</v>
      </c>
      <c r="K11" s="54">
        <v>24158.118200000001</v>
      </c>
      <c r="L11" s="55">
        <v>23.281982844631798</v>
      </c>
      <c r="M11" s="55">
        <v>-0.45845846552733599</v>
      </c>
      <c r="N11" s="54">
        <v>1644573.9483</v>
      </c>
      <c r="O11" s="54">
        <v>10160270.7217</v>
      </c>
      <c r="P11" s="54">
        <v>2632</v>
      </c>
      <c r="Q11" s="54">
        <v>2071</v>
      </c>
      <c r="R11" s="55">
        <v>27.088363109608899</v>
      </c>
      <c r="S11" s="54">
        <v>21.499363677811601</v>
      </c>
      <c r="T11" s="54">
        <v>22.8506875422501</v>
      </c>
      <c r="U11" s="56">
        <v>-6.2854133019444003</v>
      </c>
    </row>
    <row r="12" spans="1:23" ht="12" thickBot="1">
      <c r="A12" s="80"/>
      <c r="B12" s="67" t="s">
        <v>10</v>
      </c>
      <c r="C12" s="68"/>
      <c r="D12" s="54">
        <v>558134.28819999995</v>
      </c>
      <c r="E12" s="54">
        <v>236667.266</v>
      </c>
      <c r="F12" s="55">
        <v>235.830792163712</v>
      </c>
      <c r="G12" s="54">
        <v>266712.30910000001</v>
      </c>
      <c r="H12" s="55">
        <v>109.264540539348</v>
      </c>
      <c r="I12" s="54">
        <v>169350.15969999999</v>
      </c>
      <c r="J12" s="55">
        <v>30.342188838847299</v>
      </c>
      <c r="K12" s="54">
        <v>55067.044800000003</v>
      </c>
      <c r="L12" s="55">
        <v>20.64660794465</v>
      </c>
      <c r="M12" s="55">
        <v>2.0753449783817</v>
      </c>
      <c r="N12" s="54">
        <v>7264465.9687999999</v>
      </c>
      <c r="O12" s="54">
        <v>34907891.602399997</v>
      </c>
      <c r="P12" s="54">
        <v>3789</v>
      </c>
      <c r="Q12" s="54">
        <v>2605</v>
      </c>
      <c r="R12" s="55">
        <v>45.451055662188097</v>
      </c>
      <c r="S12" s="54">
        <v>147.30385014515701</v>
      </c>
      <c r="T12" s="54">
        <v>212.32707305182299</v>
      </c>
      <c r="U12" s="56">
        <v>-44.142242611167902</v>
      </c>
    </row>
    <row r="13" spans="1:23" ht="12" thickBot="1">
      <c r="A13" s="80"/>
      <c r="B13" s="67" t="s">
        <v>11</v>
      </c>
      <c r="C13" s="68"/>
      <c r="D13" s="54">
        <v>534627.40780000004</v>
      </c>
      <c r="E13" s="54">
        <v>301568.4901</v>
      </c>
      <c r="F13" s="55">
        <v>177.282251080913</v>
      </c>
      <c r="G13" s="54">
        <v>533338.79079999996</v>
      </c>
      <c r="H13" s="55">
        <v>0.241613215132364</v>
      </c>
      <c r="I13" s="54">
        <v>161840.84789999999</v>
      </c>
      <c r="J13" s="55">
        <v>30.271708022972</v>
      </c>
      <c r="K13" s="54">
        <v>29467.421999999999</v>
      </c>
      <c r="L13" s="55">
        <v>5.52508508818556</v>
      </c>
      <c r="M13" s="55">
        <v>4.4921956830835104</v>
      </c>
      <c r="N13" s="54">
        <v>8557224.1999999993</v>
      </c>
      <c r="O13" s="54">
        <v>54571947.0242</v>
      </c>
      <c r="P13" s="54">
        <v>12634</v>
      </c>
      <c r="Q13" s="54">
        <v>11423</v>
      </c>
      <c r="R13" s="55">
        <v>10.6014181913683</v>
      </c>
      <c r="S13" s="54">
        <v>42.316559110337202</v>
      </c>
      <c r="T13" s="54">
        <v>51.625860842160598</v>
      </c>
      <c r="U13" s="56">
        <v>-21.999193525045602</v>
      </c>
    </row>
    <row r="14" spans="1:23" ht="12" thickBot="1">
      <c r="A14" s="80"/>
      <c r="B14" s="67" t="s">
        <v>12</v>
      </c>
      <c r="C14" s="68"/>
      <c r="D14" s="54">
        <v>149759.06210000001</v>
      </c>
      <c r="E14" s="54">
        <v>180987.90919999999</v>
      </c>
      <c r="F14" s="55">
        <v>82.745340703676106</v>
      </c>
      <c r="G14" s="54">
        <v>245730.89079999999</v>
      </c>
      <c r="H14" s="55">
        <v>-39.055663041612199</v>
      </c>
      <c r="I14" s="54">
        <v>30107.254499999999</v>
      </c>
      <c r="J14" s="55">
        <v>20.103794773965799</v>
      </c>
      <c r="K14" s="54">
        <v>53639.722500000003</v>
      </c>
      <c r="L14" s="55">
        <v>21.828644467682</v>
      </c>
      <c r="M14" s="55">
        <v>-0.43871345531289802</v>
      </c>
      <c r="N14" s="54">
        <v>4121779.3062999998</v>
      </c>
      <c r="O14" s="54">
        <v>24555412.7086</v>
      </c>
      <c r="P14" s="54">
        <v>2374</v>
      </c>
      <c r="Q14" s="54">
        <v>1796</v>
      </c>
      <c r="R14" s="55">
        <v>32.182628062360799</v>
      </c>
      <c r="S14" s="54">
        <v>63.083008466722802</v>
      </c>
      <c r="T14" s="54">
        <v>47.948721937639199</v>
      </c>
      <c r="U14" s="56">
        <v>23.991066527949702</v>
      </c>
    </row>
    <row r="15" spans="1:23" ht="12" thickBot="1">
      <c r="A15" s="80"/>
      <c r="B15" s="67" t="s">
        <v>13</v>
      </c>
      <c r="C15" s="68"/>
      <c r="D15" s="54">
        <v>103010.7657</v>
      </c>
      <c r="E15" s="54">
        <v>127743.03999999999</v>
      </c>
      <c r="F15" s="55">
        <v>80.639043583118095</v>
      </c>
      <c r="G15" s="54">
        <v>181150.8579</v>
      </c>
      <c r="H15" s="55">
        <v>-43.135369661420697</v>
      </c>
      <c r="I15" s="54">
        <v>20956.406500000001</v>
      </c>
      <c r="J15" s="55">
        <v>20.3438993561427</v>
      </c>
      <c r="K15" s="54">
        <v>35303.0452</v>
      </c>
      <c r="L15" s="55">
        <v>19.488202048421002</v>
      </c>
      <c r="M15" s="55">
        <v>-0.40638530242144699</v>
      </c>
      <c r="N15" s="54">
        <v>3861296.8706999999</v>
      </c>
      <c r="O15" s="54">
        <v>20474421.2678</v>
      </c>
      <c r="P15" s="54">
        <v>4928</v>
      </c>
      <c r="Q15" s="54">
        <v>3747</v>
      </c>
      <c r="R15" s="55">
        <v>31.518548171870801</v>
      </c>
      <c r="S15" s="54">
        <v>20.903158624188301</v>
      </c>
      <c r="T15" s="54">
        <v>20.380447798238599</v>
      </c>
      <c r="U15" s="56">
        <v>2.5006308154063501</v>
      </c>
    </row>
    <row r="16" spans="1:23" ht="12" thickBot="1">
      <c r="A16" s="80"/>
      <c r="B16" s="67" t="s">
        <v>14</v>
      </c>
      <c r="C16" s="68"/>
      <c r="D16" s="54">
        <v>1149161.3419999999</v>
      </c>
      <c r="E16" s="54">
        <v>1984135.1710000001</v>
      </c>
      <c r="F16" s="55">
        <v>57.917492658568499</v>
      </c>
      <c r="G16" s="54">
        <v>1502082.4343000001</v>
      </c>
      <c r="H16" s="55">
        <v>-23.4954543266774</v>
      </c>
      <c r="I16" s="54">
        <v>-87188.347200000004</v>
      </c>
      <c r="J16" s="55">
        <v>-7.5871284573719997</v>
      </c>
      <c r="K16" s="54">
        <v>93168.804600000003</v>
      </c>
      <c r="L16" s="55">
        <v>6.2026425762324102</v>
      </c>
      <c r="M16" s="55">
        <v>-1.9358105169892901</v>
      </c>
      <c r="N16" s="54">
        <v>33767737.031599998</v>
      </c>
      <c r="O16" s="54">
        <v>172394153.90270001</v>
      </c>
      <c r="P16" s="54">
        <v>47876</v>
      </c>
      <c r="Q16" s="54">
        <v>36413</v>
      </c>
      <c r="R16" s="55">
        <v>31.480515200615201</v>
      </c>
      <c r="S16" s="54">
        <v>24.0028687024814</v>
      </c>
      <c r="T16" s="54">
        <v>21.259471894653</v>
      </c>
      <c r="U16" s="56">
        <v>11.4294538783391</v>
      </c>
    </row>
    <row r="17" spans="1:21" ht="12" thickBot="1">
      <c r="A17" s="80"/>
      <c r="B17" s="67" t="s">
        <v>15</v>
      </c>
      <c r="C17" s="68"/>
      <c r="D17" s="54">
        <v>1117005.3779</v>
      </c>
      <c r="E17" s="54">
        <v>518295.65970000002</v>
      </c>
      <c r="F17" s="55">
        <v>215.51509394204601</v>
      </c>
      <c r="G17" s="54">
        <v>577302.37699999998</v>
      </c>
      <c r="H17" s="55">
        <v>93.487056766440503</v>
      </c>
      <c r="I17" s="54">
        <v>17479.0154</v>
      </c>
      <c r="J17" s="55">
        <v>1.5648103174633801</v>
      </c>
      <c r="K17" s="54">
        <v>69922.734700000001</v>
      </c>
      <c r="L17" s="55">
        <v>12.1119776196591</v>
      </c>
      <c r="M17" s="55">
        <v>-0.750023858835144</v>
      </c>
      <c r="N17" s="54">
        <v>24117849.268300001</v>
      </c>
      <c r="O17" s="54">
        <v>198374150.63690001</v>
      </c>
      <c r="P17" s="54">
        <v>10418</v>
      </c>
      <c r="Q17" s="54">
        <v>9051</v>
      </c>
      <c r="R17" s="55">
        <v>15.1033035023754</v>
      </c>
      <c r="S17" s="54">
        <v>107.21879227298901</v>
      </c>
      <c r="T17" s="54">
        <v>41.2398765329798</v>
      </c>
      <c r="U17" s="56">
        <v>61.536708576254803</v>
      </c>
    </row>
    <row r="18" spans="1:21" ht="12" customHeight="1" thickBot="1">
      <c r="A18" s="80"/>
      <c r="B18" s="67" t="s">
        <v>16</v>
      </c>
      <c r="C18" s="68"/>
      <c r="D18" s="54">
        <v>1420873.9754000001</v>
      </c>
      <c r="E18" s="54">
        <v>2046226.1044000001</v>
      </c>
      <c r="F18" s="55">
        <v>69.438757151259793</v>
      </c>
      <c r="G18" s="54">
        <v>2911171.6508999998</v>
      </c>
      <c r="H18" s="55">
        <v>-51.192366999014602</v>
      </c>
      <c r="I18" s="54">
        <v>193881.78349999999</v>
      </c>
      <c r="J18" s="55">
        <v>13.6452484074401</v>
      </c>
      <c r="K18" s="54">
        <v>184620.7218</v>
      </c>
      <c r="L18" s="55">
        <v>6.3418013068011199</v>
      </c>
      <c r="M18" s="55">
        <v>5.0162634019123999E-2</v>
      </c>
      <c r="N18" s="54">
        <v>49496491.386100002</v>
      </c>
      <c r="O18" s="54">
        <v>378794508.97299999</v>
      </c>
      <c r="P18" s="54">
        <v>63553</v>
      </c>
      <c r="Q18" s="54">
        <v>55846</v>
      </c>
      <c r="R18" s="55">
        <v>13.8004512409125</v>
      </c>
      <c r="S18" s="54">
        <v>22.357307686497901</v>
      </c>
      <c r="T18" s="54">
        <v>21.618658446442002</v>
      </c>
      <c r="U18" s="56">
        <v>3.3038380578443798</v>
      </c>
    </row>
    <row r="19" spans="1:21" ht="12" customHeight="1" thickBot="1">
      <c r="A19" s="80"/>
      <c r="B19" s="67" t="s">
        <v>17</v>
      </c>
      <c r="C19" s="68"/>
      <c r="D19" s="54">
        <v>626693.42119999998</v>
      </c>
      <c r="E19" s="54">
        <v>533536.09820000001</v>
      </c>
      <c r="F19" s="55">
        <v>117.460359910845</v>
      </c>
      <c r="G19" s="54">
        <v>1332008.5639</v>
      </c>
      <c r="H19" s="55">
        <v>-52.951246847460297</v>
      </c>
      <c r="I19" s="54">
        <v>10545.3766</v>
      </c>
      <c r="J19" s="55">
        <v>1.68270102146718</v>
      </c>
      <c r="K19" s="54">
        <v>-66291.112200000003</v>
      </c>
      <c r="L19" s="55">
        <v>-4.9767782277544601</v>
      </c>
      <c r="M19" s="55">
        <v>-1.1590767789230101</v>
      </c>
      <c r="N19" s="54">
        <v>16915525.8026</v>
      </c>
      <c r="O19" s="54">
        <v>110668277.15989999</v>
      </c>
      <c r="P19" s="54">
        <v>7521</v>
      </c>
      <c r="Q19" s="54">
        <v>7331</v>
      </c>
      <c r="R19" s="55">
        <v>2.5917337334606398</v>
      </c>
      <c r="S19" s="54">
        <v>83.325810557106806</v>
      </c>
      <c r="T19" s="54">
        <v>48.252429914063597</v>
      </c>
      <c r="U19" s="56">
        <v>42.091856543064701</v>
      </c>
    </row>
    <row r="20" spans="1:21" ht="12" thickBot="1">
      <c r="A20" s="80"/>
      <c r="B20" s="67" t="s">
        <v>18</v>
      </c>
      <c r="C20" s="68"/>
      <c r="D20" s="54">
        <v>1303670.9584999999</v>
      </c>
      <c r="E20" s="54">
        <v>880603.59039999999</v>
      </c>
      <c r="F20" s="55">
        <v>148.042884756787</v>
      </c>
      <c r="G20" s="54">
        <v>1079221.2849000001</v>
      </c>
      <c r="H20" s="55">
        <v>20.797372766864701</v>
      </c>
      <c r="I20" s="54">
        <v>69058.834400000007</v>
      </c>
      <c r="J20" s="55">
        <v>5.2972595538569696</v>
      </c>
      <c r="K20" s="54">
        <v>95869.83</v>
      </c>
      <c r="L20" s="55">
        <v>8.8832412167337207</v>
      </c>
      <c r="M20" s="55">
        <v>-0.27966040619869698</v>
      </c>
      <c r="N20" s="54">
        <v>39362667.875100002</v>
      </c>
      <c r="O20" s="54">
        <v>196722887.7281</v>
      </c>
      <c r="P20" s="54">
        <v>35221</v>
      </c>
      <c r="Q20" s="54">
        <v>35391</v>
      </c>
      <c r="R20" s="55">
        <v>-0.48034811110169201</v>
      </c>
      <c r="S20" s="54">
        <v>37.014024545015801</v>
      </c>
      <c r="T20" s="54">
        <v>28.6927656268543</v>
      </c>
      <c r="U20" s="56">
        <v>22.4813675909285</v>
      </c>
    </row>
    <row r="21" spans="1:21" ht="12" customHeight="1" thickBot="1">
      <c r="A21" s="80"/>
      <c r="B21" s="67" t="s">
        <v>19</v>
      </c>
      <c r="C21" s="68"/>
      <c r="D21" s="54">
        <v>253516.67790000001</v>
      </c>
      <c r="E21" s="54">
        <v>351747.29629999999</v>
      </c>
      <c r="F21" s="55">
        <v>72.073525672185795</v>
      </c>
      <c r="G21" s="54">
        <v>422091.04220000003</v>
      </c>
      <c r="H21" s="55">
        <v>-39.937915626298498</v>
      </c>
      <c r="I21" s="54">
        <v>23956.9542</v>
      </c>
      <c r="J21" s="55">
        <v>9.4498533187035001</v>
      </c>
      <c r="K21" s="54">
        <v>35118.823600000003</v>
      </c>
      <c r="L21" s="55">
        <v>8.3202011151327895</v>
      </c>
      <c r="M21" s="55">
        <v>-0.31783152895816302</v>
      </c>
      <c r="N21" s="54">
        <v>10075507.0833</v>
      </c>
      <c r="O21" s="54">
        <v>67362691.975600004</v>
      </c>
      <c r="P21" s="54">
        <v>22930</v>
      </c>
      <c r="Q21" s="54">
        <v>23869</v>
      </c>
      <c r="R21" s="55">
        <v>-3.9339729356068598</v>
      </c>
      <c r="S21" s="54">
        <v>11.0561132969908</v>
      </c>
      <c r="T21" s="54">
        <v>11.049269445724599</v>
      </c>
      <c r="U21" s="56">
        <v>6.1901059462946002E-2</v>
      </c>
    </row>
    <row r="22" spans="1:21" ht="12" customHeight="1" thickBot="1">
      <c r="A22" s="80"/>
      <c r="B22" s="67" t="s">
        <v>20</v>
      </c>
      <c r="C22" s="68"/>
      <c r="D22" s="54">
        <v>1240402.8629999999</v>
      </c>
      <c r="E22" s="54">
        <v>1449951.0319000001</v>
      </c>
      <c r="F22" s="55">
        <v>85.547914081938998</v>
      </c>
      <c r="G22" s="54">
        <v>1818677.4441</v>
      </c>
      <c r="H22" s="55">
        <v>-31.7964344351435</v>
      </c>
      <c r="I22" s="54">
        <v>69877.630999999994</v>
      </c>
      <c r="J22" s="55">
        <v>5.6334625696522602</v>
      </c>
      <c r="K22" s="54">
        <v>235036.45310000001</v>
      </c>
      <c r="L22" s="55">
        <v>12.923482053537599</v>
      </c>
      <c r="M22" s="55">
        <v>-0.70269449662657502</v>
      </c>
      <c r="N22" s="54">
        <v>39294005.035999998</v>
      </c>
      <c r="O22" s="54">
        <v>218168756.6656</v>
      </c>
      <c r="P22" s="54">
        <v>69247</v>
      </c>
      <c r="Q22" s="54">
        <v>61800</v>
      </c>
      <c r="R22" s="55">
        <v>12.0501618122977</v>
      </c>
      <c r="S22" s="54">
        <v>17.9127307031352</v>
      </c>
      <c r="T22" s="54">
        <v>17.483259077669899</v>
      </c>
      <c r="U22" s="56">
        <v>2.3975776367256501</v>
      </c>
    </row>
    <row r="23" spans="1:21" ht="12" thickBot="1">
      <c r="A23" s="80"/>
      <c r="B23" s="67" t="s">
        <v>21</v>
      </c>
      <c r="C23" s="68"/>
      <c r="D23" s="54">
        <v>2462157.0255</v>
      </c>
      <c r="E23" s="54">
        <v>3052308.2601000001</v>
      </c>
      <c r="F23" s="55">
        <v>80.665411737257998</v>
      </c>
      <c r="G23" s="54">
        <v>5474464.5833000001</v>
      </c>
      <c r="H23" s="55">
        <v>-55.024697154660998</v>
      </c>
      <c r="I23" s="54">
        <v>75085.797399999996</v>
      </c>
      <c r="J23" s="55">
        <v>3.0495941819450798</v>
      </c>
      <c r="K23" s="54">
        <v>23715.550500000001</v>
      </c>
      <c r="L23" s="55">
        <v>0.43320310395915101</v>
      </c>
      <c r="M23" s="55">
        <v>2.1660997032305902</v>
      </c>
      <c r="N23" s="54">
        <v>89949648.838200003</v>
      </c>
      <c r="O23" s="54">
        <v>491907069.29640001</v>
      </c>
      <c r="P23" s="54">
        <v>69000</v>
      </c>
      <c r="Q23" s="54">
        <v>62423</v>
      </c>
      <c r="R23" s="55">
        <v>10.5361805744677</v>
      </c>
      <c r="S23" s="54">
        <v>35.683435152173899</v>
      </c>
      <c r="T23" s="54">
        <v>31.2075691427839</v>
      </c>
      <c r="U23" s="56">
        <v>12.5432598916064</v>
      </c>
    </row>
    <row r="24" spans="1:21" ht="12" thickBot="1">
      <c r="A24" s="80"/>
      <c r="B24" s="67" t="s">
        <v>22</v>
      </c>
      <c r="C24" s="68"/>
      <c r="D24" s="54">
        <v>189657.326</v>
      </c>
      <c r="E24" s="54">
        <v>225555.1654</v>
      </c>
      <c r="F24" s="55">
        <v>84.084674214248807</v>
      </c>
      <c r="G24" s="54">
        <v>304469.4621</v>
      </c>
      <c r="H24" s="55">
        <v>-37.7089167853199</v>
      </c>
      <c r="I24" s="54">
        <v>29039.931400000001</v>
      </c>
      <c r="J24" s="55">
        <v>15.31178995954</v>
      </c>
      <c r="K24" s="54">
        <v>51166.359499999999</v>
      </c>
      <c r="L24" s="55">
        <v>16.805087494520201</v>
      </c>
      <c r="M24" s="55">
        <v>-0.432440930256138</v>
      </c>
      <c r="N24" s="54">
        <v>7456632.8668</v>
      </c>
      <c r="O24" s="54">
        <v>47005944.499399997</v>
      </c>
      <c r="P24" s="54">
        <v>19615</v>
      </c>
      <c r="Q24" s="54">
        <v>19626</v>
      </c>
      <c r="R24" s="55">
        <v>-5.6048099459904001E-2</v>
      </c>
      <c r="S24" s="54">
        <v>9.6689944430282999</v>
      </c>
      <c r="T24" s="54">
        <v>10.077446682971599</v>
      </c>
      <c r="U24" s="56">
        <v>-4.2243507569474499</v>
      </c>
    </row>
    <row r="25" spans="1:21" ht="12" thickBot="1">
      <c r="A25" s="80"/>
      <c r="B25" s="67" t="s">
        <v>23</v>
      </c>
      <c r="C25" s="68"/>
      <c r="D25" s="54">
        <v>216722.87150000001</v>
      </c>
      <c r="E25" s="54">
        <v>341868.40360000002</v>
      </c>
      <c r="F25" s="55">
        <v>63.393653586534597</v>
      </c>
      <c r="G25" s="54">
        <v>280599.68320000003</v>
      </c>
      <c r="H25" s="55">
        <v>-22.7643919521004</v>
      </c>
      <c r="I25" s="54">
        <v>14810.6304</v>
      </c>
      <c r="J25" s="55">
        <v>6.8339028075308601</v>
      </c>
      <c r="K25" s="54">
        <v>21957.473999999998</v>
      </c>
      <c r="L25" s="55">
        <v>7.8251955774125399</v>
      </c>
      <c r="M25" s="55">
        <v>-0.32548569111365</v>
      </c>
      <c r="N25" s="54">
        <v>7955035.8936000001</v>
      </c>
      <c r="O25" s="54">
        <v>59996092.380199999</v>
      </c>
      <c r="P25" s="54">
        <v>13532</v>
      </c>
      <c r="Q25" s="54">
        <v>13226</v>
      </c>
      <c r="R25" s="55">
        <v>2.31362467866323</v>
      </c>
      <c r="S25" s="54">
        <v>16.015583173218999</v>
      </c>
      <c r="T25" s="54">
        <v>15.4996824361107</v>
      </c>
      <c r="U25" s="56">
        <v>3.22124228339701</v>
      </c>
    </row>
    <row r="26" spans="1:21" ht="12" thickBot="1">
      <c r="A26" s="80"/>
      <c r="B26" s="67" t="s">
        <v>24</v>
      </c>
      <c r="C26" s="68"/>
      <c r="D26" s="54">
        <v>533591.1189</v>
      </c>
      <c r="E26" s="54">
        <v>555127.8578</v>
      </c>
      <c r="F26" s="55">
        <v>96.120400265021601</v>
      </c>
      <c r="G26" s="54">
        <v>653474.28399999999</v>
      </c>
      <c r="H26" s="55">
        <v>-18.345506171440999</v>
      </c>
      <c r="I26" s="54">
        <v>98832.722200000004</v>
      </c>
      <c r="J26" s="55">
        <v>18.522182753668002</v>
      </c>
      <c r="K26" s="54">
        <v>144251.82</v>
      </c>
      <c r="L26" s="55">
        <v>22.0745978123295</v>
      </c>
      <c r="M26" s="55">
        <v>-0.31485979033054801</v>
      </c>
      <c r="N26" s="54">
        <v>18288539.659499999</v>
      </c>
      <c r="O26" s="54">
        <v>111487317.75229999</v>
      </c>
      <c r="P26" s="54">
        <v>36221</v>
      </c>
      <c r="Q26" s="54">
        <v>35270</v>
      </c>
      <c r="R26" s="55">
        <v>2.69634250070883</v>
      </c>
      <c r="S26" s="54">
        <v>14.731540236327</v>
      </c>
      <c r="T26" s="54">
        <v>14.141143453359801</v>
      </c>
      <c r="U26" s="56">
        <v>4.0077057354214496</v>
      </c>
    </row>
    <row r="27" spans="1:21" ht="12" thickBot="1">
      <c r="A27" s="80"/>
      <c r="B27" s="67" t="s">
        <v>25</v>
      </c>
      <c r="C27" s="68"/>
      <c r="D27" s="54">
        <v>155132.12599999999</v>
      </c>
      <c r="E27" s="54">
        <v>244360.62030000001</v>
      </c>
      <c r="F27" s="55">
        <v>63.4849125074021</v>
      </c>
      <c r="G27" s="54">
        <v>304185.01870000002</v>
      </c>
      <c r="H27" s="55">
        <v>-49.000734269231799</v>
      </c>
      <c r="I27" s="54">
        <v>42027.4398</v>
      </c>
      <c r="J27" s="55">
        <v>27.091383895557499</v>
      </c>
      <c r="K27" s="54">
        <v>89722.810400000002</v>
      </c>
      <c r="L27" s="55">
        <v>29.496130606119198</v>
      </c>
      <c r="M27" s="55">
        <v>-0.53158578501236997</v>
      </c>
      <c r="N27" s="54">
        <v>6580310.3569</v>
      </c>
      <c r="O27" s="54">
        <v>38428234.206</v>
      </c>
      <c r="P27" s="54">
        <v>20240</v>
      </c>
      <c r="Q27" s="54">
        <v>21128</v>
      </c>
      <c r="R27" s="55">
        <v>-4.2029534267323001</v>
      </c>
      <c r="S27" s="54">
        <v>7.6646307312252997</v>
      </c>
      <c r="T27" s="54">
        <v>7.74122885744036</v>
      </c>
      <c r="U27" s="56">
        <v>-0.99937138397301795</v>
      </c>
    </row>
    <row r="28" spans="1:21" ht="12" thickBot="1">
      <c r="A28" s="80"/>
      <c r="B28" s="67" t="s">
        <v>26</v>
      </c>
      <c r="C28" s="68"/>
      <c r="D28" s="54">
        <v>764214.8125</v>
      </c>
      <c r="E28" s="54">
        <v>834770.31460000004</v>
      </c>
      <c r="F28" s="55">
        <v>91.547914334518694</v>
      </c>
      <c r="G28" s="54">
        <v>933046.23880000005</v>
      </c>
      <c r="H28" s="55">
        <v>-18.0946473260678</v>
      </c>
      <c r="I28" s="54">
        <v>18435.1021</v>
      </c>
      <c r="J28" s="55">
        <v>2.4122932189305102</v>
      </c>
      <c r="K28" s="54">
        <v>35777.943800000001</v>
      </c>
      <c r="L28" s="55">
        <v>3.8345306279798499</v>
      </c>
      <c r="M28" s="55">
        <v>-0.48473556213702801</v>
      </c>
      <c r="N28" s="54">
        <v>28516615.160700001</v>
      </c>
      <c r="O28" s="54">
        <v>161550011.63299999</v>
      </c>
      <c r="P28" s="54">
        <v>33233</v>
      </c>
      <c r="Q28" s="54">
        <v>33418</v>
      </c>
      <c r="R28" s="55">
        <v>-0.55359387156622697</v>
      </c>
      <c r="S28" s="54">
        <v>22.995661315559801</v>
      </c>
      <c r="T28" s="54">
        <v>23.083366853192899</v>
      </c>
      <c r="U28" s="56">
        <v>-0.381400371267893</v>
      </c>
    </row>
    <row r="29" spans="1:21" ht="12" thickBot="1">
      <c r="A29" s="80"/>
      <c r="B29" s="67" t="s">
        <v>27</v>
      </c>
      <c r="C29" s="68"/>
      <c r="D29" s="54">
        <v>698081.75320000004</v>
      </c>
      <c r="E29" s="54">
        <v>750645.4192</v>
      </c>
      <c r="F29" s="55">
        <v>92.997537231890405</v>
      </c>
      <c r="G29" s="54">
        <v>733217.8922</v>
      </c>
      <c r="H29" s="55">
        <v>-4.79204604439958</v>
      </c>
      <c r="I29" s="54">
        <v>68528.990699999995</v>
      </c>
      <c r="J29" s="55">
        <v>9.8167571900946804</v>
      </c>
      <c r="K29" s="54">
        <v>108795.0434</v>
      </c>
      <c r="L29" s="55">
        <v>14.8380235339816</v>
      </c>
      <c r="M29" s="55">
        <v>-0.37010925720169302</v>
      </c>
      <c r="N29" s="54">
        <v>23586548.983199999</v>
      </c>
      <c r="O29" s="54">
        <v>122025486.10780001</v>
      </c>
      <c r="P29" s="54">
        <v>96822</v>
      </c>
      <c r="Q29" s="54">
        <v>98968</v>
      </c>
      <c r="R29" s="55">
        <v>-2.1683776574246298</v>
      </c>
      <c r="S29" s="54">
        <v>7.2099497345644599</v>
      </c>
      <c r="T29" s="54">
        <v>6.1170141965079603</v>
      </c>
      <c r="U29" s="56">
        <v>15.1587123113628</v>
      </c>
    </row>
    <row r="30" spans="1:21" ht="12" thickBot="1">
      <c r="A30" s="80"/>
      <c r="B30" s="67" t="s">
        <v>28</v>
      </c>
      <c r="C30" s="68"/>
      <c r="D30" s="54">
        <v>947000.58640000003</v>
      </c>
      <c r="E30" s="54">
        <v>1444258.5965</v>
      </c>
      <c r="F30" s="55">
        <v>65.570015556421197</v>
      </c>
      <c r="G30" s="54">
        <v>1804503.912</v>
      </c>
      <c r="H30" s="55">
        <v>-47.520169942419102</v>
      </c>
      <c r="I30" s="54">
        <v>96223.028999999995</v>
      </c>
      <c r="J30" s="55">
        <v>10.160820424176199</v>
      </c>
      <c r="K30" s="54">
        <v>171825.85459999999</v>
      </c>
      <c r="L30" s="55">
        <v>9.5220549790639595</v>
      </c>
      <c r="M30" s="55">
        <v>-0.43999679661712598</v>
      </c>
      <c r="N30" s="54">
        <v>39874350.537699997</v>
      </c>
      <c r="O30" s="54">
        <v>182103275.13659999</v>
      </c>
      <c r="P30" s="54">
        <v>64599</v>
      </c>
      <c r="Q30" s="54">
        <v>59184</v>
      </c>
      <c r="R30" s="55">
        <v>9.1494322789943201</v>
      </c>
      <c r="S30" s="54">
        <v>14.659678731868899</v>
      </c>
      <c r="T30" s="54">
        <v>14.3535292714247</v>
      </c>
      <c r="U30" s="56">
        <v>2.0883776926070099</v>
      </c>
    </row>
    <row r="31" spans="1:21" ht="12" thickBot="1">
      <c r="A31" s="80"/>
      <c r="B31" s="67" t="s">
        <v>29</v>
      </c>
      <c r="C31" s="68"/>
      <c r="D31" s="54">
        <v>758425.78599999996</v>
      </c>
      <c r="E31" s="54">
        <v>915924.86369999999</v>
      </c>
      <c r="F31" s="55">
        <v>82.804367045593494</v>
      </c>
      <c r="G31" s="54">
        <v>1279091.0238000001</v>
      </c>
      <c r="H31" s="55">
        <v>-40.705878480264602</v>
      </c>
      <c r="I31" s="54">
        <v>33480.213300000003</v>
      </c>
      <c r="J31" s="55">
        <v>4.41443499390724</v>
      </c>
      <c r="K31" s="54">
        <v>-1126.8557000000001</v>
      </c>
      <c r="L31" s="55">
        <v>-8.8098163385766995E-2</v>
      </c>
      <c r="M31" s="55">
        <v>-30.711180677348501</v>
      </c>
      <c r="N31" s="54">
        <v>40145463.349299997</v>
      </c>
      <c r="O31" s="54">
        <v>200112066.01629999</v>
      </c>
      <c r="P31" s="54">
        <v>28859</v>
      </c>
      <c r="Q31" s="54">
        <v>28153</v>
      </c>
      <c r="R31" s="55">
        <v>2.5077256420274998</v>
      </c>
      <c r="S31" s="54">
        <v>26.280390380817099</v>
      </c>
      <c r="T31" s="54">
        <v>24.0079020885874</v>
      </c>
      <c r="U31" s="56">
        <v>8.6470872742000005</v>
      </c>
    </row>
    <row r="32" spans="1:21" ht="12" thickBot="1">
      <c r="A32" s="80"/>
      <c r="B32" s="67" t="s">
        <v>30</v>
      </c>
      <c r="C32" s="68"/>
      <c r="D32" s="54">
        <v>91410.583400000003</v>
      </c>
      <c r="E32" s="54">
        <v>115937.19439999999</v>
      </c>
      <c r="F32" s="55">
        <v>78.844915881455904</v>
      </c>
      <c r="G32" s="54">
        <v>147926.476</v>
      </c>
      <c r="H32" s="55">
        <v>-38.205393738981499</v>
      </c>
      <c r="I32" s="54">
        <v>24161.2552</v>
      </c>
      <c r="J32" s="55">
        <v>26.4315731300759</v>
      </c>
      <c r="K32" s="54">
        <v>41307.296799999996</v>
      </c>
      <c r="L32" s="55">
        <v>27.924207969369899</v>
      </c>
      <c r="M32" s="55">
        <v>-0.41508505586838601</v>
      </c>
      <c r="N32" s="54">
        <v>3461777.466</v>
      </c>
      <c r="O32" s="54">
        <v>18864169.133000001</v>
      </c>
      <c r="P32" s="54">
        <v>17222</v>
      </c>
      <c r="Q32" s="54">
        <v>18153</v>
      </c>
      <c r="R32" s="55">
        <v>-5.1286288767696799</v>
      </c>
      <c r="S32" s="54">
        <v>5.3077797816745997</v>
      </c>
      <c r="T32" s="54">
        <v>5.6839312675590801</v>
      </c>
      <c r="U32" s="56">
        <v>-7.0867952582200697</v>
      </c>
    </row>
    <row r="33" spans="1:21" ht="12" thickBot="1">
      <c r="A33" s="80"/>
      <c r="B33" s="67" t="s">
        <v>70</v>
      </c>
      <c r="C33" s="68"/>
      <c r="D33" s="57"/>
      <c r="E33" s="57"/>
      <c r="F33" s="57"/>
      <c r="G33" s="54">
        <v>-11.5044</v>
      </c>
      <c r="H33" s="57"/>
      <c r="I33" s="57"/>
      <c r="J33" s="57"/>
      <c r="K33" s="54">
        <v>-1.7699</v>
      </c>
      <c r="L33" s="55">
        <v>15.384548520566</v>
      </c>
      <c r="M33" s="57"/>
      <c r="N33" s="54">
        <v>26.8066</v>
      </c>
      <c r="O33" s="54">
        <v>327.93490000000003</v>
      </c>
      <c r="P33" s="57"/>
      <c r="Q33" s="54">
        <v>1</v>
      </c>
      <c r="R33" s="57"/>
      <c r="S33" s="57"/>
      <c r="T33" s="54">
        <v>12.5641</v>
      </c>
      <c r="U33" s="58"/>
    </row>
    <row r="34" spans="1:21" ht="12" thickBot="1">
      <c r="A34" s="80"/>
      <c r="B34" s="67" t="s">
        <v>31</v>
      </c>
      <c r="C34" s="68"/>
      <c r="D34" s="54">
        <v>268337.5184</v>
      </c>
      <c r="E34" s="54">
        <v>152898.59039999999</v>
      </c>
      <c r="F34" s="55">
        <v>175.50032194410599</v>
      </c>
      <c r="G34" s="54">
        <v>195829.05869999999</v>
      </c>
      <c r="H34" s="55">
        <v>37.026404651762697</v>
      </c>
      <c r="I34" s="54">
        <v>14498.2142</v>
      </c>
      <c r="J34" s="55">
        <v>5.4029769248995203</v>
      </c>
      <c r="K34" s="54">
        <v>20676.1734</v>
      </c>
      <c r="L34" s="55">
        <v>10.558276456649301</v>
      </c>
      <c r="M34" s="55">
        <v>-0.29879606252480001</v>
      </c>
      <c r="N34" s="54">
        <v>4823176.1684999997</v>
      </c>
      <c r="O34" s="54">
        <v>31643172.895100001</v>
      </c>
      <c r="P34" s="54">
        <v>8650</v>
      </c>
      <c r="Q34" s="54">
        <v>8284</v>
      </c>
      <c r="R34" s="55">
        <v>4.41815548044422</v>
      </c>
      <c r="S34" s="54">
        <v>31.021678427745702</v>
      </c>
      <c r="T34" s="54">
        <v>15.284128005794299</v>
      </c>
      <c r="U34" s="56">
        <v>50.7308154154411</v>
      </c>
    </row>
    <row r="35" spans="1:21" ht="12" customHeight="1" thickBot="1">
      <c r="A35" s="80"/>
      <c r="B35" s="67" t="s">
        <v>73</v>
      </c>
      <c r="C35" s="68"/>
      <c r="D35" s="54">
        <v>4797.6481999999996</v>
      </c>
      <c r="E35" s="57"/>
      <c r="F35" s="57"/>
      <c r="G35" s="57"/>
      <c r="H35" s="57"/>
      <c r="I35" s="54">
        <v>173.1559</v>
      </c>
      <c r="J35" s="55">
        <v>3.6091829325876801</v>
      </c>
      <c r="K35" s="57"/>
      <c r="L35" s="57"/>
      <c r="M35" s="57"/>
      <c r="N35" s="54">
        <v>219365.60560000001</v>
      </c>
      <c r="O35" s="54">
        <v>222280.04990000001</v>
      </c>
      <c r="P35" s="54">
        <v>819</v>
      </c>
      <c r="Q35" s="54">
        <v>927</v>
      </c>
      <c r="R35" s="55">
        <v>-11.6504854368932</v>
      </c>
      <c r="S35" s="54">
        <v>5.8579343101343104</v>
      </c>
      <c r="T35" s="54">
        <v>6.5163512405609501</v>
      </c>
      <c r="U35" s="56">
        <v>-11.2397458825643</v>
      </c>
    </row>
    <row r="36" spans="1:21" ht="12" customHeight="1" thickBot="1">
      <c r="A36" s="80"/>
      <c r="B36" s="67" t="s">
        <v>64</v>
      </c>
      <c r="C36" s="68"/>
      <c r="D36" s="54">
        <v>309085.53000000003</v>
      </c>
      <c r="E36" s="57"/>
      <c r="F36" s="57"/>
      <c r="G36" s="54">
        <v>90811.19</v>
      </c>
      <c r="H36" s="55">
        <v>240.360620756098</v>
      </c>
      <c r="I36" s="54">
        <v>2431.86</v>
      </c>
      <c r="J36" s="55">
        <v>0.78679192778775497</v>
      </c>
      <c r="K36" s="54">
        <v>2501.23</v>
      </c>
      <c r="L36" s="55">
        <v>2.7543191538399601</v>
      </c>
      <c r="M36" s="55">
        <v>-2.7734354697489E-2</v>
      </c>
      <c r="N36" s="54">
        <v>5803343.1399999997</v>
      </c>
      <c r="O36" s="54">
        <v>25697943.82</v>
      </c>
      <c r="P36" s="54">
        <v>62</v>
      </c>
      <c r="Q36" s="54">
        <v>49</v>
      </c>
      <c r="R36" s="55">
        <v>26.530612244897998</v>
      </c>
      <c r="S36" s="54">
        <v>4985.2504838709701</v>
      </c>
      <c r="T36" s="54">
        <v>1309.6642857142899</v>
      </c>
      <c r="U36" s="56">
        <v>73.729218021210599</v>
      </c>
    </row>
    <row r="37" spans="1:21" ht="12" thickBot="1">
      <c r="A37" s="80"/>
      <c r="B37" s="67" t="s">
        <v>35</v>
      </c>
      <c r="C37" s="68"/>
      <c r="D37" s="54">
        <v>195093.26</v>
      </c>
      <c r="E37" s="57"/>
      <c r="F37" s="57"/>
      <c r="G37" s="54">
        <v>483907.86</v>
      </c>
      <c r="H37" s="55">
        <v>-59.6838001350092</v>
      </c>
      <c r="I37" s="54">
        <v>-21949.27</v>
      </c>
      <c r="J37" s="55">
        <v>-11.2506551994672</v>
      </c>
      <c r="K37" s="54">
        <v>-71768.490000000005</v>
      </c>
      <c r="L37" s="55">
        <v>-14.831023823419599</v>
      </c>
      <c r="M37" s="55">
        <v>-0.69416564288868299</v>
      </c>
      <c r="N37" s="54">
        <v>10209027.710000001</v>
      </c>
      <c r="O37" s="54">
        <v>69466493.370000005</v>
      </c>
      <c r="P37" s="54">
        <v>105</v>
      </c>
      <c r="Q37" s="54">
        <v>80</v>
      </c>
      <c r="R37" s="55">
        <v>31.25</v>
      </c>
      <c r="S37" s="54">
        <v>1858.03104761905</v>
      </c>
      <c r="T37" s="54">
        <v>1701.3791249999999</v>
      </c>
      <c r="U37" s="56">
        <v>8.4310713117408707</v>
      </c>
    </row>
    <row r="38" spans="1:21" ht="12" thickBot="1">
      <c r="A38" s="80"/>
      <c r="B38" s="67" t="s">
        <v>36</v>
      </c>
      <c r="C38" s="68"/>
      <c r="D38" s="54">
        <v>162757.31</v>
      </c>
      <c r="E38" s="57"/>
      <c r="F38" s="57"/>
      <c r="G38" s="54">
        <v>678404.97</v>
      </c>
      <c r="H38" s="55">
        <v>-76.008826999012101</v>
      </c>
      <c r="I38" s="54">
        <v>276.92</v>
      </c>
      <c r="J38" s="55">
        <v>0.17014289557869899</v>
      </c>
      <c r="K38" s="54">
        <v>-86742.97</v>
      </c>
      <c r="L38" s="55">
        <v>-12.7863111026442</v>
      </c>
      <c r="M38" s="55">
        <v>-1.00319242008891</v>
      </c>
      <c r="N38" s="54">
        <v>10599515.77</v>
      </c>
      <c r="O38" s="54">
        <v>41214988.740000002</v>
      </c>
      <c r="P38" s="54">
        <v>66</v>
      </c>
      <c r="Q38" s="54">
        <v>27</v>
      </c>
      <c r="R38" s="55">
        <v>144.444444444444</v>
      </c>
      <c r="S38" s="54">
        <v>2466.0198484848502</v>
      </c>
      <c r="T38" s="54">
        <v>2375.2614814814801</v>
      </c>
      <c r="U38" s="56">
        <v>3.6803583336577699</v>
      </c>
    </row>
    <row r="39" spans="1:21" ht="12" thickBot="1">
      <c r="A39" s="80"/>
      <c r="B39" s="67" t="s">
        <v>37</v>
      </c>
      <c r="C39" s="68"/>
      <c r="D39" s="54">
        <v>163229.14000000001</v>
      </c>
      <c r="E39" s="57"/>
      <c r="F39" s="57"/>
      <c r="G39" s="54">
        <v>346000.29</v>
      </c>
      <c r="H39" s="55">
        <v>-52.823987517467103</v>
      </c>
      <c r="I39" s="54">
        <v>-16357.11</v>
      </c>
      <c r="J39" s="55">
        <v>-10.0209496907231</v>
      </c>
      <c r="K39" s="54">
        <v>-57920.66</v>
      </c>
      <c r="L39" s="55">
        <v>-16.7400611138216</v>
      </c>
      <c r="M39" s="55">
        <v>-0.71759455089082202</v>
      </c>
      <c r="N39" s="54">
        <v>8355987.0300000003</v>
      </c>
      <c r="O39" s="54">
        <v>42720028.399999999</v>
      </c>
      <c r="P39" s="54">
        <v>108</v>
      </c>
      <c r="Q39" s="54">
        <v>62</v>
      </c>
      <c r="R39" s="55">
        <v>74.193548387096797</v>
      </c>
      <c r="S39" s="54">
        <v>1511.3809259259299</v>
      </c>
      <c r="T39" s="54">
        <v>1692.9014516129</v>
      </c>
      <c r="U39" s="56">
        <v>-12.0102432532534</v>
      </c>
    </row>
    <row r="40" spans="1:21" ht="12" thickBot="1">
      <c r="A40" s="80"/>
      <c r="B40" s="67" t="s">
        <v>66</v>
      </c>
      <c r="C40" s="68"/>
      <c r="D40" s="57"/>
      <c r="E40" s="57"/>
      <c r="F40" s="57"/>
      <c r="G40" s="54">
        <v>37.200000000000003</v>
      </c>
      <c r="H40" s="57"/>
      <c r="I40" s="57"/>
      <c r="J40" s="57"/>
      <c r="K40" s="54">
        <v>37.200000000000003</v>
      </c>
      <c r="L40" s="55">
        <v>100</v>
      </c>
      <c r="M40" s="57"/>
      <c r="N40" s="54">
        <v>8.81</v>
      </c>
      <c r="O40" s="54">
        <v>1253.26</v>
      </c>
      <c r="P40" s="57"/>
      <c r="Q40" s="57"/>
      <c r="R40" s="57"/>
      <c r="S40" s="57"/>
      <c r="T40" s="57"/>
      <c r="U40" s="58"/>
    </row>
    <row r="41" spans="1:21" ht="12" customHeight="1" thickBot="1">
      <c r="A41" s="80"/>
      <c r="B41" s="67" t="s">
        <v>32</v>
      </c>
      <c r="C41" s="68"/>
      <c r="D41" s="54">
        <v>57376.068599999999</v>
      </c>
      <c r="E41" s="57"/>
      <c r="F41" s="57"/>
      <c r="G41" s="54">
        <v>299164.10269999999</v>
      </c>
      <c r="H41" s="55">
        <v>-80.821205458083895</v>
      </c>
      <c r="I41" s="54">
        <v>4837.6108999999997</v>
      </c>
      <c r="J41" s="55">
        <v>8.4314088051686404</v>
      </c>
      <c r="K41" s="54">
        <v>19666.244699999999</v>
      </c>
      <c r="L41" s="55">
        <v>6.5737314478940698</v>
      </c>
      <c r="M41" s="55">
        <v>-0.7540145068977</v>
      </c>
      <c r="N41" s="54">
        <v>1711357.0833000001</v>
      </c>
      <c r="O41" s="54">
        <v>13172112.3795</v>
      </c>
      <c r="P41" s="54">
        <v>96</v>
      </c>
      <c r="Q41" s="54">
        <v>89</v>
      </c>
      <c r="R41" s="55">
        <v>7.8651685393258397</v>
      </c>
      <c r="S41" s="54">
        <v>597.66738124999995</v>
      </c>
      <c r="T41" s="54">
        <v>457.64909550561799</v>
      </c>
      <c r="U41" s="56">
        <v>23.427459844226199</v>
      </c>
    </row>
    <row r="42" spans="1:21" ht="12" thickBot="1">
      <c r="A42" s="80"/>
      <c r="B42" s="67" t="s">
        <v>33</v>
      </c>
      <c r="C42" s="68"/>
      <c r="D42" s="54">
        <v>368267.34710000001</v>
      </c>
      <c r="E42" s="54">
        <v>1202277.9121999999</v>
      </c>
      <c r="F42" s="55">
        <v>30.630800363463599</v>
      </c>
      <c r="G42" s="54">
        <v>602524.54180000001</v>
      </c>
      <c r="H42" s="55">
        <v>-38.879278510410998</v>
      </c>
      <c r="I42" s="54">
        <v>20938.376100000001</v>
      </c>
      <c r="J42" s="55">
        <v>5.6856455683306502</v>
      </c>
      <c r="K42" s="54">
        <v>34291.282500000001</v>
      </c>
      <c r="L42" s="55">
        <v>5.6912673461494503</v>
      </c>
      <c r="M42" s="55">
        <v>-0.38939652956986998</v>
      </c>
      <c r="N42" s="54">
        <v>10898704.795299999</v>
      </c>
      <c r="O42" s="54">
        <v>77091078.542500004</v>
      </c>
      <c r="P42" s="54">
        <v>1751</v>
      </c>
      <c r="Q42" s="54">
        <v>1263</v>
      </c>
      <c r="R42" s="55">
        <v>38.638163103721297</v>
      </c>
      <c r="S42" s="54">
        <v>210.31830217018799</v>
      </c>
      <c r="T42" s="54">
        <v>192.49680649247799</v>
      </c>
      <c r="U42" s="56">
        <v>8.4735828949822807</v>
      </c>
    </row>
    <row r="43" spans="1:21" ht="12" thickBot="1">
      <c r="A43" s="80"/>
      <c r="B43" s="67" t="s">
        <v>38</v>
      </c>
      <c r="C43" s="68"/>
      <c r="D43" s="54">
        <v>87690.66</v>
      </c>
      <c r="E43" s="57"/>
      <c r="F43" s="57"/>
      <c r="G43" s="54">
        <v>242070.1</v>
      </c>
      <c r="H43" s="55">
        <v>-63.7746834491331</v>
      </c>
      <c r="I43" s="54">
        <v>-9342.91</v>
      </c>
      <c r="J43" s="55">
        <v>-10.6543958045247</v>
      </c>
      <c r="K43" s="54">
        <v>-20238.95</v>
      </c>
      <c r="L43" s="55">
        <v>-8.3607806168543704</v>
      </c>
      <c r="M43" s="55">
        <v>-0.53836982649791598</v>
      </c>
      <c r="N43" s="54">
        <v>5423618.75</v>
      </c>
      <c r="O43" s="54">
        <v>33477284.059999999</v>
      </c>
      <c r="P43" s="54">
        <v>63</v>
      </c>
      <c r="Q43" s="54">
        <v>51</v>
      </c>
      <c r="R43" s="55">
        <v>23.529411764705898</v>
      </c>
      <c r="S43" s="54">
        <v>1391.9152380952401</v>
      </c>
      <c r="T43" s="54">
        <v>1141.77980392157</v>
      </c>
      <c r="U43" s="56">
        <v>17.970593849950699</v>
      </c>
    </row>
    <row r="44" spans="1:21" ht="12" thickBot="1">
      <c r="A44" s="80"/>
      <c r="B44" s="67" t="s">
        <v>39</v>
      </c>
      <c r="C44" s="68"/>
      <c r="D44" s="54">
        <v>62058.14</v>
      </c>
      <c r="E44" s="57"/>
      <c r="F44" s="57"/>
      <c r="G44" s="54">
        <v>108117.96</v>
      </c>
      <c r="H44" s="55">
        <v>-42.601451229749401</v>
      </c>
      <c r="I44" s="54">
        <v>8482.0300000000007</v>
      </c>
      <c r="J44" s="55">
        <v>13.6678766073234</v>
      </c>
      <c r="K44" s="54">
        <v>13149.95</v>
      </c>
      <c r="L44" s="55">
        <v>12.1625953726837</v>
      </c>
      <c r="M44" s="55">
        <v>-0.35497625466256499</v>
      </c>
      <c r="N44" s="54">
        <v>2816869.44</v>
      </c>
      <c r="O44" s="54">
        <v>13533240.9</v>
      </c>
      <c r="P44" s="54">
        <v>39</v>
      </c>
      <c r="Q44" s="54">
        <v>50</v>
      </c>
      <c r="R44" s="55">
        <v>-22</v>
      </c>
      <c r="S44" s="54">
        <v>1591.23435897436</v>
      </c>
      <c r="T44" s="54">
        <v>917.81179999999995</v>
      </c>
      <c r="U44" s="56">
        <v>42.320765333927199</v>
      </c>
    </row>
    <row r="45" spans="1:21" ht="12" thickBot="1">
      <c r="A45" s="80"/>
      <c r="B45" s="67" t="s">
        <v>72</v>
      </c>
      <c r="C45" s="68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4">
        <v>914.53</v>
      </c>
      <c r="O45" s="54">
        <v>219.40190000000001</v>
      </c>
      <c r="P45" s="57"/>
      <c r="Q45" s="57"/>
      <c r="R45" s="57"/>
      <c r="S45" s="57"/>
      <c r="T45" s="57"/>
      <c r="U45" s="58"/>
    </row>
    <row r="46" spans="1:21" ht="12" thickBot="1">
      <c r="A46" s="81"/>
      <c r="B46" s="67" t="s">
        <v>34</v>
      </c>
      <c r="C46" s="68"/>
      <c r="D46" s="59">
        <v>76861.619399999996</v>
      </c>
      <c r="E46" s="60"/>
      <c r="F46" s="60"/>
      <c r="G46" s="59">
        <v>36104.157700000003</v>
      </c>
      <c r="H46" s="61">
        <v>112.888554383863</v>
      </c>
      <c r="I46" s="59">
        <v>7804.2780000000002</v>
      </c>
      <c r="J46" s="61">
        <v>10.1536736552288</v>
      </c>
      <c r="K46" s="59">
        <v>4981.5173000000004</v>
      </c>
      <c r="L46" s="61">
        <v>13.797627800634199</v>
      </c>
      <c r="M46" s="61">
        <v>0.56664677246026995</v>
      </c>
      <c r="N46" s="59">
        <v>710976.80810000002</v>
      </c>
      <c r="O46" s="59">
        <v>4730991.1613999996</v>
      </c>
      <c r="P46" s="59">
        <v>13</v>
      </c>
      <c r="Q46" s="59">
        <v>12</v>
      </c>
      <c r="R46" s="61">
        <v>8.3333333333333304</v>
      </c>
      <c r="S46" s="59">
        <v>5912.4322615384599</v>
      </c>
      <c r="T46" s="59">
        <v>488.37190833333301</v>
      </c>
      <c r="U46" s="62">
        <v>91.739915372725903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4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9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75840</v>
      </c>
      <c r="D2" s="37">
        <v>463707.13869401702</v>
      </c>
      <c r="E2" s="37">
        <v>359744.53569829097</v>
      </c>
      <c r="F2" s="37">
        <v>103962.602995726</v>
      </c>
      <c r="G2" s="37">
        <v>359744.53569829097</v>
      </c>
      <c r="H2" s="37">
        <v>0.22419884086435801</v>
      </c>
    </row>
    <row r="3" spans="1:8">
      <c r="A3" s="37">
        <v>2</v>
      </c>
      <c r="B3" s="37">
        <v>13</v>
      </c>
      <c r="C3" s="37">
        <v>13698</v>
      </c>
      <c r="D3" s="37">
        <v>302796.13714102597</v>
      </c>
      <c r="E3" s="37">
        <v>265591.18818547</v>
      </c>
      <c r="F3" s="37">
        <v>37204.948955555599</v>
      </c>
      <c r="G3" s="37">
        <v>265591.18818547</v>
      </c>
      <c r="H3" s="37">
        <v>0.122871280019757</v>
      </c>
    </row>
    <row r="4" spans="1:8">
      <c r="A4" s="37">
        <v>3</v>
      </c>
      <c r="B4" s="37">
        <v>14</v>
      </c>
      <c r="C4" s="37">
        <v>114628</v>
      </c>
      <c r="D4" s="37">
        <v>644982.27742822794</v>
      </c>
      <c r="E4" s="37">
        <v>545928.36554596398</v>
      </c>
      <c r="F4" s="37">
        <v>99053.911882263405</v>
      </c>
      <c r="G4" s="37">
        <v>545928.36554596398</v>
      </c>
      <c r="H4" s="37">
        <v>0.153576176197006</v>
      </c>
    </row>
    <row r="5" spans="1:8">
      <c r="A5" s="37">
        <v>4</v>
      </c>
      <c r="B5" s="37">
        <v>15</v>
      </c>
      <c r="C5" s="37">
        <v>3214</v>
      </c>
      <c r="D5" s="37">
        <v>56586.3512911656</v>
      </c>
      <c r="E5" s="37">
        <v>43503.700700453803</v>
      </c>
      <c r="F5" s="37">
        <v>13082.650590711701</v>
      </c>
      <c r="G5" s="37">
        <v>43503.700700453803</v>
      </c>
      <c r="H5" s="37">
        <v>0.231197988422948</v>
      </c>
    </row>
    <row r="6" spans="1:8">
      <c r="A6" s="37">
        <v>5</v>
      </c>
      <c r="B6" s="37">
        <v>16</v>
      </c>
      <c r="C6" s="37">
        <v>8866</v>
      </c>
      <c r="D6" s="37">
        <v>558134.33073760697</v>
      </c>
      <c r="E6" s="37">
        <v>388784.13142393198</v>
      </c>
      <c r="F6" s="37">
        <v>169350.199313675</v>
      </c>
      <c r="G6" s="37">
        <v>388784.13142393198</v>
      </c>
      <c r="H6" s="37">
        <v>0.30342193623866298</v>
      </c>
    </row>
    <row r="7" spans="1:8">
      <c r="A7" s="37">
        <v>6</v>
      </c>
      <c r="B7" s="37">
        <v>17</v>
      </c>
      <c r="C7" s="37">
        <v>37526</v>
      </c>
      <c r="D7" s="37">
        <v>534627.81744359003</v>
      </c>
      <c r="E7" s="37">
        <v>372786.558011966</v>
      </c>
      <c r="F7" s="37">
        <v>161841.259431624</v>
      </c>
      <c r="G7" s="37">
        <v>372786.558011966</v>
      </c>
      <c r="H7" s="37">
        <v>0.30271761803471903</v>
      </c>
    </row>
    <row r="8" spans="1:8">
      <c r="A8" s="37">
        <v>7</v>
      </c>
      <c r="B8" s="37">
        <v>18</v>
      </c>
      <c r="C8" s="37">
        <v>84783</v>
      </c>
      <c r="D8" s="37">
        <v>149759.090281196</v>
      </c>
      <c r="E8" s="37">
        <v>119651.811867521</v>
      </c>
      <c r="F8" s="37">
        <v>30107.278413675202</v>
      </c>
      <c r="G8" s="37">
        <v>119651.811867521</v>
      </c>
      <c r="H8" s="37">
        <v>0.20103806958992601</v>
      </c>
    </row>
    <row r="9" spans="1:8">
      <c r="A9" s="37">
        <v>8</v>
      </c>
      <c r="B9" s="37">
        <v>19</v>
      </c>
      <c r="C9" s="37">
        <v>16936</v>
      </c>
      <c r="D9" s="37">
        <v>103010.93795299099</v>
      </c>
      <c r="E9" s="37">
        <v>82054.358821367496</v>
      </c>
      <c r="F9" s="37">
        <v>20956.579131623901</v>
      </c>
      <c r="G9" s="37">
        <v>82054.358821367496</v>
      </c>
      <c r="H9" s="37">
        <v>0.20344032923171099</v>
      </c>
    </row>
    <row r="10" spans="1:8">
      <c r="A10" s="37">
        <v>9</v>
      </c>
      <c r="B10" s="37">
        <v>21</v>
      </c>
      <c r="C10" s="37">
        <v>306009</v>
      </c>
      <c r="D10" s="37">
        <v>1149160.6038555601</v>
      </c>
      <c r="E10" s="37">
        <v>1236349.68913333</v>
      </c>
      <c r="F10" s="37">
        <v>-87189.085277777805</v>
      </c>
      <c r="G10" s="37">
        <v>1236349.68913333</v>
      </c>
      <c r="H10" s="37">
        <v>-7.5871975583960305E-2</v>
      </c>
    </row>
    <row r="11" spans="1:8">
      <c r="A11" s="37">
        <v>10</v>
      </c>
      <c r="B11" s="37">
        <v>22</v>
      </c>
      <c r="C11" s="37">
        <v>75331</v>
      </c>
      <c r="D11" s="37">
        <v>1117005.3463008499</v>
      </c>
      <c r="E11" s="37">
        <v>1099526.3626717899</v>
      </c>
      <c r="F11" s="37">
        <v>17478.9836290598</v>
      </c>
      <c r="G11" s="37">
        <v>1099526.3626717899</v>
      </c>
      <c r="H11" s="37">
        <v>1.5648075174343901E-2</v>
      </c>
    </row>
    <row r="12" spans="1:8">
      <c r="A12" s="37">
        <v>11</v>
      </c>
      <c r="B12" s="37">
        <v>23</v>
      </c>
      <c r="C12" s="37">
        <v>171543.035</v>
      </c>
      <c r="D12" s="37">
        <v>1420874.1097273501</v>
      </c>
      <c r="E12" s="37">
        <v>1226992.18327778</v>
      </c>
      <c r="F12" s="37">
        <v>193881.92644957299</v>
      </c>
      <c r="G12" s="37">
        <v>1226992.18327778</v>
      </c>
      <c r="H12" s="37">
        <v>0.13645257178116699</v>
      </c>
    </row>
    <row r="13" spans="1:8">
      <c r="A13" s="37">
        <v>12</v>
      </c>
      <c r="B13" s="37">
        <v>24</v>
      </c>
      <c r="C13" s="37">
        <v>19795</v>
      </c>
      <c r="D13" s="37">
        <v>626693.43153418798</v>
      </c>
      <c r="E13" s="37">
        <v>616148.04511623899</v>
      </c>
      <c r="F13" s="37">
        <v>10545.386417948699</v>
      </c>
      <c r="G13" s="37">
        <v>616148.04511623899</v>
      </c>
      <c r="H13" s="37">
        <v>1.6827025603464399E-2</v>
      </c>
    </row>
    <row r="14" spans="1:8">
      <c r="A14" s="37">
        <v>13</v>
      </c>
      <c r="B14" s="37">
        <v>25</v>
      </c>
      <c r="C14" s="37">
        <v>79649</v>
      </c>
      <c r="D14" s="37">
        <v>1303670.9985</v>
      </c>
      <c r="E14" s="37">
        <v>1234612.1240999999</v>
      </c>
      <c r="F14" s="37">
        <v>69058.874400000001</v>
      </c>
      <c r="G14" s="37">
        <v>1234612.1240999999</v>
      </c>
      <c r="H14" s="37">
        <v>5.2972624595821298E-2</v>
      </c>
    </row>
    <row r="15" spans="1:8">
      <c r="A15" s="37">
        <v>14</v>
      </c>
      <c r="B15" s="37">
        <v>26</v>
      </c>
      <c r="C15" s="37">
        <v>48294</v>
      </c>
      <c r="D15" s="37">
        <v>253516.941611966</v>
      </c>
      <c r="E15" s="37">
        <v>229559.72365897399</v>
      </c>
      <c r="F15" s="37">
        <v>23957.217952991501</v>
      </c>
      <c r="G15" s="37">
        <v>229559.72365897399</v>
      </c>
      <c r="H15" s="37">
        <v>9.44994752644992E-2</v>
      </c>
    </row>
    <row r="16" spans="1:8">
      <c r="A16" s="37">
        <v>15</v>
      </c>
      <c r="B16" s="37">
        <v>27</v>
      </c>
      <c r="C16" s="37">
        <v>163107.266</v>
      </c>
      <c r="D16" s="37">
        <v>1240403.6159367501</v>
      </c>
      <c r="E16" s="37">
        <v>1170525.2352162399</v>
      </c>
      <c r="F16" s="37">
        <v>69878.380720512796</v>
      </c>
      <c r="G16" s="37">
        <v>1170525.2352162399</v>
      </c>
      <c r="H16" s="37">
        <v>5.6335195917452001E-2</v>
      </c>
    </row>
    <row r="17" spans="1:8">
      <c r="A17" s="37">
        <v>16</v>
      </c>
      <c r="B17" s="37">
        <v>29</v>
      </c>
      <c r="C17" s="37">
        <v>183637</v>
      </c>
      <c r="D17" s="37">
        <v>2462158.0638128198</v>
      </c>
      <c r="E17" s="37">
        <v>2387071.2469196599</v>
      </c>
      <c r="F17" s="37">
        <v>75086.816893162395</v>
      </c>
      <c r="G17" s="37">
        <v>2387071.2469196599</v>
      </c>
      <c r="H17" s="37">
        <v>3.0496343023926498E-2</v>
      </c>
    </row>
    <row r="18" spans="1:8">
      <c r="A18" s="37">
        <v>17</v>
      </c>
      <c r="B18" s="37">
        <v>31</v>
      </c>
      <c r="C18" s="37">
        <v>23959.69</v>
      </c>
      <c r="D18" s="37">
        <v>189657.37825473899</v>
      </c>
      <c r="E18" s="37">
        <v>160617.38535722799</v>
      </c>
      <c r="F18" s="37">
        <v>29039.992897510601</v>
      </c>
      <c r="G18" s="37">
        <v>160617.38535722799</v>
      </c>
      <c r="H18" s="37">
        <v>0.153118181663913</v>
      </c>
    </row>
    <row r="19" spans="1:8">
      <c r="A19" s="37">
        <v>18</v>
      </c>
      <c r="B19" s="37">
        <v>32</v>
      </c>
      <c r="C19" s="37">
        <v>17338.935000000001</v>
      </c>
      <c r="D19" s="37">
        <v>216722.858601271</v>
      </c>
      <c r="E19" s="37">
        <v>201912.240813866</v>
      </c>
      <c r="F19" s="37">
        <v>14810.617787404301</v>
      </c>
      <c r="G19" s="37">
        <v>201912.240813866</v>
      </c>
      <c r="H19" s="37">
        <v>6.8338973945766601E-2</v>
      </c>
    </row>
    <row r="20" spans="1:8">
      <c r="A20" s="37">
        <v>19</v>
      </c>
      <c r="B20" s="37">
        <v>33</v>
      </c>
      <c r="C20" s="37">
        <v>49222.981</v>
      </c>
      <c r="D20" s="37">
        <v>533591.10207926796</v>
      </c>
      <c r="E20" s="37">
        <v>434758.39233189798</v>
      </c>
      <c r="F20" s="37">
        <v>98832.709747370202</v>
      </c>
      <c r="G20" s="37">
        <v>434758.39233189798</v>
      </c>
      <c r="H20" s="37">
        <v>0.185221810038144</v>
      </c>
    </row>
    <row r="21" spans="1:8">
      <c r="A21" s="37">
        <v>20</v>
      </c>
      <c r="B21" s="37">
        <v>34</v>
      </c>
      <c r="C21" s="37">
        <v>29448.597000000002</v>
      </c>
      <c r="D21" s="37">
        <v>155131.98045780201</v>
      </c>
      <c r="E21" s="37">
        <v>113104.694998996</v>
      </c>
      <c r="F21" s="37">
        <v>42027.2854588064</v>
      </c>
      <c r="G21" s="37">
        <v>113104.694998996</v>
      </c>
      <c r="H21" s="37">
        <v>0.27091309821986298</v>
      </c>
    </row>
    <row r="22" spans="1:8">
      <c r="A22" s="37">
        <v>21</v>
      </c>
      <c r="B22" s="37">
        <v>35</v>
      </c>
      <c r="C22" s="37">
        <v>23918.177</v>
      </c>
      <c r="D22" s="37">
        <v>764214.81292300904</v>
      </c>
      <c r="E22" s="37">
        <v>745779.70113185805</v>
      </c>
      <c r="F22" s="37">
        <v>18435.111791150401</v>
      </c>
      <c r="G22" s="37">
        <v>745779.70113185805</v>
      </c>
      <c r="H22" s="37">
        <v>2.4122944857138898E-2</v>
      </c>
    </row>
    <row r="23" spans="1:8">
      <c r="A23" s="37">
        <v>22</v>
      </c>
      <c r="B23" s="37">
        <v>36</v>
      </c>
      <c r="C23" s="37">
        <v>147531.59899999999</v>
      </c>
      <c r="D23" s="37">
        <v>698083.04802654905</v>
      </c>
      <c r="E23" s="37">
        <v>629552.86009789398</v>
      </c>
      <c r="F23" s="37">
        <v>68530.187928654297</v>
      </c>
      <c r="G23" s="37">
        <v>629552.86009789398</v>
      </c>
      <c r="H23" s="37">
        <v>9.816910483987E-2</v>
      </c>
    </row>
    <row r="24" spans="1:8">
      <c r="A24" s="37">
        <v>23</v>
      </c>
      <c r="B24" s="37">
        <v>37</v>
      </c>
      <c r="C24" s="37">
        <v>121577.861</v>
      </c>
      <c r="D24" s="37">
        <v>947000.58582566399</v>
      </c>
      <c r="E24" s="37">
        <v>850777.56219043303</v>
      </c>
      <c r="F24" s="37">
        <v>96223.023635230405</v>
      </c>
      <c r="G24" s="37">
        <v>850777.56219043303</v>
      </c>
      <c r="H24" s="37">
        <v>0.101608198638374</v>
      </c>
    </row>
    <row r="25" spans="1:8">
      <c r="A25" s="37">
        <v>24</v>
      </c>
      <c r="B25" s="37">
        <v>38</v>
      </c>
      <c r="C25" s="37">
        <v>205486.576</v>
      </c>
      <c r="D25" s="37">
        <v>758425.679868142</v>
      </c>
      <c r="E25" s="37">
        <v>724945.54437787598</v>
      </c>
      <c r="F25" s="37">
        <v>33480.1354902655</v>
      </c>
      <c r="G25" s="37">
        <v>724945.54437787598</v>
      </c>
      <c r="H25" s="37">
        <v>4.4144253522752898E-2</v>
      </c>
    </row>
    <row r="26" spans="1:8">
      <c r="A26" s="37">
        <v>25</v>
      </c>
      <c r="B26" s="37">
        <v>39</v>
      </c>
      <c r="C26" s="37">
        <v>48657.747000000003</v>
      </c>
      <c r="D26" s="37">
        <v>91410.560630413704</v>
      </c>
      <c r="E26" s="37">
        <v>67249.3105850805</v>
      </c>
      <c r="F26" s="37">
        <v>24161.2500453332</v>
      </c>
      <c r="G26" s="37">
        <v>67249.3105850805</v>
      </c>
      <c r="H26" s="37">
        <v>0.26431574074926301</v>
      </c>
    </row>
    <row r="27" spans="1:8">
      <c r="A27" s="37">
        <v>26</v>
      </c>
      <c r="B27" s="37">
        <v>42</v>
      </c>
      <c r="C27" s="37">
        <v>10746.838</v>
      </c>
      <c r="D27" s="37">
        <v>268337.5171</v>
      </c>
      <c r="E27" s="37">
        <v>253839.18030000001</v>
      </c>
      <c r="F27" s="37">
        <v>14498.336799999999</v>
      </c>
      <c r="G27" s="37">
        <v>253839.18030000001</v>
      </c>
      <c r="H27" s="37">
        <v>5.40302263980365E-2</v>
      </c>
    </row>
    <row r="28" spans="1:8">
      <c r="A28" s="37">
        <v>27</v>
      </c>
      <c r="B28" s="37">
        <v>43</v>
      </c>
      <c r="C28" s="37">
        <v>1107.2339999999999</v>
      </c>
      <c r="D28" s="37">
        <v>4797.6495999999997</v>
      </c>
      <c r="E28" s="37">
        <v>4624.491</v>
      </c>
      <c r="F28" s="37">
        <v>173.15860000000001</v>
      </c>
      <c r="G28" s="37">
        <v>4624.491</v>
      </c>
      <c r="H28" s="37">
        <v>3.6092381569508503E-2</v>
      </c>
    </row>
    <row r="29" spans="1:8">
      <c r="A29" s="37">
        <v>28</v>
      </c>
      <c r="B29" s="37">
        <v>75</v>
      </c>
      <c r="C29" s="37">
        <v>99</v>
      </c>
      <c r="D29" s="37">
        <v>57376.068376068397</v>
      </c>
      <c r="E29" s="37">
        <v>52538.457264957302</v>
      </c>
      <c r="F29" s="37">
        <v>4837.6111111111104</v>
      </c>
      <c r="G29" s="37">
        <v>52538.457264957302</v>
      </c>
      <c r="H29" s="37">
        <v>8.43140920601817E-2</v>
      </c>
    </row>
    <row r="30" spans="1:8">
      <c r="A30" s="37">
        <v>29</v>
      </c>
      <c r="B30" s="37">
        <v>76</v>
      </c>
      <c r="C30" s="37">
        <v>1948</v>
      </c>
      <c r="D30" s="37">
        <v>368267.34310940199</v>
      </c>
      <c r="E30" s="37">
        <v>347328.97189401701</v>
      </c>
      <c r="F30" s="37">
        <v>20938.371215384599</v>
      </c>
      <c r="G30" s="37">
        <v>347328.97189401701</v>
      </c>
      <c r="H30" s="37">
        <v>5.6856443035635702E-2</v>
      </c>
    </row>
    <row r="31" spans="1:8">
      <c r="A31" s="30">
        <v>30</v>
      </c>
      <c r="B31" s="39">
        <v>99</v>
      </c>
      <c r="C31" s="40">
        <v>13</v>
      </c>
      <c r="D31" s="40">
        <v>76861.619393389294</v>
      </c>
      <c r="E31" s="40">
        <v>69057.341577792904</v>
      </c>
      <c r="F31" s="40">
        <v>7804.2778155963997</v>
      </c>
      <c r="G31" s="40">
        <v>69057.341577792904</v>
      </c>
      <c r="H31" s="40">
        <v>0.101536734161857</v>
      </c>
    </row>
    <row r="32" spans="1:8">
      <c r="A32" s="30"/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138</v>
      </c>
      <c r="D34" s="34">
        <v>309085.53000000003</v>
      </c>
      <c r="E34" s="34">
        <v>306653.67</v>
      </c>
      <c r="F34" s="30"/>
      <c r="G34" s="30"/>
      <c r="H34" s="30"/>
    </row>
    <row r="35" spans="1:8">
      <c r="A35" s="30"/>
      <c r="B35" s="33">
        <v>71</v>
      </c>
      <c r="C35" s="34">
        <v>93</v>
      </c>
      <c r="D35" s="34">
        <v>195093.26</v>
      </c>
      <c r="E35" s="34">
        <v>217042.53</v>
      </c>
      <c r="F35" s="30"/>
      <c r="G35" s="30"/>
      <c r="H35" s="30"/>
    </row>
    <row r="36" spans="1:8">
      <c r="A36" s="30"/>
      <c r="B36" s="33">
        <v>72</v>
      </c>
      <c r="C36" s="34">
        <v>63</v>
      </c>
      <c r="D36" s="34">
        <v>162757.31</v>
      </c>
      <c r="E36" s="34">
        <v>162480.39000000001</v>
      </c>
      <c r="F36" s="30"/>
      <c r="G36" s="30"/>
      <c r="H36" s="30"/>
    </row>
    <row r="37" spans="1:8">
      <c r="A37" s="30"/>
      <c r="B37" s="33">
        <v>73</v>
      </c>
      <c r="C37" s="34">
        <v>105</v>
      </c>
      <c r="D37" s="34">
        <v>163229.14000000001</v>
      </c>
      <c r="E37" s="34">
        <v>179586.25</v>
      </c>
      <c r="F37" s="30"/>
      <c r="G37" s="30"/>
      <c r="H37" s="30"/>
    </row>
    <row r="38" spans="1:8">
      <c r="A38" s="30"/>
      <c r="B38" s="33">
        <v>77</v>
      </c>
      <c r="C38" s="34">
        <v>57</v>
      </c>
      <c r="D38" s="34">
        <v>87690.66</v>
      </c>
      <c r="E38" s="34">
        <v>97033.57</v>
      </c>
      <c r="F38" s="30"/>
      <c r="G38" s="30"/>
      <c r="H38" s="30"/>
    </row>
    <row r="39" spans="1:8">
      <c r="A39" s="30"/>
      <c r="B39" s="33">
        <v>78</v>
      </c>
      <c r="C39" s="34">
        <v>39</v>
      </c>
      <c r="D39" s="34">
        <v>62058.14</v>
      </c>
      <c r="E39" s="34">
        <v>53576.11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2016-06-01T01:04:44Z</dcterms:modified>
</cp:coreProperties>
</file>