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<sst xmlns="http://schemas.openxmlformats.org/spreadsheetml/2006/main" count="119" uniqueCount="78">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</sst>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0" fontId="47" fillId="0" borderId="0" xfId="0" applyFont="1" applyAlignment="1">
      <alignment horizontal="left" wrapText="1"/>
    </xf>
    <xf numFmtId="0" fontId="53" fillId="0" borderId="19" xfId="0" applyFont="1" applyBorder="1" applyAlignment="1">
      <alignment horizontal="left" vertical="center" wrapText="1"/>
    </xf>
    <xf numFmtId="0" fontId="42" fillId="0" borderId="10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11" xfId="0" applyFont="1" applyBorder="1" applyAlignment="1">
      <alignment horizontal="right" vertical="center" wrapText="1"/>
    </xf>
    <xf numFmtId="49" fontId="42" fillId="33" borderId="10" xfId="0" applyNumberFormat="1" applyFont="1" applyFill="1" applyBorder="1" applyAlignment="1">
      <alignment vertical="center" wrapText="1"/>
    </xf>
    <xf numFmtId="49" fontId="42" fillId="33" borderId="12" xfId="0" applyNumberFormat="1" applyFont="1" applyFill="1" applyBorder="1" applyAlignment="1">
      <alignment vertical="center" wrapText="1"/>
    </xf>
    <xf numFmtId="0" fontId="42" fillId="33" borderId="10" xfId="0" applyFont="1" applyFill="1" applyBorder="1" applyAlignment="1">
      <alignment vertical="center" wrapText="1"/>
    </xf>
    <xf numFmtId="0" fontId="42" fillId="33" borderId="12" xfId="0" applyFont="1" applyFill="1" applyBorder="1" applyAlignment="1">
      <alignment vertical="center" wrapText="1"/>
    </xf>
    <xf numFmtId="4" fontId="43" fillId="34" borderId="10" xfId="0" applyNumberFormat="1" applyFont="1" applyFill="1" applyBorder="1" applyAlignment="1">
      <alignment horizontal="right" vertical="top" wrapText="1"/>
    </xf>
    <xf numFmtId="176" fontId="43" fillId="34" borderId="10" xfId="0" applyNumberFormat="1" applyFont="1" applyFill="1" applyBorder="1" applyAlignment="1">
      <alignment horizontal="right" vertical="top" wrapText="1"/>
    </xf>
    <xf numFmtId="176" fontId="43" fillId="34" borderId="12" xfId="0" applyNumberFormat="1" applyFont="1" applyFill="1" applyBorder="1" applyAlignment="1">
      <alignment horizontal="right" vertical="top" wrapText="1"/>
    </xf>
    <xf numFmtId="4" fontId="42" fillId="35" borderId="10" xfId="0" applyNumberFormat="1" applyFont="1" applyFill="1" applyBorder="1" applyAlignment="1">
      <alignment horizontal="right" vertical="top" wrapText="1"/>
    </xf>
    <xf numFmtId="176" fontId="42" fillId="35" borderId="10" xfId="0" applyNumberFormat="1" applyFont="1" applyFill="1" applyBorder="1" applyAlignment="1">
      <alignment horizontal="right" vertical="top" wrapText="1"/>
    </xf>
    <xf numFmtId="176" fontId="42" fillId="35" borderId="12" xfId="0" applyNumberFormat="1" applyFont="1" applyFill="1" applyBorder="1" applyAlignment="1">
      <alignment horizontal="right" vertical="top" wrapText="1"/>
    </xf>
    <xf numFmtId="0" fontId="42" fillId="35" borderId="10" xfId="0" applyFont="1" applyFill="1" applyBorder="1" applyAlignment="1">
      <alignment horizontal="right" vertical="top" wrapText="1"/>
    </xf>
    <xf numFmtId="0" fontId="42" fillId="35" borderId="12" xfId="0" applyFont="1" applyFill="1" applyBorder="1" applyAlignment="1">
      <alignment horizontal="right" vertical="top" wrapText="1"/>
    </xf>
    <xf numFmtId="4" fontId="42" fillId="35" borderId="13" xfId="0" applyNumberFormat="1" applyFont="1" applyFill="1" applyBorder="1" applyAlignment="1">
      <alignment horizontal="right" vertical="top" wrapText="1"/>
    </xf>
    <xf numFmtId="0" fontId="42" fillId="35" borderId="13" xfId="0" applyFont="1" applyFill="1" applyBorder="1" applyAlignment="1">
      <alignment horizontal="right" vertical="top" wrapText="1"/>
    </xf>
    <xf numFmtId="176" fontId="42" fillId="35" borderId="13" xfId="0" applyNumberFormat="1" applyFont="1" applyFill="1" applyBorder="1" applyAlignment="1">
      <alignment horizontal="right" vertical="top" wrapText="1"/>
    </xf>
    <xf numFmtId="176" fontId="42" fillId="35" borderId="20" xfId="0" applyNumberFormat="1" applyFont="1" applyFill="1" applyBorder="1" applyAlignment="1">
      <alignment horizontal="right" vertical="top" wrapText="1"/>
    </xf>
    <xf numFmtId="49" fontId="42" fillId="33" borderId="18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2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0" fontId="41" fillId="0" borderId="0" xfId="0" applyFont="1" applyAlignment="1">
      <alignment wrapText="1"/>
    </xf>
    <xf numFmtId="0" fontId="41" fillId="0" borderId="19" xfId="0" applyFont="1" applyBorder="1" applyAlignment="1">
      <alignment wrapText="1"/>
    </xf>
    <xf numFmtId="0" fontId="41" fillId="0" borderId="0" xfId="0" applyFont="1" applyAlignment="1">
      <alignment horizontal="right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4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14" fontId="42" fillId="33" borderId="12" xfId="0" applyNumberFormat="1" applyFont="1" applyFill="1" applyBorder="1" applyAlignment="1">
      <alignment vertical="center" wrapText="1"/>
    </xf>
    <xf numFmtId="14" fontId="42" fillId="33" borderId="16" xfId="0" applyNumberFormat="1" applyFont="1" applyFill="1" applyBorder="1" applyAlignment="1">
      <alignment vertical="center" wrapText="1"/>
    </xf>
    <xf numFmtId="14" fontId="42" fillId="33" borderId="17" xfId="0" applyNumberFormat="1" applyFont="1" applyFill="1" applyBorder="1" applyAlignment="1">
      <alignment vertical="center" wrapText="1"/>
    </xf>
  </cellXfs>
  <cellStyles count="49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28343163.34480001</v>
      </c>
      <c r="F3" s="25">
        <f>RA!I7</f>
        <v>2626815.6641000002</v>
      </c>
      <c r="G3" s="16">
        <f>SUM(G4:G41)</f>
        <v>25716420.233899992</v>
      </c>
      <c r="H3" s="27">
        <f>RA!J7</f>
        <v>9.2658613663099008</v>
      </c>
      <c r="I3" s="20">
        <f>SUM(I4:I41)</f>
        <v>28343170.58871365</v>
      </c>
      <c r="J3" s="21">
        <f>SUM(J4:J41)</f>
        <v>25716419.367887586</v>
      </c>
      <c r="K3" s="22">
        <f>E3-I3</f>
        <v>-7.2439136393368244</v>
      </c>
      <c r="L3" s="22">
        <f>G3-J3</f>
        <v>0.86601240560412407</v>
      </c>
    </row>
    <row r="4" spans="1:13">
      <c r="A4" s="68">
        <f>RA!A8</f>
        <v>42522</v>
      </c>
      <c r="B4" s="12">
        <v>12</v>
      </c>
      <c r="C4" s="63" t="s">
        <v>6</v>
      </c>
      <c r="D4" s="63"/>
      <c r="E4" s="15">
        <f>VLOOKUP(C4,RA!B8:D35,3,0)</f>
        <v>515806.14919999999</v>
      </c>
      <c r="F4" s="25">
        <f>VLOOKUP(C4,RA!B8:I38,8,0)</f>
        <v>119671.5843</v>
      </c>
      <c r="G4" s="16">
        <f t="shared" ref="G4:G41" si="0">E4-F4</f>
        <v>396134.5649</v>
      </c>
      <c r="H4" s="27">
        <f>RA!J8</f>
        <v>23.200883604355401</v>
      </c>
      <c r="I4" s="20">
        <f>VLOOKUP(B4,RMS!B:D,3,FALSE)</f>
        <v>515806.89219401701</v>
      </c>
      <c r="J4" s="21">
        <f>VLOOKUP(B4,RMS!B:E,4,FALSE)</f>
        <v>396134.57583504298</v>
      </c>
      <c r="K4" s="22">
        <f t="shared" ref="K4:K41" si="1">E4-I4</f>
        <v>-0.74299401702592149</v>
      </c>
      <c r="L4" s="22">
        <f t="shared" ref="L4:L41" si="2">G4-J4</f>
        <v>-1.0935042984783649E-2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380186.98109999998</v>
      </c>
      <c r="F5" s="25">
        <f>VLOOKUP(C5,RA!B9:I39,8,0)</f>
        <v>89050.571800000005</v>
      </c>
      <c r="G5" s="16">
        <f t="shared" si="0"/>
        <v>291136.40929999994</v>
      </c>
      <c r="H5" s="27">
        <f>RA!J9</f>
        <v>23.4228356642694</v>
      </c>
      <c r="I5" s="20">
        <f>VLOOKUP(B5,RMS!B:D,3,FALSE)</f>
        <v>380187.24903333298</v>
      </c>
      <c r="J5" s="21">
        <f>VLOOKUP(B5,RMS!B:E,4,FALSE)</f>
        <v>291136.43879572599</v>
      </c>
      <c r="K5" s="22">
        <f t="shared" si="1"/>
        <v>-0.26793333300156519</v>
      </c>
      <c r="L5" s="22">
        <f t="shared" si="2"/>
        <v>-2.9495726048480719E-2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1662648.6795000001</v>
      </c>
      <c r="F6" s="25">
        <f>VLOOKUP(C6,RA!B10:I40,8,0)</f>
        <v>287940.66989999998</v>
      </c>
      <c r="G6" s="16">
        <f t="shared" si="0"/>
        <v>1374708.0096</v>
      </c>
      <c r="H6" s="27">
        <f>RA!J10</f>
        <v>17.318190754921901</v>
      </c>
      <c r="I6" s="20">
        <f>VLOOKUP(B6,RMS!B:D,3,FALSE)</f>
        <v>1662650.9211164401</v>
      </c>
      <c r="J6" s="21">
        <f>VLOOKUP(B6,RMS!B:E,4,FALSE)</f>
        <v>1374708.0171943</v>
      </c>
      <c r="K6" s="22">
        <f>E6-I6</f>
        <v>-2.2416164400056005</v>
      </c>
      <c r="L6" s="22">
        <f t="shared" si="2"/>
        <v>-7.5942999683320522E-3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79740.717099999994</v>
      </c>
      <c r="F7" s="25">
        <f>VLOOKUP(C7,RA!B11:I41,8,0)</f>
        <v>19252.4015</v>
      </c>
      <c r="G7" s="16">
        <f t="shared" si="0"/>
        <v>60488.315599999994</v>
      </c>
      <c r="H7" s="27">
        <f>RA!J11</f>
        <v>24.143752652558</v>
      </c>
      <c r="I7" s="20">
        <f>VLOOKUP(B7,RMS!B:D,3,FALSE)</f>
        <v>79740.773137720302</v>
      </c>
      <c r="J7" s="21">
        <f>VLOOKUP(B7,RMS!B:E,4,FALSE)</f>
        <v>60488.315673595003</v>
      </c>
      <c r="K7" s="22">
        <f t="shared" si="1"/>
        <v>-5.6037720307358541E-2</v>
      </c>
      <c r="L7" s="22">
        <f t="shared" si="2"/>
        <v>-7.3595008871052414E-5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904708.51459999999</v>
      </c>
      <c r="F8" s="25">
        <f>VLOOKUP(C8,RA!B12:I42,8,0)</f>
        <v>272194.69219999999</v>
      </c>
      <c r="G8" s="16">
        <f t="shared" si="0"/>
        <v>632513.82239999995</v>
      </c>
      <c r="H8" s="27">
        <f>RA!J12</f>
        <v>30.086451913227101</v>
      </c>
      <c r="I8" s="20">
        <f>VLOOKUP(B8,RMS!B:D,3,FALSE)</f>
        <v>904708.58645213698</v>
      </c>
      <c r="J8" s="21">
        <f>VLOOKUP(B8,RMS!B:E,4,FALSE)</f>
        <v>632513.82323333295</v>
      </c>
      <c r="K8" s="22">
        <f t="shared" si="1"/>
        <v>-7.1852136985398829E-2</v>
      </c>
      <c r="L8" s="22">
        <f t="shared" si="2"/>
        <v>-8.3333300426602364E-4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750997.94469999999</v>
      </c>
      <c r="F9" s="25">
        <f>VLOOKUP(C9,RA!B13:I43,8,0)</f>
        <v>229700.55350000001</v>
      </c>
      <c r="G9" s="16">
        <f t="shared" si="0"/>
        <v>521297.39119999995</v>
      </c>
      <c r="H9" s="27">
        <f>RA!J13</f>
        <v>30.586042894133101</v>
      </c>
      <c r="I9" s="20">
        <f>VLOOKUP(B9,RMS!B:D,3,FALSE)</f>
        <v>750998.530275214</v>
      </c>
      <c r="J9" s="21">
        <f>VLOOKUP(B9,RMS!B:E,4,FALSE)</f>
        <v>521297.38374871801</v>
      </c>
      <c r="K9" s="22">
        <f t="shared" si="1"/>
        <v>-0.5855752140050754</v>
      </c>
      <c r="L9" s="22">
        <f t="shared" si="2"/>
        <v>7.4512819410301745E-3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143478.4485</v>
      </c>
      <c r="F10" s="25">
        <f>VLOOKUP(C10,RA!B14:I43,8,0)</f>
        <v>34019.222300000001</v>
      </c>
      <c r="G10" s="16">
        <f t="shared" si="0"/>
        <v>109459.2262</v>
      </c>
      <c r="H10" s="27">
        <f>RA!J14</f>
        <v>23.710336050922699</v>
      </c>
      <c r="I10" s="20">
        <f>VLOOKUP(B10,RMS!B:D,3,FALSE)</f>
        <v>143478.49600940201</v>
      </c>
      <c r="J10" s="21">
        <f>VLOOKUP(B10,RMS!B:E,4,FALSE)</f>
        <v>109459.225372649</v>
      </c>
      <c r="K10" s="22">
        <f t="shared" si="1"/>
        <v>-4.750940200756304E-2</v>
      </c>
      <c r="L10" s="22">
        <f t="shared" si="2"/>
        <v>8.2735100295394659E-4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139489.0779</v>
      </c>
      <c r="F11" s="25">
        <f>VLOOKUP(C11,RA!B15:I44,8,0)</f>
        <v>29389.125199999999</v>
      </c>
      <c r="G11" s="16">
        <f t="shared" si="0"/>
        <v>110099.95270000001</v>
      </c>
      <c r="H11" s="27">
        <f>RA!J15</f>
        <v>21.069122860693899</v>
      </c>
      <c r="I11" s="20">
        <f>VLOOKUP(B11,RMS!B:D,3,FALSE)</f>
        <v>139489.312200855</v>
      </c>
      <c r="J11" s="21">
        <f>VLOOKUP(B11,RMS!B:E,4,FALSE)</f>
        <v>110099.95122735</v>
      </c>
      <c r="K11" s="22">
        <f t="shared" si="1"/>
        <v>-0.23430085499421693</v>
      </c>
      <c r="L11" s="22">
        <f t="shared" si="2"/>
        <v>1.4726500085089356E-3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1338581.0334000001</v>
      </c>
      <c r="F12" s="25">
        <f>VLOOKUP(C12,RA!B16:I45,8,0)</f>
        <v>-64176.915999999997</v>
      </c>
      <c r="G12" s="16">
        <f t="shared" si="0"/>
        <v>1402757.9494</v>
      </c>
      <c r="H12" s="27">
        <f>RA!J16</f>
        <v>-4.7943990239418302</v>
      </c>
      <c r="I12" s="20">
        <f>VLOOKUP(B12,RMS!B:D,3,FALSE)</f>
        <v>1338579.9686350401</v>
      </c>
      <c r="J12" s="21">
        <f>VLOOKUP(B12,RMS!B:E,4,FALSE)</f>
        <v>1402757.94943333</v>
      </c>
      <c r="K12" s="22">
        <f t="shared" si="1"/>
        <v>1.0647649599704891</v>
      </c>
      <c r="L12" s="22">
        <f t="shared" si="2"/>
        <v>-3.3329939469695091E-5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615793.93969999999</v>
      </c>
      <c r="F13" s="25">
        <f>VLOOKUP(C13,RA!B17:I46,8,0)</f>
        <v>61729.561399999999</v>
      </c>
      <c r="G13" s="16">
        <f t="shared" si="0"/>
        <v>554064.37829999998</v>
      </c>
      <c r="H13" s="27">
        <f>RA!J17</f>
        <v>10.024385986986699</v>
      </c>
      <c r="I13" s="20">
        <f>VLOOKUP(B13,RMS!B:D,3,FALSE)</f>
        <v>615793.90527435904</v>
      </c>
      <c r="J13" s="21">
        <f>VLOOKUP(B13,RMS!B:E,4,FALSE)</f>
        <v>554064.38024615403</v>
      </c>
      <c r="K13" s="22">
        <f t="shared" si="1"/>
        <v>3.4425640944391489E-2</v>
      </c>
      <c r="L13" s="22">
        <f t="shared" si="2"/>
        <v>-1.9461540505290031E-3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2153027.1633000001</v>
      </c>
      <c r="F14" s="25">
        <f>VLOOKUP(C14,RA!B18:I47,8,0)</f>
        <v>298949.1581</v>
      </c>
      <c r="G14" s="16">
        <f t="shared" si="0"/>
        <v>1854078.0052</v>
      </c>
      <c r="H14" s="27">
        <f>RA!J18</f>
        <v>13.885062074265401</v>
      </c>
      <c r="I14" s="20">
        <f>VLOOKUP(B14,RMS!B:D,3,FALSE)</f>
        <v>2153027.1554666702</v>
      </c>
      <c r="J14" s="21">
        <f>VLOOKUP(B14,RMS!B:E,4,FALSE)</f>
        <v>1854078.03621197</v>
      </c>
      <c r="K14" s="22">
        <f t="shared" si="1"/>
        <v>7.8333299607038498E-3</v>
      </c>
      <c r="L14" s="22">
        <f t="shared" si="2"/>
        <v>-3.1011970015242696E-2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2340868.7022000002</v>
      </c>
      <c r="F15" s="25">
        <f>VLOOKUP(C15,RA!B19:I48,8,0)</f>
        <v>-431774.60239999997</v>
      </c>
      <c r="G15" s="16">
        <f t="shared" si="0"/>
        <v>2772643.3046000004</v>
      </c>
      <c r="H15" s="27">
        <f>RA!J19</f>
        <v>-18.445058537209199</v>
      </c>
      <c r="I15" s="20">
        <f>VLOOKUP(B15,RMS!B:D,3,FALSE)</f>
        <v>2340868.6575717898</v>
      </c>
      <c r="J15" s="21">
        <f>VLOOKUP(B15,RMS!B:E,4,FALSE)</f>
        <v>2772643.3030282101</v>
      </c>
      <c r="K15" s="22">
        <f t="shared" si="1"/>
        <v>4.4628210365772247E-2</v>
      </c>
      <c r="L15" s="22">
        <f t="shared" si="2"/>
        <v>1.5717903152108192E-3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1025898.5806</v>
      </c>
      <c r="F16" s="25">
        <f>VLOOKUP(C16,RA!B20:I49,8,0)</f>
        <v>123744.406</v>
      </c>
      <c r="G16" s="16">
        <f t="shared" si="0"/>
        <v>902154.17460000003</v>
      </c>
      <c r="H16" s="27">
        <f>RA!J20</f>
        <v>12.062050610073699</v>
      </c>
      <c r="I16" s="20">
        <f>VLOOKUP(B16,RMS!B:D,3,FALSE)</f>
        <v>1025898.6316</v>
      </c>
      <c r="J16" s="21">
        <f>VLOOKUP(B16,RMS!B:E,4,FALSE)</f>
        <v>902154.17460000003</v>
      </c>
      <c r="K16" s="22">
        <f t="shared" si="1"/>
        <v>-5.0999999977648258E-2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301592.92580000003</v>
      </c>
      <c r="F17" s="25">
        <f>VLOOKUP(C17,RA!B21:I50,8,0)</f>
        <v>34150.525900000001</v>
      </c>
      <c r="G17" s="16">
        <f t="shared" si="0"/>
        <v>267442.39990000002</v>
      </c>
      <c r="H17" s="27">
        <f>RA!J21</f>
        <v>11.3233842635443</v>
      </c>
      <c r="I17" s="20">
        <f>VLOOKUP(B17,RMS!B:D,3,FALSE)</f>
        <v>301593.10463734198</v>
      </c>
      <c r="J17" s="21">
        <f>VLOOKUP(B17,RMS!B:E,4,FALSE)</f>
        <v>267442.39985300699</v>
      </c>
      <c r="K17" s="22">
        <f t="shared" si="1"/>
        <v>-0.17883734195493162</v>
      </c>
      <c r="L17" s="22">
        <f t="shared" si="2"/>
        <v>4.6993023715913296E-5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1609823.7392</v>
      </c>
      <c r="F18" s="25">
        <f>VLOOKUP(C18,RA!B22:I51,8,0)</f>
        <v>84388.463900000002</v>
      </c>
      <c r="G18" s="16">
        <f t="shared" si="0"/>
        <v>1525435.2752999999</v>
      </c>
      <c r="H18" s="27">
        <f>RA!J22</f>
        <v>5.24209339476735</v>
      </c>
      <c r="I18" s="20">
        <f>VLOOKUP(B18,RMS!B:D,3,FALSE)</f>
        <v>1609824.73339402</v>
      </c>
      <c r="J18" s="21">
        <f>VLOOKUP(B18,RMS!B:E,4,FALSE)</f>
        <v>1525435.27052137</v>
      </c>
      <c r="K18" s="22">
        <f t="shared" si="1"/>
        <v>-0.99419402005150914</v>
      </c>
      <c r="L18" s="22">
        <f t="shared" si="2"/>
        <v>4.7786298673599958E-3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6909390.7180000003</v>
      </c>
      <c r="F19" s="25">
        <f>VLOOKUP(C19,RA!B23:I52,8,0)</f>
        <v>942185.03460000001</v>
      </c>
      <c r="G19" s="16">
        <f t="shared" si="0"/>
        <v>5967205.6834000004</v>
      </c>
      <c r="H19" s="27">
        <f>RA!J23</f>
        <v>13.6362969334686</v>
      </c>
      <c r="I19" s="20">
        <f>VLOOKUP(B19,RMS!B:D,3,FALSE)</f>
        <v>6909392.1997222202</v>
      </c>
      <c r="J19" s="21">
        <f>VLOOKUP(B19,RMS!B:E,4,FALSE)</f>
        <v>5967205.7101401696</v>
      </c>
      <c r="K19" s="22">
        <f t="shared" si="1"/>
        <v>-1.4817222198471427</v>
      </c>
      <c r="L19" s="22">
        <f t="shared" si="2"/>
        <v>-2.6740169152617455E-2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273962.7022</v>
      </c>
      <c r="F20" s="25">
        <f>VLOOKUP(C20,RA!B24:I53,8,0)</f>
        <v>42097.059200000003</v>
      </c>
      <c r="G20" s="16">
        <f t="shared" si="0"/>
        <v>231865.64299999998</v>
      </c>
      <c r="H20" s="27">
        <f>RA!J24</f>
        <v>15.3659818880265</v>
      </c>
      <c r="I20" s="20">
        <f>VLOOKUP(B20,RMS!B:D,3,FALSE)</f>
        <v>273962.796968724</v>
      </c>
      <c r="J20" s="21">
        <f>VLOOKUP(B20,RMS!B:E,4,FALSE)</f>
        <v>231865.637332668</v>
      </c>
      <c r="K20" s="22">
        <f t="shared" si="1"/>
        <v>-9.4768723996821791E-2</v>
      </c>
      <c r="L20" s="22">
        <f t="shared" si="2"/>
        <v>5.6673319777473807E-3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254849.20319999999</v>
      </c>
      <c r="F21" s="25">
        <f>VLOOKUP(C21,RA!B25:I54,8,0)</f>
        <v>17755.082600000002</v>
      </c>
      <c r="G21" s="16">
        <f t="shared" si="0"/>
        <v>237094.12059999999</v>
      </c>
      <c r="H21" s="27">
        <f>RA!J25</f>
        <v>6.9668974346630401</v>
      </c>
      <c r="I21" s="20">
        <f>VLOOKUP(B21,RMS!B:D,3,FALSE)</f>
        <v>254849.18037455599</v>
      </c>
      <c r="J21" s="21">
        <f>VLOOKUP(B21,RMS!B:E,4,FALSE)</f>
        <v>237094.12234510301</v>
      </c>
      <c r="K21" s="22">
        <f t="shared" si="1"/>
        <v>2.2825444000773132E-2</v>
      </c>
      <c r="L21" s="22">
        <f t="shared" si="2"/>
        <v>-1.7451030144002289E-3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603360.30740000005</v>
      </c>
      <c r="F22" s="25">
        <f>VLOOKUP(C22,RA!B26:I55,8,0)</f>
        <v>118835.9039</v>
      </c>
      <c r="G22" s="16">
        <f t="shared" si="0"/>
        <v>484524.40350000001</v>
      </c>
      <c r="H22" s="27">
        <f>RA!J26</f>
        <v>19.695678095247501</v>
      </c>
      <c r="I22" s="20">
        <f>VLOOKUP(B22,RMS!B:D,3,FALSE)</f>
        <v>603360.27921627695</v>
      </c>
      <c r="J22" s="21">
        <f>VLOOKUP(B22,RMS!B:E,4,FALSE)</f>
        <v>484524.39967677899</v>
      </c>
      <c r="K22" s="22">
        <f t="shared" si="1"/>
        <v>2.8183723101392388E-2</v>
      </c>
      <c r="L22" s="22">
        <f t="shared" si="2"/>
        <v>3.8232210208661854E-3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231848.80420000001</v>
      </c>
      <c r="F23" s="25">
        <f>VLOOKUP(C23,RA!B27:I56,8,0)</f>
        <v>59429.484900000003</v>
      </c>
      <c r="G23" s="16">
        <f t="shared" si="0"/>
        <v>172419.3193</v>
      </c>
      <c r="H23" s="27">
        <f>RA!J27</f>
        <v>25.632862375574</v>
      </c>
      <c r="I23" s="20">
        <f>VLOOKUP(B23,RMS!B:D,3,FALSE)</f>
        <v>231848.630659216</v>
      </c>
      <c r="J23" s="21">
        <f>VLOOKUP(B23,RMS!B:E,4,FALSE)</f>
        <v>172419.313790724</v>
      </c>
      <c r="K23" s="22">
        <f t="shared" si="1"/>
        <v>0.17354078401695006</v>
      </c>
      <c r="L23" s="22">
        <f t="shared" si="2"/>
        <v>5.5092760012485087E-3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850556.63150000002</v>
      </c>
      <c r="F24" s="25">
        <f>VLOOKUP(C24,RA!B28:I57,8,0)</f>
        <v>22734.489699999998</v>
      </c>
      <c r="G24" s="16">
        <f t="shared" si="0"/>
        <v>827822.14179999998</v>
      </c>
      <c r="H24" s="27">
        <f>RA!J28</f>
        <v>2.6728954731569798</v>
      </c>
      <c r="I24" s="20">
        <f>VLOOKUP(B24,RMS!B:D,3,FALSE)</f>
        <v>850556.63184336305</v>
      </c>
      <c r="J24" s="21">
        <f>VLOOKUP(B24,RMS!B:E,4,FALSE)</f>
        <v>827822.119206195</v>
      </c>
      <c r="K24" s="22">
        <f t="shared" si="1"/>
        <v>-3.4336303360760212E-4</v>
      </c>
      <c r="L24" s="22">
        <f t="shared" si="2"/>
        <v>2.2593804984353483E-2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691969.43460000004</v>
      </c>
      <c r="F25" s="25">
        <f>VLOOKUP(C25,RA!B29:I58,8,0)</f>
        <v>103639.3229</v>
      </c>
      <c r="G25" s="16">
        <f t="shared" si="0"/>
        <v>588330.11170000001</v>
      </c>
      <c r="H25" s="27">
        <f>RA!J29</f>
        <v>14.977442314328499</v>
      </c>
      <c r="I25" s="20">
        <f>VLOOKUP(B25,RMS!B:D,3,FALSE)</f>
        <v>691970.98678230098</v>
      </c>
      <c r="J25" s="21">
        <f>VLOOKUP(B25,RMS!B:E,4,FALSE)</f>
        <v>588330.08744496899</v>
      </c>
      <c r="K25" s="22">
        <f t="shared" si="1"/>
        <v>-1.5521823009476066</v>
      </c>
      <c r="L25" s="22">
        <f t="shared" si="2"/>
        <v>2.4255031021311879E-2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1105783.9046</v>
      </c>
      <c r="F26" s="25">
        <f>VLOOKUP(C26,RA!B30:I59,8,0)</f>
        <v>121861.355</v>
      </c>
      <c r="G26" s="16">
        <f t="shared" si="0"/>
        <v>983922.54960000003</v>
      </c>
      <c r="H26" s="27">
        <f>RA!J30</f>
        <v>11.020358904941901</v>
      </c>
      <c r="I26" s="20">
        <f>VLOOKUP(B26,RMS!B:D,3,FALSE)</f>
        <v>1105783.9094902701</v>
      </c>
      <c r="J26" s="21">
        <f>VLOOKUP(B26,RMS!B:E,4,FALSE)</f>
        <v>983922.55344294198</v>
      </c>
      <c r="K26" s="22">
        <f t="shared" si="1"/>
        <v>-4.8902700655162334E-3</v>
      </c>
      <c r="L26" s="22">
        <f t="shared" si="2"/>
        <v>-3.8429419510066509E-3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1937494.7534</v>
      </c>
      <c r="F27" s="25">
        <f>VLOOKUP(C27,RA!B31:I60,8,0)</f>
        <v>-55827.511700000003</v>
      </c>
      <c r="G27" s="16">
        <f t="shared" si="0"/>
        <v>1993322.2651</v>
      </c>
      <c r="H27" s="27">
        <f>RA!J31</f>
        <v>-2.8814277613929802</v>
      </c>
      <c r="I27" s="20">
        <f>VLOOKUP(B27,RMS!B:D,3,FALSE)</f>
        <v>1937494.85252124</v>
      </c>
      <c r="J27" s="21">
        <f>VLOOKUP(B27,RMS!B:E,4,FALSE)</f>
        <v>1993321.3810300899</v>
      </c>
      <c r="K27" s="22">
        <f t="shared" si="1"/>
        <v>-9.9121239967644215E-2</v>
      </c>
      <c r="L27" s="22">
        <f t="shared" si="2"/>
        <v>0.88406991004012525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128218.34759999999</v>
      </c>
      <c r="F28" s="25">
        <f>VLOOKUP(C28,RA!B32:I61,8,0)</f>
        <v>33620.506800000003</v>
      </c>
      <c r="G28" s="16">
        <f t="shared" si="0"/>
        <v>94597.840799999991</v>
      </c>
      <c r="H28" s="27">
        <f>RA!J32</f>
        <v>26.221291593060599</v>
      </c>
      <c r="I28" s="20">
        <f>VLOOKUP(B28,RMS!B:D,3,FALSE)</f>
        <v>128218.268022381</v>
      </c>
      <c r="J28" s="21">
        <f>VLOOKUP(B28,RMS!B:E,4,FALSE)</f>
        <v>94597.822198162597</v>
      </c>
      <c r="K28" s="22">
        <f t="shared" si="1"/>
        <v>7.9577618991606869E-2</v>
      </c>
      <c r="L28" s="22">
        <f t="shared" si="2"/>
        <v>1.8601837393362075E-2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161474.7102</v>
      </c>
      <c r="F30" s="25">
        <f>VLOOKUP(C30,RA!B34:I64,8,0)</f>
        <v>20131.282800000001</v>
      </c>
      <c r="G30" s="16">
        <f t="shared" si="0"/>
        <v>141343.42739999999</v>
      </c>
      <c r="H30" s="27">
        <f>RA!J34</f>
        <v>12.4671428578913</v>
      </c>
      <c r="I30" s="20">
        <f>VLOOKUP(B30,RMS!B:D,3,FALSE)</f>
        <v>161474.71030000001</v>
      </c>
      <c r="J30" s="21">
        <f>VLOOKUP(B30,RMS!B:E,4,FALSE)</f>
        <v>141343.43119999999</v>
      </c>
      <c r="K30" s="22">
        <f t="shared" si="1"/>
        <v>-1.0000000474974513E-4</v>
      </c>
      <c r="L30" s="22">
        <f t="shared" si="2"/>
        <v>-3.8000000058673322E-3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72582.929999999993</v>
      </c>
      <c r="F31" s="25">
        <f>VLOOKUP(C31,RA!B34:I65,8,0)</f>
        <v>376.67</v>
      </c>
      <c r="G31" s="16">
        <f t="shared" si="0"/>
        <v>72206.259999999995</v>
      </c>
      <c r="H31" s="27">
        <f>RA!J34</f>
        <v>12.4671428578913</v>
      </c>
      <c r="I31" s="20">
        <f>VLOOKUP(B31,RMS!B:D,3,FALSE)</f>
        <v>72582.929999999993</v>
      </c>
      <c r="J31" s="21">
        <f>VLOOKUP(B31,RMS!B:E,4,FALSE)</f>
        <v>72206.259999999995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109345.32</v>
      </c>
      <c r="F32" s="25">
        <f>VLOOKUP(C32,RA!B34:I65,8,0)</f>
        <v>-9475.4699999999993</v>
      </c>
      <c r="G32" s="16">
        <f t="shared" si="0"/>
        <v>118820.79000000001</v>
      </c>
      <c r="H32" s="27">
        <f>RA!J34</f>
        <v>12.4671428578913</v>
      </c>
      <c r="I32" s="20">
        <f>VLOOKUP(B32,RMS!B:D,3,FALSE)</f>
        <v>109345.32</v>
      </c>
      <c r="J32" s="21">
        <f>VLOOKUP(B32,RMS!B:E,4,FALSE)</f>
        <v>118820.79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176146.26</v>
      </c>
      <c r="F33" s="25">
        <f>VLOOKUP(C33,RA!B34:I66,8,0)</f>
        <v>-1657.98</v>
      </c>
      <c r="G33" s="16">
        <f t="shared" si="0"/>
        <v>177804.24000000002</v>
      </c>
      <c r="H33" s="27">
        <f>RA!J35</f>
        <v>1.1642176891248399</v>
      </c>
      <c r="I33" s="20">
        <f>VLOOKUP(B33,RMS!B:D,3,FALSE)</f>
        <v>176146.26</v>
      </c>
      <c r="J33" s="21">
        <f>VLOOKUP(B33,RMS!B:E,4,FALSE)</f>
        <v>177804.24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118365.07</v>
      </c>
      <c r="F34" s="25">
        <f>VLOOKUP(C34,RA!B34:I67,8,0)</f>
        <v>-11048.54</v>
      </c>
      <c r="G34" s="16">
        <f t="shared" si="0"/>
        <v>129413.61000000002</v>
      </c>
      <c r="H34" s="27">
        <f>RA!J34</f>
        <v>12.4671428578913</v>
      </c>
      <c r="I34" s="20">
        <f>VLOOKUP(B34,RMS!B:D,3,FALSE)</f>
        <v>118365.07</v>
      </c>
      <c r="J34" s="21">
        <f>VLOOKUP(B34,RMS!B:E,4,FALSE)</f>
        <v>129413.61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0.49</v>
      </c>
      <c r="F35" s="25">
        <f>VLOOKUP(C35,RA!B35:I68,8,0)</f>
        <v>-2717.55</v>
      </c>
      <c r="G35" s="16">
        <f t="shared" si="0"/>
        <v>2718.04</v>
      </c>
      <c r="H35" s="27">
        <f>RA!J35</f>
        <v>1.1642176891248399</v>
      </c>
      <c r="I35" s="20">
        <f>VLOOKUP(B35,RMS!B:D,3,FALSE)</f>
        <v>0.49</v>
      </c>
      <c r="J35" s="21">
        <f>VLOOKUP(B35,RMS!B:E,4,FALSE)</f>
        <v>2718.04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117956.41009999999</v>
      </c>
      <c r="F36" s="25">
        <f>VLOOKUP(C36,RA!B8:I68,8,0)</f>
        <v>9643.7060999999994</v>
      </c>
      <c r="G36" s="16">
        <f t="shared" si="0"/>
        <v>108312.704</v>
      </c>
      <c r="H36" s="27">
        <f>RA!J35</f>
        <v>1.1642176891248399</v>
      </c>
      <c r="I36" s="20">
        <f>VLOOKUP(B36,RMS!B:D,3,FALSE)</f>
        <v>117956.41025641</v>
      </c>
      <c r="J36" s="21">
        <f>VLOOKUP(B36,RMS!B:E,4,FALSE)</f>
        <v>108312.70512820499</v>
      </c>
      <c r="K36" s="22">
        <f t="shared" si="1"/>
        <v>-1.5641000936739147E-4</v>
      </c>
      <c r="L36" s="22">
        <f t="shared" si="2"/>
        <v>-1.1282049963483587E-3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502550.76439999999</v>
      </c>
      <c r="F37" s="25">
        <f>VLOOKUP(C37,RA!B8:I69,8,0)</f>
        <v>33679.054499999998</v>
      </c>
      <c r="G37" s="16">
        <f t="shared" si="0"/>
        <v>468871.70990000002</v>
      </c>
      <c r="H37" s="27">
        <f>RA!J36</f>
        <v>0.51895121897118202</v>
      </c>
      <c r="I37" s="20">
        <f>VLOOKUP(B37,RMS!B:D,3,FALSE)</f>
        <v>502550.75888034201</v>
      </c>
      <c r="J37" s="21">
        <f>VLOOKUP(B37,RMS!B:E,4,FALSE)</f>
        <v>468871.70553162397</v>
      </c>
      <c r="K37" s="22">
        <f t="shared" si="1"/>
        <v>5.5196579778566957E-3</v>
      </c>
      <c r="L37" s="22">
        <f t="shared" si="2"/>
        <v>4.3683760450221598E-3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75362.45</v>
      </c>
      <c r="F38" s="25">
        <f>VLOOKUP(C38,RA!B9:I70,8,0)</f>
        <v>-14510.52</v>
      </c>
      <c r="G38" s="16">
        <f t="shared" si="0"/>
        <v>89872.97</v>
      </c>
      <c r="H38" s="27">
        <f>RA!J37</f>
        <v>-8.6656383647695208</v>
      </c>
      <c r="I38" s="20">
        <f>VLOOKUP(B38,RMS!B:D,3,FALSE)</f>
        <v>75362.45</v>
      </c>
      <c r="J38" s="21">
        <f>VLOOKUP(B38,RMS!B:E,4,FALSE)</f>
        <v>89872.97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47512.02</v>
      </c>
      <c r="F39" s="25">
        <f>VLOOKUP(C39,RA!B10:I71,8,0)</f>
        <v>6305.83</v>
      </c>
      <c r="G39" s="16">
        <f t="shared" si="0"/>
        <v>41206.189999999995</v>
      </c>
      <c r="H39" s="27">
        <f>RA!J38</f>
        <v>-0.94125188919708003</v>
      </c>
      <c r="I39" s="20">
        <f>VLOOKUP(B39,RMS!B:D,3,FALSE)</f>
        <v>47512.02</v>
      </c>
      <c r="J39" s="21">
        <f>VLOOKUP(B39,RMS!B:E,4,FALSE)</f>
        <v>41206.19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-9.3342909356620201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11789.516600000001</v>
      </c>
      <c r="F41" s="25">
        <f>VLOOKUP(C41,RA!B8:I72,8,0)</f>
        <v>1456.482</v>
      </c>
      <c r="G41" s="16">
        <f t="shared" si="0"/>
        <v>10333.034600000001</v>
      </c>
      <c r="H41" s="27">
        <f>RA!J39</f>
        <v>-9.3342909356620201</v>
      </c>
      <c r="I41" s="20">
        <f>VLOOKUP(B41,RMS!B:D,3,FALSE)</f>
        <v>11789.5166780123</v>
      </c>
      <c r="J41" s="21">
        <f>VLOOKUP(B41,RMS!B:E,4,FALSE)</f>
        <v>10333.034445200799</v>
      </c>
      <c r="K41" s="22">
        <f t="shared" si="1"/>
        <v>-7.8012299127294682E-5</v>
      </c>
      <c r="L41" s="22">
        <f t="shared" si="2"/>
        <v>1.5479920148209203E-4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28349395.272100002</v>
      </c>
      <c r="E7" s="51">
        <v>24941177.509500001</v>
      </c>
      <c r="F7" s="52">
        <v>113.665023478951</v>
      </c>
      <c r="G7" s="51">
        <v>27038677.0944</v>
      </c>
      <c r="H7" s="52">
        <v>4.8475677013483303</v>
      </c>
      <c r="I7" s="51">
        <v>2626815.6641000002</v>
      </c>
      <c r="J7" s="52">
        <v>9.2658613663099008</v>
      </c>
      <c r="K7" s="51">
        <v>1226340.7046999999</v>
      </c>
      <c r="L7" s="52">
        <v>4.5355055664094897</v>
      </c>
      <c r="M7" s="52">
        <v>1.1419950051666901</v>
      </c>
      <c r="N7" s="51">
        <v>28349395.272100002</v>
      </c>
      <c r="O7" s="51">
        <v>3475842131.0598001</v>
      </c>
      <c r="P7" s="51">
        <v>1067332</v>
      </c>
      <c r="Q7" s="51">
        <v>811114</v>
      </c>
      <c r="R7" s="52">
        <v>31.588408041286399</v>
      </c>
      <c r="S7" s="51">
        <v>26.560990649676</v>
      </c>
      <c r="T7" s="51">
        <v>22.804283582332499</v>
      </c>
      <c r="U7" s="53">
        <v>14.143700876568699</v>
      </c>
    </row>
    <row r="8" spans="1:23" ht="12" thickBot="1">
      <c r="A8" s="79">
        <v>42522</v>
      </c>
      <c r="B8" s="69" t="s">
        <v>6</v>
      </c>
      <c r="C8" s="70"/>
      <c r="D8" s="54">
        <v>515806.14919999999</v>
      </c>
      <c r="E8" s="54">
        <v>712971.95519999997</v>
      </c>
      <c r="F8" s="55">
        <v>72.345924049047397</v>
      </c>
      <c r="G8" s="54">
        <v>625416.66799999995</v>
      </c>
      <c r="H8" s="55">
        <v>-17.525998971297</v>
      </c>
      <c r="I8" s="54">
        <v>119671.5843</v>
      </c>
      <c r="J8" s="55">
        <v>23.200883604355401</v>
      </c>
      <c r="K8" s="54">
        <v>158064.57079999999</v>
      </c>
      <c r="L8" s="55">
        <v>25.273482285892602</v>
      </c>
      <c r="M8" s="55">
        <v>-0.24289432037606201</v>
      </c>
      <c r="N8" s="54">
        <v>515806.14919999999</v>
      </c>
      <c r="O8" s="54">
        <v>125972518.919</v>
      </c>
      <c r="P8" s="54">
        <v>26449</v>
      </c>
      <c r="Q8" s="54">
        <v>21994</v>
      </c>
      <c r="R8" s="55">
        <v>20.255524233881999</v>
      </c>
      <c r="S8" s="54">
        <v>19.5019149759915</v>
      </c>
      <c r="T8" s="54">
        <v>21.083318582340599</v>
      </c>
      <c r="U8" s="56">
        <v>-8.1089657518041101</v>
      </c>
    </row>
    <row r="9" spans="1:23" ht="12" thickBot="1">
      <c r="A9" s="80"/>
      <c r="B9" s="69" t="s">
        <v>7</v>
      </c>
      <c r="C9" s="70"/>
      <c r="D9" s="54">
        <v>380186.98109999998</v>
      </c>
      <c r="E9" s="54">
        <v>334827.23469999997</v>
      </c>
      <c r="F9" s="55">
        <v>113.547209336374</v>
      </c>
      <c r="G9" s="54">
        <v>291430.26089999999</v>
      </c>
      <c r="H9" s="55">
        <v>30.455560766373399</v>
      </c>
      <c r="I9" s="54">
        <v>89050.571800000005</v>
      </c>
      <c r="J9" s="55">
        <v>23.4228356642694</v>
      </c>
      <c r="K9" s="54">
        <v>30961.2893</v>
      </c>
      <c r="L9" s="55">
        <v>10.6239102296326</v>
      </c>
      <c r="M9" s="55">
        <v>1.8761906824080501</v>
      </c>
      <c r="N9" s="54">
        <v>380186.98109999998</v>
      </c>
      <c r="O9" s="54">
        <v>17982088.183400001</v>
      </c>
      <c r="P9" s="54">
        <v>14650</v>
      </c>
      <c r="Q9" s="54">
        <v>5949</v>
      </c>
      <c r="R9" s="55">
        <v>146.25987560934601</v>
      </c>
      <c r="S9" s="54">
        <v>25.9513297679181</v>
      </c>
      <c r="T9" s="54">
        <v>50.898644125063001</v>
      </c>
      <c r="U9" s="56">
        <v>-96.131160060960198</v>
      </c>
    </row>
    <row r="10" spans="1:23" ht="12" thickBot="1">
      <c r="A10" s="80"/>
      <c r="B10" s="69" t="s">
        <v>8</v>
      </c>
      <c r="C10" s="70"/>
      <c r="D10" s="54">
        <v>1662648.6795000001</v>
      </c>
      <c r="E10" s="54">
        <v>1273597.3313</v>
      </c>
      <c r="F10" s="55">
        <v>130.547437454418</v>
      </c>
      <c r="G10" s="54">
        <v>1111434.1099</v>
      </c>
      <c r="H10" s="55">
        <v>49.594894082348702</v>
      </c>
      <c r="I10" s="54">
        <v>287940.66989999998</v>
      </c>
      <c r="J10" s="55">
        <v>17.318190754921901</v>
      </c>
      <c r="K10" s="54">
        <v>-82712.8508</v>
      </c>
      <c r="L10" s="55">
        <v>-7.44199319269066</v>
      </c>
      <c r="M10" s="55">
        <v>-4.48120838678674</v>
      </c>
      <c r="N10" s="54">
        <v>1662648.6795000001</v>
      </c>
      <c r="O10" s="54">
        <v>32490319.0524</v>
      </c>
      <c r="P10" s="54">
        <v>125630</v>
      </c>
      <c r="Q10" s="54">
        <v>88933</v>
      </c>
      <c r="R10" s="55">
        <v>41.263647914722299</v>
      </c>
      <c r="S10" s="54">
        <v>13.2344876184032</v>
      </c>
      <c r="T10" s="54">
        <v>7.2524308726794304</v>
      </c>
      <c r="U10" s="56">
        <v>45.200516394797603</v>
      </c>
    </row>
    <row r="11" spans="1:23" ht="12" thickBot="1">
      <c r="A11" s="80"/>
      <c r="B11" s="69" t="s">
        <v>9</v>
      </c>
      <c r="C11" s="70"/>
      <c r="D11" s="54">
        <v>79740.717099999994</v>
      </c>
      <c r="E11" s="54">
        <v>108183.5502</v>
      </c>
      <c r="F11" s="55">
        <v>73.708726467732404</v>
      </c>
      <c r="G11" s="54">
        <v>93071.158500000005</v>
      </c>
      <c r="H11" s="55">
        <v>-14.3228488984587</v>
      </c>
      <c r="I11" s="54">
        <v>19252.4015</v>
      </c>
      <c r="J11" s="55">
        <v>24.143752652558</v>
      </c>
      <c r="K11" s="54">
        <v>22314.4771</v>
      </c>
      <c r="L11" s="55">
        <v>23.975716494385299</v>
      </c>
      <c r="M11" s="55">
        <v>-0.13722372190384</v>
      </c>
      <c r="N11" s="54">
        <v>79740.717099999994</v>
      </c>
      <c r="O11" s="54">
        <v>10240011.4388</v>
      </c>
      <c r="P11" s="54">
        <v>3826</v>
      </c>
      <c r="Q11" s="54">
        <v>2632</v>
      </c>
      <c r="R11" s="55">
        <v>45.364741641337403</v>
      </c>
      <c r="S11" s="54">
        <v>20.8417974647151</v>
      </c>
      <c r="T11" s="54">
        <v>21.499363677811601</v>
      </c>
      <c r="U11" s="56">
        <v>-3.1550360001803699</v>
      </c>
    </row>
    <row r="12" spans="1:23" ht="12" thickBot="1">
      <c r="A12" s="80"/>
      <c r="B12" s="69" t="s">
        <v>10</v>
      </c>
      <c r="C12" s="70"/>
      <c r="D12" s="54">
        <v>904708.51459999999</v>
      </c>
      <c r="E12" s="54">
        <v>303506.69660000002</v>
      </c>
      <c r="F12" s="55">
        <v>298.08519045375198</v>
      </c>
      <c r="G12" s="54">
        <v>271454.6262</v>
      </c>
      <c r="H12" s="55">
        <v>233.281671145084</v>
      </c>
      <c r="I12" s="54">
        <v>272194.69219999999</v>
      </c>
      <c r="J12" s="55">
        <v>30.086451913227101</v>
      </c>
      <c r="K12" s="54">
        <v>57035.148200000003</v>
      </c>
      <c r="L12" s="55">
        <v>21.010932470894101</v>
      </c>
      <c r="M12" s="55">
        <v>3.7724026462685698</v>
      </c>
      <c r="N12" s="54">
        <v>904708.51459999999</v>
      </c>
      <c r="O12" s="54">
        <v>35812600.116999999</v>
      </c>
      <c r="P12" s="54">
        <v>6114</v>
      </c>
      <c r="Q12" s="54">
        <v>3789</v>
      </c>
      <c r="R12" s="55">
        <v>61.361836896278703</v>
      </c>
      <c r="S12" s="54">
        <v>147.97326048413501</v>
      </c>
      <c r="T12" s="54">
        <v>147.30385014515701</v>
      </c>
      <c r="U12" s="56">
        <v>0.45238601676247697</v>
      </c>
    </row>
    <row r="13" spans="1:23" ht="12" thickBot="1">
      <c r="A13" s="80"/>
      <c r="B13" s="69" t="s">
        <v>11</v>
      </c>
      <c r="C13" s="70"/>
      <c r="D13" s="54">
        <v>750997.94469999999</v>
      </c>
      <c r="E13" s="54">
        <v>363003.87170000002</v>
      </c>
      <c r="F13" s="55">
        <v>206.88427954858099</v>
      </c>
      <c r="G13" s="54">
        <v>328476.31390000001</v>
      </c>
      <c r="H13" s="55">
        <v>128.63077577296201</v>
      </c>
      <c r="I13" s="54">
        <v>229700.55350000001</v>
      </c>
      <c r="J13" s="55">
        <v>30.586042894133101</v>
      </c>
      <c r="K13" s="54">
        <v>90118.147700000001</v>
      </c>
      <c r="L13" s="55">
        <v>27.4352042709037</v>
      </c>
      <c r="M13" s="55">
        <v>1.5488823212907701</v>
      </c>
      <c r="N13" s="54">
        <v>750997.94469999999</v>
      </c>
      <c r="O13" s="54">
        <v>55322944.968900003</v>
      </c>
      <c r="P13" s="54">
        <v>16401</v>
      </c>
      <c r="Q13" s="54">
        <v>12634</v>
      </c>
      <c r="R13" s="55">
        <v>29.816368529365199</v>
      </c>
      <c r="S13" s="54">
        <v>45.789765544783897</v>
      </c>
      <c r="T13" s="54">
        <v>42.316559110337202</v>
      </c>
      <c r="U13" s="56">
        <v>7.58511513025715</v>
      </c>
    </row>
    <row r="14" spans="1:23" ht="12" thickBot="1">
      <c r="A14" s="80"/>
      <c r="B14" s="69" t="s">
        <v>12</v>
      </c>
      <c r="C14" s="70"/>
      <c r="D14" s="54">
        <v>143478.4485</v>
      </c>
      <c r="E14" s="54">
        <v>276671.9632</v>
      </c>
      <c r="F14" s="55">
        <v>51.858687393013</v>
      </c>
      <c r="G14" s="54">
        <v>262691.41259999998</v>
      </c>
      <c r="H14" s="55">
        <v>-45.381370833589301</v>
      </c>
      <c r="I14" s="54">
        <v>34019.222300000001</v>
      </c>
      <c r="J14" s="55">
        <v>23.710336050922699</v>
      </c>
      <c r="K14" s="54">
        <v>54438.548300000002</v>
      </c>
      <c r="L14" s="55">
        <v>20.723383288852901</v>
      </c>
      <c r="M14" s="55">
        <v>-0.37508946578577301</v>
      </c>
      <c r="N14" s="54">
        <v>143478.4485</v>
      </c>
      <c r="O14" s="54">
        <v>24698891.157099999</v>
      </c>
      <c r="P14" s="54">
        <v>3411</v>
      </c>
      <c r="Q14" s="54">
        <v>2374</v>
      </c>
      <c r="R14" s="55">
        <v>43.681550126368997</v>
      </c>
      <c r="S14" s="54">
        <v>42.063456024626198</v>
      </c>
      <c r="T14" s="54">
        <v>63.083008466722802</v>
      </c>
      <c r="U14" s="56">
        <v>-49.971054279968499</v>
      </c>
    </row>
    <row r="15" spans="1:23" ht="12" thickBot="1">
      <c r="A15" s="80"/>
      <c r="B15" s="69" t="s">
        <v>13</v>
      </c>
      <c r="C15" s="70"/>
      <c r="D15" s="54">
        <v>139489.0779</v>
      </c>
      <c r="E15" s="54">
        <v>180943.5949</v>
      </c>
      <c r="F15" s="55">
        <v>77.089812423086798</v>
      </c>
      <c r="G15" s="54">
        <v>165239.9964</v>
      </c>
      <c r="H15" s="55">
        <v>-15.583950049033101</v>
      </c>
      <c r="I15" s="54">
        <v>29389.125199999999</v>
      </c>
      <c r="J15" s="55">
        <v>21.069122860693899</v>
      </c>
      <c r="K15" s="54">
        <v>33630.235699999997</v>
      </c>
      <c r="L15" s="55">
        <v>20.3523580444716</v>
      </c>
      <c r="M15" s="55">
        <v>-0.1261100438853</v>
      </c>
      <c r="N15" s="54">
        <v>139489.0779</v>
      </c>
      <c r="O15" s="54">
        <v>20613910.345699999</v>
      </c>
      <c r="P15" s="54">
        <v>6601</v>
      </c>
      <c r="Q15" s="54">
        <v>4928</v>
      </c>
      <c r="R15" s="55">
        <v>33.948863636363697</v>
      </c>
      <c r="S15" s="54">
        <v>21.131507029238001</v>
      </c>
      <c r="T15" s="54">
        <v>20.903158624188301</v>
      </c>
      <c r="U15" s="56">
        <v>1.08060634167611</v>
      </c>
    </row>
    <row r="16" spans="1:23" ht="12" thickBot="1">
      <c r="A16" s="80"/>
      <c r="B16" s="69" t="s">
        <v>14</v>
      </c>
      <c r="C16" s="70"/>
      <c r="D16" s="54">
        <v>1338581.0334000001</v>
      </c>
      <c r="E16" s="54">
        <v>1560958.9092000001</v>
      </c>
      <c r="F16" s="55">
        <v>85.753764914031606</v>
      </c>
      <c r="G16" s="54">
        <v>1334358.6882</v>
      </c>
      <c r="H16" s="55">
        <v>0.31643254826001499</v>
      </c>
      <c r="I16" s="54">
        <v>-64176.915999999997</v>
      </c>
      <c r="J16" s="55">
        <v>-4.7943990239418302</v>
      </c>
      <c r="K16" s="54">
        <v>73474.025500000003</v>
      </c>
      <c r="L16" s="55">
        <v>5.5063174654420504</v>
      </c>
      <c r="M16" s="55">
        <v>-1.8734639971509399</v>
      </c>
      <c r="N16" s="54">
        <v>1338581.0334000001</v>
      </c>
      <c r="O16" s="54">
        <v>173732734.93610001</v>
      </c>
      <c r="P16" s="54">
        <v>65640</v>
      </c>
      <c r="Q16" s="54">
        <v>47876</v>
      </c>
      <c r="R16" s="55">
        <v>37.104185813351201</v>
      </c>
      <c r="S16" s="54">
        <v>20.3927640676417</v>
      </c>
      <c r="T16" s="54">
        <v>24.0028687024814</v>
      </c>
      <c r="U16" s="56">
        <v>-17.7028706008916</v>
      </c>
    </row>
    <row r="17" spans="1:21" ht="12" thickBot="1">
      <c r="A17" s="80"/>
      <c r="B17" s="69" t="s">
        <v>15</v>
      </c>
      <c r="C17" s="70"/>
      <c r="D17" s="54">
        <v>615793.93969999999</v>
      </c>
      <c r="E17" s="54">
        <v>768008.90500000003</v>
      </c>
      <c r="F17" s="55">
        <v>80.180572867185703</v>
      </c>
      <c r="G17" s="54">
        <v>2359956.7261000001</v>
      </c>
      <c r="H17" s="55">
        <v>-73.9065579936441</v>
      </c>
      <c r="I17" s="54">
        <v>61729.561399999999</v>
      </c>
      <c r="J17" s="55">
        <v>10.024385986986699</v>
      </c>
      <c r="K17" s="54">
        <v>88418.856799999994</v>
      </c>
      <c r="L17" s="55">
        <v>3.7466304285213998</v>
      </c>
      <c r="M17" s="55">
        <v>-0.30185071788894702</v>
      </c>
      <c r="N17" s="54">
        <v>615793.93969999999</v>
      </c>
      <c r="O17" s="54">
        <v>198989944.57659999</v>
      </c>
      <c r="P17" s="54">
        <v>11951</v>
      </c>
      <c r="Q17" s="54">
        <v>10418</v>
      </c>
      <c r="R17" s="55">
        <v>14.7149164906892</v>
      </c>
      <c r="S17" s="54">
        <v>51.5265617688896</v>
      </c>
      <c r="T17" s="54">
        <v>107.21879227298901</v>
      </c>
      <c r="U17" s="56">
        <v>-108.084507469941</v>
      </c>
    </row>
    <row r="18" spans="1:21" ht="12" customHeight="1" thickBot="1">
      <c r="A18" s="80"/>
      <c r="B18" s="69" t="s">
        <v>16</v>
      </c>
      <c r="C18" s="70"/>
      <c r="D18" s="54">
        <v>2153027.1633000001</v>
      </c>
      <c r="E18" s="54">
        <v>2739659.5446000001</v>
      </c>
      <c r="F18" s="55">
        <v>78.5873984796293</v>
      </c>
      <c r="G18" s="54">
        <v>2212839.6510000001</v>
      </c>
      <c r="H18" s="55">
        <v>-2.70297432861756</v>
      </c>
      <c r="I18" s="54">
        <v>298949.1581</v>
      </c>
      <c r="J18" s="55">
        <v>13.885062074265401</v>
      </c>
      <c r="K18" s="54">
        <v>371944.78889999999</v>
      </c>
      <c r="L18" s="55">
        <v>16.808483557853599</v>
      </c>
      <c r="M18" s="55">
        <v>-0.19625394138705199</v>
      </c>
      <c r="N18" s="54">
        <v>2153027.1633000001</v>
      </c>
      <c r="O18" s="54">
        <v>380947536.13630003</v>
      </c>
      <c r="P18" s="54">
        <v>97317</v>
      </c>
      <c r="Q18" s="54">
        <v>63553</v>
      </c>
      <c r="R18" s="55">
        <v>53.127311063207102</v>
      </c>
      <c r="S18" s="54">
        <v>22.123854653349401</v>
      </c>
      <c r="T18" s="54">
        <v>22.357307686497901</v>
      </c>
      <c r="U18" s="56">
        <v>-1.05520957720261</v>
      </c>
    </row>
    <row r="19" spans="1:21" ht="12" customHeight="1" thickBot="1">
      <c r="A19" s="80"/>
      <c r="B19" s="69" t="s">
        <v>17</v>
      </c>
      <c r="C19" s="70"/>
      <c r="D19" s="54">
        <v>2340868.7022000002</v>
      </c>
      <c r="E19" s="54">
        <v>1866436.9609000001</v>
      </c>
      <c r="F19" s="55">
        <v>125.419114132375</v>
      </c>
      <c r="G19" s="54">
        <v>1632360.6395</v>
      </c>
      <c r="H19" s="55">
        <v>43.403892838105897</v>
      </c>
      <c r="I19" s="54">
        <v>-431774.60239999997</v>
      </c>
      <c r="J19" s="55">
        <v>-18.445058537209199</v>
      </c>
      <c r="K19" s="54">
        <v>-135537.84820000001</v>
      </c>
      <c r="L19" s="55">
        <v>-8.3031803708227105</v>
      </c>
      <c r="M19" s="55">
        <v>2.1856386104261598</v>
      </c>
      <c r="N19" s="54">
        <v>2340868.7022000002</v>
      </c>
      <c r="O19" s="54">
        <v>113009145.86210001</v>
      </c>
      <c r="P19" s="54">
        <v>14203</v>
      </c>
      <c r="Q19" s="54">
        <v>7521</v>
      </c>
      <c r="R19" s="55">
        <v>88.844568541417402</v>
      </c>
      <c r="S19" s="54">
        <v>164.815088516511</v>
      </c>
      <c r="T19" s="54">
        <v>83.325810557106806</v>
      </c>
      <c r="U19" s="56">
        <v>49.442850586607904</v>
      </c>
    </row>
    <row r="20" spans="1:21" ht="12" thickBot="1">
      <c r="A20" s="80"/>
      <c r="B20" s="69" t="s">
        <v>18</v>
      </c>
      <c r="C20" s="70"/>
      <c r="D20" s="54">
        <v>1025898.5806</v>
      </c>
      <c r="E20" s="54">
        <v>1269353.9368</v>
      </c>
      <c r="F20" s="55">
        <v>80.820530102601396</v>
      </c>
      <c r="G20" s="54">
        <v>1068227.5930999999</v>
      </c>
      <c r="H20" s="55">
        <v>-3.96254625637981</v>
      </c>
      <c r="I20" s="54">
        <v>123744.406</v>
      </c>
      <c r="J20" s="55">
        <v>12.062050610073699</v>
      </c>
      <c r="K20" s="54">
        <v>58372.470699999998</v>
      </c>
      <c r="L20" s="55">
        <v>5.4644226639571096</v>
      </c>
      <c r="M20" s="55">
        <v>1.11991037069466</v>
      </c>
      <c r="N20" s="54">
        <v>1025898.5806</v>
      </c>
      <c r="O20" s="54">
        <v>197748786.3087</v>
      </c>
      <c r="P20" s="54">
        <v>38631</v>
      </c>
      <c r="Q20" s="54">
        <v>35221</v>
      </c>
      <c r="R20" s="55">
        <v>9.6817239714942698</v>
      </c>
      <c r="S20" s="54">
        <v>26.556355791980501</v>
      </c>
      <c r="T20" s="54">
        <v>37.014024545015801</v>
      </c>
      <c r="U20" s="56">
        <v>-39.379155916389799</v>
      </c>
    </row>
    <row r="21" spans="1:21" ht="12" customHeight="1" thickBot="1">
      <c r="A21" s="80"/>
      <c r="B21" s="69" t="s">
        <v>19</v>
      </c>
      <c r="C21" s="70"/>
      <c r="D21" s="54">
        <v>301592.92580000003</v>
      </c>
      <c r="E21" s="54">
        <v>371628.1151</v>
      </c>
      <c r="F21" s="55">
        <v>81.154496537175504</v>
      </c>
      <c r="G21" s="54">
        <v>319239.05119999999</v>
      </c>
      <c r="H21" s="55">
        <v>-5.5275585282155504</v>
      </c>
      <c r="I21" s="54">
        <v>34150.525900000001</v>
      </c>
      <c r="J21" s="55">
        <v>11.3233842635443</v>
      </c>
      <c r="K21" s="54">
        <v>37024.288999999997</v>
      </c>
      <c r="L21" s="55">
        <v>11.597669163853199</v>
      </c>
      <c r="M21" s="55">
        <v>-7.7618319692783003E-2</v>
      </c>
      <c r="N21" s="54">
        <v>301592.92580000003</v>
      </c>
      <c r="O21" s="54">
        <v>67664284.9014</v>
      </c>
      <c r="P21" s="54">
        <v>26843</v>
      </c>
      <c r="Q21" s="54">
        <v>22930</v>
      </c>
      <c r="R21" s="55">
        <v>17.0649803750545</v>
      </c>
      <c r="S21" s="54">
        <v>11.2354403680662</v>
      </c>
      <c r="T21" s="54">
        <v>11.0561132969908</v>
      </c>
      <c r="U21" s="56">
        <v>1.59608404477864</v>
      </c>
    </row>
    <row r="22" spans="1:21" ht="12" customHeight="1" thickBot="1">
      <c r="A22" s="80"/>
      <c r="B22" s="69" t="s">
        <v>20</v>
      </c>
      <c r="C22" s="70"/>
      <c r="D22" s="54">
        <v>1609823.7392</v>
      </c>
      <c r="E22" s="54">
        <v>1879004.9483</v>
      </c>
      <c r="F22" s="55">
        <v>85.674268216082297</v>
      </c>
      <c r="G22" s="54">
        <v>1598460.9212</v>
      </c>
      <c r="H22" s="55">
        <v>0.71085991839385798</v>
      </c>
      <c r="I22" s="54">
        <v>84388.463900000002</v>
      </c>
      <c r="J22" s="55">
        <v>5.24209339476735</v>
      </c>
      <c r="K22" s="54">
        <v>230363.71849999999</v>
      </c>
      <c r="L22" s="55">
        <v>14.411595269220699</v>
      </c>
      <c r="M22" s="55">
        <v>-0.63367293925670798</v>
      </c>
      <c r="N22" s="54">
        <v>1609823.7392</v>
      </c>
      <c r="O22" s="54">
        <v>219778580.4048</v>
      </c>
      <c r="P22" s="54">
        <v>92308</v>
      </c>
      <c r="Q22" s="54">
        <v>69247</v>
      </c>
      <c r="R22" s="55">
        <v>33.302525741187402</v>
      </c>
      <c r="S22" s="54">
        <v>17.4396990423365</v>
      </c>
      <c r="T22" s="54">
        <v>17.9127307031352</v>
      </c>
      <c r="U22" s="56">
        <v>-2.7123843115084898</v>
      </c>
    </row>
    <row r="23" spans="1:21" ht="12" thickBot="1">
      <c r="A23" s="80"/>
      <c r="B23" s="69" t="s">
        <v>21</v>
      </c>
      <c r="C23" s="70"/>
      <c r="D23" s="54">
        <v>6909390.7180000003</v>
      </c>
      <c r="E23" s="54">
        <v>3726594.9369000001</v>
      </c>
      <c r="F23" s="55">
        <v>185.40761298161499</v>
      </c>
      <c r="G23" s="54">
        <v>5738919.0374999996</v>
      </c>
      <c r="H23" s="55">
        <v>20.395333561107101</v>
      </c>
      <c r="I23" s="54">
        <v>942185.03460000001</v>
      </c>
      <c r="J23" s="55">
        <v>13.6362969334686</v>
      </c>
      <c r="K23" s="54">
        <v>-365321.32780000003</v>
      </c>
      <c r="L23" s="55">
        <v>-6.3656818542458797</v>
      </c>
      <c r="M23" s="55">
        <v>-3.5790583875130699</v>
      </c>
      <c r="N23" s="54">
        <v>6909390.7180000003</v>
      </c>
      <c r="O23" s="54">
        <v>498816460.01440001</v>
      </c>
      <c r="P23" s="54">
        <v>108945</v>
      </c>
      <c r="Q23" s="54">
        <v>69000</v>
      </c>
      <c r="R23" s="55">
        <v>57.8913043478261</v>
      </c>
      <c r="S23" s="54">
        <v>63.420907044839097</v>
      </c>
      <c r="T23" s="54">
        <v>35.683435152173899</v>
      </c>
      <c r="U23" s="56">
        <v>43.735533257281503</v>
      </c>
    </row>
    <row r="24" spans="1:21" ht="12" thickBot="1">
      <c r="A24" s="80"/>
      <c r="B24" s="69" t="s">
        <v>22</v>
      </c>
      <c r="C24" s="70"/>
      <c r="D24" s="54">
        <v>273962.7022</v>
      </c>
      <c r="E24" s="54">
        <v>312942.40360000002</v>
      </c>
      <c r="F24" s="55">
        <v>87.5441292226337</v>
      </c>
      <c r="G24" s="54">
        <v>286461.10680000001</v>
      </c>
      <c r="H24" s="55">
        <v>-4.36303718142306</v>
      </c>
      <c r="I24" s="54">
        <v>42097.059200000003</v>
      </c>
      <c r="J24" s="55">
        <v>15.3659818880265</v>
      </c>
      <c r="K24" s="54">
        <v>49042.5913</v>
      </c>
      <c r="L24" s="55">
        <v>17.120157025100202</v>
      </c>
      <c r="M24" s="55">
        <v>-0.14162245337962001</v>
      </c>
      <c r="N24" s="54">
        <v>273962.7022</v>
      </c>
      <c r="O24" s="54">
        <v>47279907.2016</v>
      </c>
      <c r="P24" s="54">
        <v>25899</v>
      </c>
      <c r="Q24" s="54">
        <v>19615</v>
      </c>
      <c r="R24" s="55">
        <v>32.036706602090199</v>
      </c>
      <c r="S24" s="54">
        <v>10.5781189312329</v>
      </c>
      <c r="T24" s="54">
        <v>9.6689944430282999</v>
      </c>
      <c r="U24" s="56">
        <v>8.5943870939123101</v>
      </c>
    </row>
    <row r="25" spans="1:21" ht="12" thickBot="1">
      <c r="A25" s="80"/>
      <c r="B25" s="69" t="s">
        <v>23</v>
      </c>
      <c r="C25" s="70"/>
      <c r="D25" s="54">
        <v>254849.20319999999</v>
      </c>
      <c r="E25" s="54">
        <v>264924.55560000002</v>
      </c>
      <c r="F25" s="55">
        <v>96.196897498919498</v>
      </c>
      <c r="G25" s="54">
        <v>219997.68729999999</v>
      </c>
      <c r="H25" s="55">
        <v>15.841764669314299</v>
      </c>
      <c r="I25" s="54">
        <v>17755.082600000002</v>
      </c>
      <c r="J25" s="55">
        <v>6.9668974346630401</v>
      </c>
      <c r="K25" s="54">
        <v>19463.605299999999</v>
      </c>
      <c r="L25" s="55">
        <v>8.8471863222173095</v>
      </c>
      <c r="M25" s="55">
        <v>-8.7780381571958999E-2</v>
      </c>
      <c r="N25" s="54">
        <v>254849.20319999999</v>
      </c>
      <c r="O25" s="54">
        <v>60250941.583400004</v>
      </c>
      <c r="P25" s="54">
        <v>17181</v>
      </c>
      <c r="Q25" s="54">
        <v>13532</v>
      </c>
      <c r="R25" s="55">
        <v>26.965710907478599</v>
      </c>
      <c r="S25" s="54">
        <v>14.833199650777001</v>
      </c>
      <c r="T25" s="54">
        <v>16.015583173218999</v>
      </c>
      <c r="U25" s="56">
        <v>-7.9711967092688498</v>
      </c>
    </row>
    <row r="26" spans="1:21" ht="12" thickBot="1">
      <c r="A26" s="80"/>
      <c r="B26" s="69" t="s">
        <v>24</v>
      </c>
      <c r="C26" s="70"/>
      <c r="D26" s="54">
        <v>603360.30740000005</v>
      </c>
      <c r="E26" s="54">
        <v>671650.07880000002</v>
      </c>
      <c r="F26" s="55">
        <v>89.832537275658495</v>
      </c>
      <c r="G26" s="54">
        <v>579135.67740000004</v>
      </c>
      <c r="H26" s="55">
        <v>4.1828937406784004</v>
      </c>
      <c r="I26" s="54">
        <v>118835.9039</v>
      </c>
      <c r="J26" s="55">
        <v>19.695678095247501</v>
      </c>
      <c r="K26" s="54">
        <v>126492.3468</v>
      </c>
      <c r="L26" s="55">
        <v>21.841573872271301</v>
      </c>
      <c r="M26" s="55">
        <v>-6.0528902290869997E-2</v>
      </c>
      <c r="N26" s="54">
        <v>603360.30740000005</v>
      </c>
      <c r="O26" s="54">
        <v>112090678.0597</v>
      </c>
      <c r="P26" s="54">
        <v>42488</v>
      </c>
      <c r="Q26" s="54">
        <v>36221</v>
      </c>
      <c r="R26" s="55">
        <v>17.302117556113899</v>
      </c>
      <c r="S26" s="54">
        <v>14.200722731124101</v>
      </c>
      <c r="T26" s="54">
        <v>14.731540236327</v>
      </c>
      <c r="U26" s="56">
        <v>-3.7379611957319998</v>
      </c>
    </row>
    <row r="27" spans="1:21" ht="12" thickBot="1">
      <c r="A27" s="80"/>
      <c r="B27" s="69" t="s">
        <v>25</v>
      </c>
      <c r="C27" s="70"/>
      <c r="D27" s="54">
        <v>231848.80420000001</v>
      </c>
      <c r="E27" s="54">
        <v>321376.48729999998</v>
      </c>
      <c r="F27" s="55">
        <v>72.142429008371295</v>
      </c>
      <c r="G27" s="54">
        <v>272456.05430000002</v>
      </c>
      <c r="H27" s="55">
        <v>-14.9041467271957</v>
      </c>
      <c r="I27" s="54">
        <v>59429.484900000003</v>
      </c>
      <c r="J27" s="55">
        <v>25.632862375574</v>
      </c>
      <c r="K27" s="54">
        <v>82119.070600000006</v>
      </c>
      <c r="L27" s="55">
        <v>30.1402994369063</v>
      </c>
      <c r="M27" s="55">
        <v>-0.27630105326593901</v>
      </c>
      <c r="N27" s="54">
        <v>231848.80420000001</v>
      </c>
      <c r="O27" s="54">
        <v>38660083.010200001</v>
      </c>
      <c r="P27" s="54">
        <v>28483</v>
      </c>
      <c r="Q27" s="54">
        <v>20240</v>
      </c>
      <c r="R27" s="55">
        <v>40.726284584980199</v>
      </c>
      <c r="S27" s="54">
        <v>8.1399011410314905</v>
      </c>
      <c r="T27" s="54">
        <v>7.6646307312252997</v>
      </c>
      <c r="U27" s="56">
        <v>5.8387737341238699</v>
      </c>
    </row>
    <row r="28" spans="1:21" ht="12" thickBot="1">
      <c r="A28" s="80"/>
      <c r="B28" s="69" t="s">
        <v>26</v>
      </c>
      <c r="C28" s="70"/>
      <c r="D28" s="54">
        <v>850556.63150000002</v>
      </c>
      <c r="E28" s="54">
        <v>848458.90949999995</v>
      </c>
      <c r="F28" s="55">
        <v>100.247239079761</v>
      </c>
      <c r="G28" s="54">
        <v>762545.93900000001</v>
      </c>
      <c r="H28" s="55">
        <v>11.541690539381401</v>
      </c>
      <c r="I28" s="54">
        <v>22734.489699999998</v>
      </c>
      <c r="J28" s="55">
        <v>2.6728954731569798</v>
      </c>
      <c r="K28" s="54">
        <v>32523.067299999999</v>
      </c>
      <c r="L28" s="55">
        <v>4.2650633406625502</v>
      </c>
      <c r="M28" s="55">
        <v>-0.30097338328233297</v>
      </c>
      <c r="N28" s="54">
        <v>850556.63150000002</v>
      </c>
      <c r="O28" s="54">
        <v>162400568.26449999</v>
      </c>
      <c r="P28" s="54">
        <v>38404</v>
      </c>
      <c r="Q28" s="54">
        <v>33233</v>
      </c>
      <c r="R28" s="55">
        <v>15.559835103662</v>
      </c>
      <c r="S28" s="54">
        <v>22.147605236433701</v>
      </c>
      <c r="T28" s="54">
        <v>22.995661315559801</v>
      </c>
      <c r="U28" s="56">
        <v>-3.8291096038277099</v>
      </c>
    </row>
    <row r="29" spans="1:21" ht="12" thickBot="1">
      <c r="A29" s="80"/>
      <c r="B29" s="69" t="s">
        <v>27</v>
      </c>
      <c r="C29" s="70"/>
      <c r="D29" s="54">
        <v>691969.43460000004</v>
      </c>
      <c r="E29" s="54">
        <v>738781.70649999997</v>
      </c>
      <c r="F29" s="55">
        <v>93.663585401731893</v>
      </c>
      <c r="G29" s="54">
        <v>656070.03150000004</v>
      </c>
      <c r="H29" s="55">
        <v>5.4718858317490504</v>
      </c>
      <c r="I29" s="54">
        <v>103639.3229</v>
      </c>
      <c r="J29" s="55">
        <v>14.977442314328499</v>
      </c>
      <c r="K29" s="54">
        <v>92446.038400000005</v>
      </c>
      <c r="L29" s="55">
        <v>14.090879625858999</v>
      </c>
      <c r="M29" s="55">
        <v>0.121079114840685</v>
      </c>
      <c r="N29" s="54">
        <v>691969.43460000004</v>
      </c>
      <c r="O29" s="54">
        <v>122717455.5424</v>
      </c>
      <c r="P29" s="54">
        <v>104406</v>
      </c>
      <c r="Q29" s="54">
        <v>96822</v>
      </c>
      <c r="R29" s="55">
        <v>7.8329305323170404</v>
      </c>
      <c r="S29" s="54">
        <v>6.6276788173093504</v>
      </c>
      <c r="T29" s="54">
        <v>7.2099497345644599</v>
      </c>
      <c r="U29" s="56">
        <v>-8.7854425856365399</v>
      </c>
    </row>
    <row r="30" spans="1:21" ht="12" thickBot="1">
      <c r="A30" s="80"/>
      <c r="B30" s="69" t="s">
        <v>28</v>
      </c>
      <c r="C30" s="70"/>
      <c r="D30" s="54">
        <v>1105783.9046</v>
      </c>
      <c r="E30" s="54">
        <v>1556549.9161</v>
      </c>
      <c r="F30" s="55">
        <v>71.040696681966196</v>
      </c>
      <c r="G30" s="54">
        <v>1346007.3717</v>
      </c>
      <c r="H30" s="55">
        <v>-17.847113778923699</v>
      </c>
      <c r="I30" s="54">
        <v>121861.355</v>
      </c>
      <c r="J30" s="55">
        <v>11.020358904941901</v>
      </c>
      <c r="K30" s="54">
        <v>164178.54689999999</v>
      </c>
      <c r="L30" s="55">
        <v>12.1974478262064</v>
      </c>
      <c r="M30" s="55">
        <v>-0.25775104420783501</v>
      </c>
      <c r="N30" s="54">
        <v>1105783.9046</v>
      </c>
      <c r="O30" s="54">
        <v>183209059.04120001</v>
      </c>
      <c r="P30" s="54">
        <v>74830</v>
      </c>
      <c r="Q30" s="54">
        <v>64599</v>
      </c>
      <c r="R30" s="55">
        <v>15.8377064660444</v>
      </c>
      <c r="S30" s="54">
        <v>14.777280563944901</v>
      </c>
      <c r="T30" s="54">
        <v>14.659678731868899</v>
      </c>
      <c r="U30" s="56">
        <v>0.79582864768071504</v>
      </c>
    </row>
    <row r="31" spans="1:21" ht="12" thickBot="1">
      <c r="A31" s="80"/>
      <c r="B31" s="69" t="s">
        <v>29</v>
      </c>
      <c r="C31" s="70"/>
      <c r="D31" s="54">
        <v>1937494.7534</v>
      </c>
      <c r="E31" s="54">
        <v>856517.77989999996</v>
      </c>
      <c r="F31" s="55">
        <v>226.20601683554099</v>
      </c>
      <c r="G31" s="54">
        <v>717302.06409999996</v>
      </c>
      <c r="H31" s="55">
        <v>170.108626528348</v>
      </c>
      <c r="I31" s="54">
        <v>-55827.511700000003</v>
      </c>
      <c r="J31" s="55">
        <v>-2.8814277613929802</v>
      </c>
      <c r="K31" s="54">
        <v>40170.179100000001</v>
      </c>
      <c r="L31" s="55">
        <v>5.6001761476040901</v>
      </c>
      <c r="M31" s="55">
        <v>-2.38977502592215</v>
      </c>
      <c r="N31" s="54">
        <v>1937494.7534</v>
      </c>
      <c r="O31" s="54">
        <v>202049560.76969999</v>
      </c>
      <c r="P31" s="54">
        <v>40246</v>
      </c>
      <c r="Q31" s="54">
        <v>28859</v>
      </c>
      <c r="R31" s="55">
        <v>39.457361654943</v>
      </c>
      <c r="S31" s="54">
        <v>48.141299840978</v>
      </c>
      <c r="T31" s="54">
        <v>26.280390380817099</v>
      </c>
      <c r="U31" s="56">
        <v>45.409886173353499</v>
      </c>
    </row>
    <row r="32" spans="1:21" ht="12" thickBot="1">
      <c r="A32" s="80"/>
      <c r="B32" s="69" t="s">
        <v>30</v>
      </c>
      <c r="C32" s="70"/>
      <c r="D32" s="54">
        <v>128218.34759999999</v>
      </c>
      <c r="E32" s="54">
        <v>139804.0018</v>
      </c>
      <c r="F32" s="55">
        <v>91.712930924127505</v>
      </c>
      <c r="G32" s="54">
        <v>126542.1102</v>
      </c>
      <c r="H32" s="55">
        <v>1.32464789574847</v>
      </c>
      <c r="I32" s="54">
        <v>33620.506800000003</v>
      </c>
      <c r="J32" s="55">
        <v>26.221291593060599</v>
      </c>
      <c r="K32" s="54">
        <v>36104.383500000004</v>
      </c>
      <c r="L32" s="55">
        <v>28.531516854695202</v>
      </c>
      <c r="M32" s="55">
        <v>-6.8797094956627003E-2</v>
      </c>
      <c r="N32" s="54">
        <v>128218.34759999999</v>
      </c>
      <c r="O32" s="54">
        <v>18992387.480599999</v>
      </c>
      <c r="P32" s="54">
        <v>21786</v>
      </c>
      <c r="Q32" s="54">
        <v>17222</v>
      </c>
      <c r="R32" s="55">
        <v>26.500987109511101</v>
      </c>
      <c r="S32" s="54">
        <v>5.8853551638667003</v>
      </c>
      <c r="T32" s="54">
        <v>5.3077797816745997</v>
      </c>
      <c r="U32" s="56">
        <v>9.8137727649495297</v>
      </c>
    </row>
    <row r="33" spans="1:21" ht="12" thickBot="1">
      <c r="A33" s="80"/>
      <c r="B33" s="69" t="s">
        <v>70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4">
        <v>327.93490000000003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161474.7102</v>
      </c>
      <c r="E34" s="54">
        <v>189445.56529999999</v>
      </c>
      <c r="F34" s="55">
        <v>85.235413108928597</v>
      </c>
      <c r="G34" s="54">
        <v>166627.20480000001</v>
      </c>
      <c r="H34" s="55">
        <v>-3.0922289107498599</v>
      </c>
      <c r="I34" s="54">
        <v>20131.282800000001</v>
      </c>
      <c r="J34" s="55">
        <v>12.4671428578913</v>
      </c>
      <c r="K34" s="54">
        <v>17187.5874</v>
      </c>
      <c r="L34" s="55">
        <v>10.3149947336811</v>
      </c>
      <c r="M34" s="55">
        <v>0.171268679628649</v>
      </c>
      <c r="N34" s="54">
        <v>161474.7102</v>
      </c>
      <c r="O34" s="54">
        <v>31804647.605300002</v>
      </c>
      <c r="P34" s="54">
        <v>10678</v>
      </c>
      <c r="Q34" s="54">
        <v>8650</v>
      </c>
      <c r="R34" s="55">
        <v>23.4450867052023</v>
      </c>
      <c r="S34" s="54">
        <v>15.122186757819801</v>
      </c>
      <c r="T34" s="54">
        <v>31.021678427745702</v>
      </c>
      <c r="U34" s="56">
        <v>-105.140162097946</v>
      </c>
    </row>
    <row r="35" spans="1:21" ht="12" customHeight="1" thickBot="1">
      <c r="A35" s="80"/>
      <c r="B35" s="69" t="s">
        <v>73</v>
      </c>
      <c r="C35" s="70"/>
      <c r="D35" s="54">
        <v>6231.9273000000003</v>
      </c>
      <c r="E35" s="57"/>
      <c r="F35" s="57"/>
      <c r="G35" s="57"/>
      <c r="H35" s="57"/>
      <c r="I35" s="54">
        <v>72.553200000000004</v>
      </c>
      <c r="J35" s="55">
        <v>1.1642176891248399</v>
      </c>
      <c r="K35" s="57"/>
      <c r="L35" s="57"/>
      <c r="M35" s="57"/>
      <c r="N35" s="54">
        <v>6231.9273000000003</v>
      </c>
      <c r="O35" s="54">
        <v>228511.97719999999</v>
      </c>
      <c r="P35" s="54">
        <v>1037</v>
      </c>
      <c r="Q35" s="54">
        <v>819</v>
      </c>
      <c r="R35" s="55">
        <v>26.617826617826601</v>
      </c>
      <c r="S35" s="54">
        <v>6.0095730954677</v>
      </c>
      <c r="T35" s="54">
        <v>5.8579343101343104</v>
      </c>
      <c r="U35" s="56">
        <v>2.5232871441026199</v>
      </c>
    </row>
    <row r="36" spans="1:21" ht="12" customHeight="1" thickBot="1">
      <c r="A36" s="80"/>
      <c r="B36" s="69" t="s">
        <v>64</v>
      </c>
      <c r="C36" s="70"/>
      <c r="D36" s="54">
        <v>72582.929999999993</v>
      </c>
      <c r="E36" s="57"/>
      <c r="F36" s="57"/>
      <c r="G36" s="54">
        <v>135327.35</v>
      </c>
      <c r="H36" s="55">
        <v>-46.364921798882499</v>
      </c>
      <c r="I36" s="54">
        <v>376.67</v>
      </c>
      <c r="J36" s="55">
        <v>0.51895121897118202</v>
      </c>
      <c r="K36" s="54">
        <v>1673.39</v>
      </c>
      <c r="L36" s="55">
        <v>1.23654974400962</v>
      </c>
      <c r="M36" s="55">
        <v>-0.77490602907869699</v>
      </c>
      <c r="N36" s="54">
        <v>72582.929999999993</v>
      </c>
      <c r="O36" s="54">
        <v>25770526.75</v>
      </c>
      <c r="P36" s="54">
        <v>96</v>
      </c>
      <c r="Q36" s="54">
        <v>62</v>
      </c>
      <c r="R36" s="55">
        <v>54.838709677419402</v>
      </c>
      <c r="S36" s="54">
        <v>756.07218750000004</v>
      </c>
      <c r="T36" s="54">
        <v>4985.2504838709701</v>
      </c>
      <c r="U36" s="56">
        <v>-559.36170729345497</v>
      </c>
    </row>
    <row r="37" spans="1:21" ht="12" thickBot="1">
      <c r="A37" s="80"/>
      <c r="B37" s="69" t="s">
        <v>35</v>
      </c>
      <c r="C37" s="70"/>
      <c r="D37" s="54">
        <v>109345.32</v>
      </c>
      <c r="E37" s="57"/>
      <c r="F37" s="57"/>
      <c r="G37" s="54">
        <v>327211.27</v>
      </c>
      <c r="H37" s="55">
        <v>-66.582654686680002</v>
      </c>
      <c r="I37" s="54">
        <v>-9475.4699999999993</v>
      </c>
      <c r="J37" s="55">
        <v>-8.6656383647695208</v>
      </c>
      <c r="K37" s="54">
        <v>-50705.13</v>
      </c>
      <c r="L37" s="55">
        <v>-15.4961441273096</v>
      </c>
      <c r="M37" s="55">
        <v>-0.81312600914345401</v>
      </c>
      <c r="N37" s="54">
        <v>109345.32</v>
      </c>
      <c r="O37" s="54">
        <v>69575838.689999998</v>
      </c>
      <c r="P37" s="54">
        <v>59</v>
      </c>
      <c r="Q37" s="54">
        <v>105</v>
      </c>
      <c r="R37" s="55">
        <v>-43.809523809523803</v>
      </c>
      <c r="S37" s="54">
        <v>1853.31050847458</v>
      </c>
      <c r="T37" s="54">
        <v>1858.03104761905</v>
      </c>
      <c r="U37" s="56">
        <v>-0.254708486402352</v>
      </c>
    </row>
    <row r="38" spans="1:21" ht="12" thickBot="1">
      <c r="A38" s="80"/>
      <c r="B38" s="69" t="s">
        <v>36</v>
      </c>
      <c r="C38" s="70"/>
      <c r="D38" s="54">
        <v>176146.26</v>
      </c>
      <c r="E38" s="57"/>
      <c r="F38" s="57"/>
      <c r="G38" s="54">
        <v>707763.17</v>
      </c>
      <c r="H38" s="55">
        <v>-75.112259656008902</v>
      </c>
      <c r="I38" s="54">
        <v>-1657.98</v>
      </c>
      <c r="J38" s="55">
        <v>-0.94125188919708003</v>
      </c>
      <c r="K38" s="54">
        <v>-93824.42</v>
      </c>
      <c r="L38" s="55">
        <v>-13.256471087637999</v>
      </c>
      <c r="M38" s="55">
        <v>-0.98232890754880198</v>
      </c>
      <c r="N38" s="54">
        <v>176146.26</v>
      </c>
      <c r="O38" s="54">
        <v>41391135</v>
      </c>
      <c r="P38" s="54">
        <v>74</v>
      </c>
      <c r="Q38" s="54">
        <v>66</v>
      </c>
      <c r="R38" s="55">
        <v>12.1212121212121</v>
      </c>
      <c r="S38" s="54">
        <v>2380.3548648648698</v>
      </c>
      <c r="T38" s="54">
        <v>2466.0198484848502</v>
      </c>
      <c r="U38" s="56">
        <v>-3.59883246336243</v>
      </c>
    </row>
    <row r="39" spans="1:21" ht="12" thickBot="1">
      <c r="A39" s="80"/>
      <c r="B39" s="69" t="s">
        <v>37</v>
      </c>
      <c r="C39" s="70"/>
      <c r="D39" s="54">
        <v>118365.07</v>
      </c>
      <c r="E39" s="57"/>
      <c r="F39" s="57"/>
      <c r="G39" s="54">
        <v>354446.01</v>
      </c>
      <c r="H39" s="55">
        <v>-66.605613644797401</v>
      </c>
      <c r="I39" s="54">
        <v>-11048.54</v>
      </c>
      <c r="J39" s="55">
        <v>-9.3342909356620201</v>
      </c>
      <c r="K39" s="54">
        <v>-60042.05</v>
      </c>
      <c r="L39" s="55">
        <v>-16.939688501501301</v>
      </c>
      <c r="M39" s="55">
        <v>-0.81598662937058297</v>
      </c>
      <c r="N39" s="54">
        <v>118365.07</v>
      </c>
      <c r="O39" s="54">
        <v>42838393.469999999</v>
      </c>
      <c r="P39" s="54">
        <v>87</v>
      </c>
      <c r="Q39" s="54">
        <v>108</v>
      </c>
      <c r="R39" s="55">
        <v>-19.4444444444444</v>
      </c>
      <c r="S39" s="54">
        <v>1360.5180459770099</v>
      </c>
      <c r="T39" s="54">
        <v>1511.3809259259299</v>
      </c>
      <c r="U39" s="56">
        <v>-11.088634979521901</v>
      </c>
    </row>
    <row r="40" spans="1:21" ht="12" thickBot="1">
      <c r="A40" s="80"/>
      <c r="B40" s="69" t="s">
        <v>66</v>
      </c>
      <c r="C40" s="70"/>
      <c r="D40" s="54">
        <v>0.49</v>
      </c>
      <c r="E40" s="57"/>
      <c r="F40" s="57"/>
      <c r="G40" s="54">
        <v>0.09</v>
      </c>
      <c r="H40" s="55">
        <v>444.44444444444503</v>
      </c>
      <c r="I40" s="54">
        <v>-2717.55</v>
      </c>
      <c r="J40" s="55">
        <v>-554602.04081632697</v>
      </c>
      <c r="K40" s="54">
        <v>0.09</v>
      </c>
      <c r="L40" s="55">
        <v>100</v>
      </c>
      <c r="M40" s="55">
        <v>-30196</v>
      </c>
      <c r="N40" s="54">
        <v>0.49</v>
      </c>
      <c r="O40" s="54">
        <v>1253.75</v>
      </c>
      <c r="P40" s="54">
        <v>18</v>
      </c>
      <c r="Q40" s="57"/>
      <c r="R40" s="57"/>
      <c r="S40" s="54">
        <v>2.7222222222221999E-2</v>
      </c>
      <c r="T40" s="57"/>
      <c r="U40" s="58"/>
    </row>
    <row r="41" spans="1:21" ht="12" customHeight="1" thickBot="1">
      <c r="A41" s="80"/>
      <c r="B41" s="69" t="s">
        <v>32</v>
      </c>
      <c r="C41" s="70"/>
      <c r="D41" s="54">
        <v>117956.41009999999</v>
      </c>
      <c r="E41" s="57"/>
      <c r="F41" s="57"/>
      <c r="G41" s="54">
        <v>217753.8463</v>
      </c>
      <c r="H41" s="55">
        <v>-45.830389632938498</v>
      </c>
      <c r="I41" s="54">
        <v>9643.7060999999994</v>
      </c>
      <c r="J41" s="55">
        <v>8.1756524226401499</v>
      </c>
      <c r="K41" s="54">
        <v>17565.205600000001</v>
      </c>
      <c r="L41" s="55">
        <v>8.0665420604329405</v>
      </c>
      <c r="M41" s="55">
        <v>-0.45097675941806198</v>
      </c>
      <c r="N41" s="54">
        <v>117956.41009999999</v>
      </c>
      <c r="O41" s="54">
        <v>13290068.7896</v>
      </c>
      <c r="P41" s="54">
        <v>174</v>
      </c>
      <c r="Q41" s="54">
        <v>96</v>
      </c>
      <c r="R41" s="55">
        <v>81.25</v>
      </c>
      <c r="S41" s="54">
        <v>677.91040287356304</v>
      </c>
      <c r="T41" s="54">
        <v>597.66738124999995</v>
      </c>
      <c r="U41" s="56">
        <v>11.8368181522846</v>
      </c>
    </row>
    <row r="42" spans="1:21" ht="12" thickBot="1">
      <c r="A42" s="80"/>
      <c r="B42" s="69" t="s">
        <v>33</v>
      </c>
      <c r="C42" s="70"/>
      <c r="D42" s="54">
        <v>502550.76439999999</v>
      </c>
      <c r="E42" s="54">
        <v>1305373.6505</v>
      </c>
      <c r="F42" s="55">
        <v>38.4986141100295</v>
      </c>
      <c r="G42" s="54">
        <v>535515.67660000001</v>
      </c>
      <c r="H42" s="55">
        <v>-6.1557324351912301</v>
      </c>
      <c r="I42" s="54">
        <v>33679.054499999998</v>
      </c>
      <c r="J42" s="55">
        <v>6.7016223804195603</v>
      </c>
      <c r="K42" s="54">
        <v>29404.400699999998</v>
      </c>
      <c r="L42" s="55">
        <v>5.4908571279722604</v>
      </c>
      <c r="M42" s="55">
        <v>0.14537462754682201</v>
      </c>
      <c r="N42" s="54">
        <v>502550.76439999999</v>
      </c>
      <c r="O42" s="54">
        <v>77593629.306899995</v>
      </c>
      <c r="P42" s="54">
        <v>2346</v>
      </c>
      <c r="Q42" s="54">
        <v>1751</v>
      </c>
      <c r="R42" s="55">
        <v>33.980582524271902</v>
      </c>
      <c r="S42" s="54">
        <v>214.216012105712</v>
      </c>
      <c r="T42" s="54">
        <v>210.31830217018799</v>
      </c>
      <c r="U42" s="56">
        <v>1.81952315198545</v>
      </c>
    </row>
    <row r="43" spans="1:21" ht="12" thickBot="1">
      <c r="A43" s="80"/>
      <c r="B43" s="69" t="s">
        <v>38</v>
      </c>
      <c r="C43" s="70"/>
      <c r="D43" s="54">
        <v>75362.45</v>
      </c>
      <c r="E43" s="57"/>
      <c r="F43" s="57"/>
      <c r="G43" s="54">
        <v>121797.48</v>
      </c>
      <c r="H43" s="55">
        <v>-38.1247871466635</v>
      </c>
      <c r="I43" s="54">
        <v>-14510.52</v>
      </c>
      <c r="J43" s="55">
        <v>-19.254310336248398</v>
      </c>
      <c r="K43" s="54">
        <v>-11988.93</v>
      </c>
      <c r="L43" s="55">
        <v>-9.8433317339570596</v>
      </c>
      <c r="M43" s="55">
        <v>0.21032652622043799</v>
      </c>
      <c r="N43" s="54">
        <v>75362.45</v>
      </c>
      <c r="O43" s="54">
        <v>33552646.510000002</v>
      </c>
      <c r="P43" s="54">
        <v>61</v>
      </c>
      <c r="Q43" s="54">
        <v>63</v>
      </c>
      <c r="R43" s="55">
        <v>-3.17460317460317</v>
      </c>
      <c r="S43" s="54">
        <v>1235.45</v>
      </c>
      <c r="T43" s="54">
        <v>1391.9152380952401</v>
      </c>
      <c r="U43" s="56">
        <v>-12.6646354037183</v>
      </c>
    </row>
    <row r="44" spans="1:21" ht="12" thickBot="1">
      <c r="A44" s="80"/>
      <c r="B44" s="69" t="s">
        <v>39</v>
      </c>
      <c r="C44" s="70"/>
      <c r="D44" s="54">
        <v>47512.02</v>
      </c>
      <c r="E44" s="57"/>
      <c r="F44" s="57"/>
      <c r="G44" s="54">
        <v>71450.47</v>
      </c>
      <c r="H44" s="55">
        <v>-33.503558479041502</v>
      </c>
      <c r="I44" s="54">
        <v>6305.83</v>
      </c>
      <c r="J44" s="55">
        <v>13.272073045936599</v>
      </c>
      <c r="K44" s="54">
        <v>9445.58</v>
      </c>
      <c r="L44" s="55">
        <v>13.2197590862593</v>
      </c>
      <c r="M44" s="55">
        <v>-0.33240415093620501</v>
      </c>
      <c r="N44" s="54">
        <v>47512.02</v>
      </c>
      <c r="O44" s="54">
        <v>13580752.92</v>
      </c>
      <c r="P44" s="54">
        <v>46</v>
      </c>
      <c r="Q44" s="54">
        <v>39</v>
      </c>
      <c r="R44" s="55">
        <v>17.948717948717999</v>
      </c>
      <c r="S44" s="54">
        <v>1032.8699999999999</v>
      </c>
      <c r="T44" s="54">
        <v>1591.23435897436</v>
      </c>
      <c r="U44" s="56">
        <v>-54.059500128221302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11789.516600000001</v>
      </c>
      <c r="E46" s="60"/>
      <c r="F46" s="60"/>
      <c r="G46" s="59">
        <v>20689.6302</v>
      </c>
      <c r="H46" s="61">
        <v>-43.017267655175402</v>
      </c>
      <c r="I46" s="59">
        <v>1456.482</v>
      </c>
      <c r="J46" s="61">
        <v>12.354043421933</v>
      </c>
      <c r="K46" s="59">
        <v>2496.6120999999998</v>
      </c>
      <c r="L46" s="61">
        <v>12.0669730481698</v>
      </c>
      <c r="M46" s="61">
        <v>-0.41661662218171602</v>
      </c>
      <c r="N46" s="59">
        <v>11789.516600000001</v>
      </c>
      <c r="O46" s="59">
        <v>4742780.6780000003</v>
      </c>
      <c r="P46" s="59">
        <v>13</v>
      </c>
      <c r="Q46" s="59">
        <v>13</v>
      </c>
      <c r="R46" s="61">
        <v>0</v>
      </c>
      <c r="S46" s="59">
        <v>906.88589230769196</v>
      </c>
      <c r="T46" s="59">
        <v>5912.4322615384599</v>
      </c>
      <c r="U46" s="62">
        <v>-551.94886277186299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68810</v>
      </c>
      <c r="D2" s="37">
        <v>515806.89219401701</v>
      </c>
      <c r="E2" s="37">
        <v>396134.57583504298</v>
      </c>
      <c r="F2" s="37">
        <v>119672.316358974</v>
      </c>
      <c r="G2" s="37">
        <v>396134.57583504298</v>
      </c>
      <c r="H2" s="37">
        <v>0.232009921096518</v>
      </c>
    </row>
    <row r="3" spans="1:8">
      <c r="A3" s="37">
        <v>2</v>
      </c>
      <c r="B3" s="37">
        <v>13</v>
      </c>
      <c r="C3" s="37">
        <v>33061</v>
      </c>
      <c r="D3" s="37">
        <v>380187.24903333298</v>
      </c>
      <c r="E3" s="37">
        <v>291136.43879572599</v>
      </c>
      <c r="F3" s="37">
        <v>89050.810237606798</v>
      </c>
      <c r="G3" s="37">
        <v>291136.43879572599</v>
      </c>
      <c r="H3" s="37">
        <v>0.234228818730844</v>
      </c>
    </row>
    <row r="4" spans="1:8">
      <c r="A4" s="37">
        <v>3</v>
      </c>
      <c r="B4" s="37">
        <v>14</v>
      </c>
      <c r="C4" s="37">
        <v>185425</v>
      </c>
      <c r="D4" s="37">
        <v>1662650.9211164401</v>
      </c>
      <c r="E4" s="37">
        <v>1374708.0171943</v>
      </c>
      <c r="F4" s="37">
        <v>287942.90392214101</v>
      </c>
      <c r="G4" s="37">
        <v>1374708.0171943</v>
      </c>
      <c r="H4" s="37">
        <v>0.17318301771293801</v>
      </c>
    </row>
    <row r="5" spans="1:8">
      <c r="A5" s="37">
        <v>4</v>
      </c>
      <c r="B5" s="37">
        <v>15</v>
      </c>
      <c r="C5" s="37">
        <v>4595</v>
      </c>
      <c r="D5" s="37">
        <v>79740.773137720302</v>
      </c>
      <c r="E5" s="37">
        <v>60488.315673595003</v>
      </c>
      <c r="F5" s="37">
        <v>19252.457464125298</v>
      </c>
      <c r="G5" s="37">
        <v>60488.315673595003</v>
      </c>
      <c r="H5" s="37">
        <v>0.241438058681402</v>
      </c>
    </row>
    <row r="6" spans="1:8">
      <c r="A6" s="37">
        <v>5</v>
      </c>
      <c r="B6" s="37">
        <v>16</v>
      </c>
      <c r="C6" s="37">
        <v>12067</v>
      </c>
      <c r="D6" s="37">
        <v>904708.58645213698</v>
      </c>
      <c r="E6" s="37">
        <v>632513.82323333295</v>
      </c>
      <c r="F6" s="37">
        <v>272194.76321880298</v>
      </c>
      <c r="G6" s="37">
        <v>632513.82323333295</v>
      </c>
      <c r="H6" s="37">
        <v>0.30086457373664299</v>
      </c>
    </row>
    <row r="7" spans="1:8">
      <c r="A7" s="37">
        <v>6</v>
      </c>
      <c r="B7" s="37">
        <v>17</v>
      </c>
      <c r="C7" s="37">
        <v>66756</v>
      </c>
      <c r="D7" s="37">
        <v>750998.530275214</v>
      </c>
      <c r="E7" s="37">
        <v>521297.38374871801</v>
      </c>
      <c r="F7" s="37">
        <v>229701.14652649601</v>
      </c>
      <c r="G7" s="37">
        <v>521297.38374871801</v>
      </c>
      <c r="H7" s="37">
        <v>0.30586098010380702</v>
      </c>
    </row>
    <row r="8" spans="1:8">
      <c r="A8" s="37">
        <v>7</v>
      </c>
      <c r="B8" s="37">
        <v>18</v>
      </c>
      <c r="C8" s="37">
        <v>44831</v>
      </c>
      <c r="D8" s="37">
        <v>143478.49600940201</v>
      </c>
      <c r="E8" s="37">
        <v>109459.225372649</v>
      </c>
      <c r="F8" s="37">
        <v>34019.270636752102</v>
      </c>
      <c r="G8" s="37">
        <v>109459.225372649</v>
      </c>
      <c r="H8" s="37">
        <v>0.23710361889019901</v>
      </c>
    </row>
    <row r="9" spans="1:8">
      <c r="A9" s="37">
        <v>8</v>
      </c>
      <c r="B9" s="37">
        <v>19</v>
      </c>
      <c r="C9" s="37">
        <v>22595</v>
      </c>
      <c r="D9" s="37">
        <v>139489.312200855</v>
      </c>
      <c r="E9" s="37">
        <v>110099.95122735</v>
      </c>
      <c r="F9" s="37">
        <v>29389.360973504299</v>
      </c>
      <c r="G9" s="37">
        <v>110099.95122735</v>
      </c>
      <c r="H9" s="37">
        <v>0.21069256497003599</v>
      </c>
    </row>
    <row r="10" spans="1:8">
      <c r="A10" s="37">
        <v>9</v>
      </c>
      <c r="B10" s="37">
        <v>21</v>
      </c>
      <c r="C10" s="37">
        <v>321076</v>
      </c>
      <c r="D10" s="37">
        <v>1338579.9686350401</v>
      </c>
      <c r="E10" s="37">
        <v>1402757.94943333</v>
      </c>
      <c r="F10" s="37">
        <v>-64177.980798290599</v>
      </c>
      <c r="G10" s="37">
        <v>1402757.94943333</v>
      </c>
      <c r="H10" s="37">
        <v>-4.7944823844729499E-2</v>
      </c>
    </row>
    <row r="11" spans="1:8">
      <c r="A11" s="37">
        <v>10</v>
      </c>
      <c r="B11" s="37">
        <v>22</v>
      </c>
      <c r="C11" s="37">
        <v>33559</v>
      </c>
      <c r="D11" s="37">
        <v>615793.90527435904</v>
      </c>
      <c r="E11" s="37">
        <v>554064.38024615403</v>
      </c>
      <c r="F11" s="37">
        <v>61729.525028205098</v>
      </c>
      <c r="G11" s="37">
        <v>554064.38024615403</v>
      </c>
      <c r="H11" s="37">
        <v>0.10024380640906499</v>
      </c>
    </row>
    <row r="12" spans="1:8">
      <c r="A12" s="37">
        <v>11</v>
      </c>
      <c r="B12" s="37">
        <v>23</v>
      </c>
      <c r="C12" s="37">
        <v>261897.32500000001</v>
      </c>
      <c r="D12" s="37">
        <v>2153027.1554666702</v>
      </c>
      <c r="E12" s="37">
        <v>1854078.03621197</v>
      </c>
      <c r="F12" s="37">
        <v>298949.11925470101</v>
      </c>
      <c r="G12" s="37">
        <v>1854078.03621197</v>
      </c>
      <c r="H12" s="37">
        <v>0.13885060320565401</v>
      </c>
    </row>
    <row r="13" spans="1:8">
      <c r="A13" s="37">
        <v>12</v>
      </c>
      <c r="B13" s="37">
        <v>24</v>
      </c>
      <c r="C13" s="37">
        <v>33996</v>
      </c>
      <c r="D13" s="37">
        <v>2340868.6575717898</v>
      </c>
      <c r="E13" s="37">
        <v>2772643.3030282101</v>
      </c>
      <c r="F13" s="37">
        <v>-431774.64545641001</v>
      </c>
      <c r="G13" s="37">
        <v>2772643.3030282101</v>
      </c>
      <c r="H13" s="37">
        <v>-0.184450607281954</v>
      </c>
    </row>
    <row r="14" spans="1:8">
      <c r="A14" s="37">
        <v>13</v>
      </c>
      <c r="B14" s="37">
        <v>25</v>
      </c>
      <c r="C14" s="37">
        <v>76100</v>
      </c>
      <c r="D14" s="37">
        <v>1025898.6316</v>
      </c>
      <c r="E14" s="37">
        <v>902154.17460000003</v>
      </c>
      <c r="F14" s="37">
        <v>123744.45699999999</v>
      </c>
      <c r="G14" s="37">
        <v>902154.17460000003</v>
      </c>
      <c r="H14" s="37">
        <v>0.120620549816902</v>
      </c>
    </row>
    <row r="15" spans="1:8">
      <c r="A15" s="37">
        <v>14</v>
      </c>
      <c r="B15" s="37">
        <v>26</v>
      </c>
      <c r="C15" s="37">
        <v>54858</v>
      </c>
      <c r="D15" s="37">
        <v>301593.10463734198</v>
      </c>
      <c r="E15" s="37">
        <v>267442.39985300699</v>
      </c>
      <c r="F15" s="37">
        <v>34150.704784335503</v>
      </c>
      <c r="G15" s="37">
        <v>267442.39985300699</v>
      </c>
      <c r="H15" s="37">
        <v>0.113234368621925</v>
      </c>
    </row>
    <row r="16" spans="1:8">
      <c r="A16" s="37">
        <v>15</v>
      </c>
      <c r="B16" s="37">
        <v>27</v>
      </c>
      <c r="C16" s="37">
        <v>207773.91</v>
      </c>
      <c r="D16" s="37">
        <v>1609824.73339402</v>
      </c>
      <c r="E16" s="37">
        <v>1525435.27052137</v>
      </c>
      <c r="F16" s="37">
        <v>84389.462872649601</v>
      </c>
      <c r="G16" s="37">
        <v>1525435.27052137</v>
      </c>
      <c r="H16" s="37">
        <v>5.2421522121063498E-2</v>
      </c>
    </row>
    <row r="17" spans="1:8">
      <c r="A17" s="37">
        <v>16</v>
      </c>
      <c r="B17" s="37">
        <v>29</v>
      </c>
      <c r="C17" s="37">
        <v>306282.08</v>
      </c>
      <c r="D17" s="37">
        <v>6909392.1997222202</v>
      </c>
      <c r="E17" s="37">
        <v>5967205.7101401696</v>
      </c>
      <c r="F17" s="37">
        <v>942186.48958205106</v>
      </c>
      <c r="G17" s="37">
        <v>5967205.7101401696</v>
      </c>
      <c r="H17" s="37">
        <v>0.13636315067191099</v>
      </c>
    </row>
    <row r="18" spans="1:8">
      <c r="A18" s="37">
        <v>17</v>
      </c>
      <c r="B18" s="37">
        <v>31</v>
      </c>
      <c r="C18" s="37">
        <v>37647.898000000001</v>
      </c>
      <c r="D18" s="37">
        <v>273962.796968724</v>
      </c>
      <c r="E18" s="37">
        <v>231865.637332668</v>
      </c>
      <c r="F18" s="37">
        <v>42097.159636055898</v>
      </c>
      <c r="G18" s="37">
        <v>231865.637332668</v>
      </c>
      <c r="H18" s="37">
        <v>0.153660132331259</v>
      </c>
    </row>
    <row r="19" spans="1:8">
      <c r="A19" s="37">
        <v>18</v>
      </c>
      <c r="B19" s="37">
        <v>32</v>
      </c>
      <c r="C19" s="37">
        <v>14575.931</v>
      </c>
      <c r="D19" s="37">
        <v>254849.18037455599</v>
      </c>
      <c r="E19" s="37">
        <v>237094.12234510301</v>
      </c>
      <c r="F19" s="37">
        <v>17755.058029452801</v>
      </c>
      <c r="G19" s="37">
        <v>237094.12234510301</v>
      </c>
      <c r="H19" s="37">
        <v>6.9668884174388504E-2</v>
      </c>
    </row>
    <row r="20" spans="1:8">
      <c r="A20" s="37">
        <v>19</v>
      </c>
      <c r="B20" s="37">
        <v>33</v>
      </c>
      <c r="C20" s="37">
        <v>53804.847999999998</v>
      </c>
      <c r="D20" s="37">
        <v>603360.27921627695</v>
      </c>
      <c r="E20" s="37">
        <v>484524.39967677899</v>
      </c>
      <c r="F20" s="37">
        <v>118835.879539498</v>
      </c>
      <c r="G20" s="37">
        <v>484524.39967677899</v>
      </c>
      <c r="H20" s="37">
        <v>0.19695674977785699</v>
      </c>
    </row>
    <row r="21" spans="1:8">
      <c r="A21" s="37">
        <v>20</v>
      </c>
      <c r="B21" s="37">
        <v>34</v>
      </c>
      <c r="C21" s="37">
        <v>42046.790999999997</v>
      </c>
      <c r="D21" s="37">
        <v>231848.630659216</v>
      </c>
      <c r="E21" s="37">
        <v>172419.313790724</v>
      </c>
      <c r="F21" s="37">
        <v>59429.316868492097</v>
      </c>
      <c r="G21" s="37">
        <v>172419.313790724</v>
      </c>
      <c r="H21" s="37">
        <v>0.25632809087341302</v>
      </c>
    </row>
    <row r="22" spans="1:8">
      <c r="A22" s="37">
        <v>21</v>
      </c>
      <c r="B22" s="37">
        <v>35</v>
      </c>
      <c r="C22" s="37">
        <v>26622.082999999999</v>
      </c>
      <c r="D22" s="37">
        <v>850556.63184336305</v>
      </c>
      <c r="E22" s="37">
        <v>827822.119206195</v>
      </c>
      <c r="F22" s="37">
        <v>22734.5126371681</v>
      </c>
      <c r="G22" s="37">
        <v>827822.119206195</v>
      </c>
      <c r="H22" s="37">
        <v>2.6728981688023401E-2</v>
      </c>
    </row>
    <row r="23" spans="1:8">
      <c r="A23" s="37">
        <v>22</v>
      </c>
      <c r="B23" s="37">
        <v>36</v>
      </c>
      <c r="C23" s="37">
        <v>146406.15599999999</v>
      </c>
      <c r="D23" s="37">
        <v>691970.98678230098</v>
      </c>
      <c r="E23" s="37">
        <v>588330.08744496899</v>
      </c>
      <c r="F23" s="37">
        <v>103640.899337332</v>
      </c>
      <c r="G23" s="37">
        <v>588330.08744496899</v>
      </c>
      <c r="H23" s="37">
        <v>0.14977636536362199</v>
      </c>
    </row>
    <row r="24" spans="1:8">
      <c r="A24" s="37">
        <v>23</v>
      </c>
      <c r="B24" s="37">
        <v>37</v>
      </c>
      <c r="C24" s="37">
        <v>140816.72899999999</v>
      </c>
      <c r="D24" s="37">
        <v>1105783.9094902701</v>
      </c>
      <c r="E24" s="37">
        <v>983922.55344294198</v>
      </c>
      <c r="F24" s="37">
        <v>121861.356047323</v>
      </c>
      <c r="G24" s="37">
        <v>983922.55344294198</v>
      </c>
      <c r="H24" s="37">
        <v>0.11020358950918201</v>
      </c>
    </row>
    <row r="25" spans="1:8">
      <c r="A25" s="37">
        <v>24</v>
      </c>
      <c r="B25" s="37">
        <v>38</v>
      </c>
      <c r="C25" s="37">
        <v>520632.91</v>
      </c>
      <c r="D25" s="37">
        <v>1937494.85252124</v>
      </c>
      <c r="E25" s="37">
        <v>1993321.3810300899</v>
      </c>
      <c r="F25" s="37">
        <v>-55826.528508849602</v>
      </c>
      <c r="G25" s="37">
        <v>1993321.3810300899</v>
      </c>
      <c r="H25" s="37">
        <v>-2.8813768684961001E-2</v>
      </c>
    </row>
    <row r="26" spans="1:8">
      <c r="A26" s="37">
        <v>25</v>
      </c>
      <c r="B26" s="37">
        <v>39</v>
      </c>
      <c r="C26" s="37">
        <v>62755.696000000004</v>
      </c>
      <c r="D26" s="37">
        <v>128218.268022381</v>
      </c>
      <c r="E26" s="37">
        <v>94597.822198162597</v>
      </c>
      <c r="F26" s="37">
        <v>33620.445824218499</v>
      </c>
      <c r="G26" s="37">
        <v>94597.822198162597</v>
      </c>
      <c r="H26" s="37">
        <v>0.26221260310855099</v>
      </c>
    </row>
    <row r="27" spans="1:8">
      <c r="A27" s="37">
        <v>26</v>
      </c>
      <c r="B27" s="37">
        <v>42</v>
      </c>
      <c r="C27" s="37">
        <v>9563.3040000000001</v>
      </c>
      <c r="D27" s="37">
        <v>161474.71030000001</v>
      </c>
      <c r="E27" s="37">
        <v>141343.43119999999</v>
      </c>
      <c r="F27" s="37">
        <v>20131.2791</v>
      </c>
      <c r="G27" s="37">
        <v>141343.43119999999</v>
      </c>
      <c r="H27" s="37">
        <v>0.12467140558790001</v>
      </c>
    </row>
    <row r="28" spans="1:8">
      <c r="A28" s="37">
        <v>27</v>
      </c>
      <c r="B28" s="37">
        <v>43</v>
      </c>
      <c r="C28" s="37">
        <v>1594.89</v>
      </c>
      <c r="D28" s="37">
        <v>6231.9309000000003</v>
      </c>
      <c r="E28" s="37">
        <v>6159.3734999999997</v>
      </c>
      <c r="F28" s="37">
        <v>72.557400000000001</v>
      </c>
      <c r="G28" s="37">
        <v>6159.3734999999997</v>
      </c>
      <c r="H28" s="37">
        <v>1.1642844114333801E-2</v>
      </c>
    </row>
    <row r="29" spans="1:8">
      <c r="A29" s="37">
        <v>28</v>
      </c>
      <c r="B29" s="37">
        <v>75</v>
      </c>
      <c r="C29" s="37">
        <v>181</v>
      </c>
      <c r="D29" s="37">
        <v>117956.41025641</v>
      </c>
      <c r="E29" s="37">
        <v>108312.70512820499</v>
      </c>
      <c r="F29" s="37">
        <v>9643.7051282051307</v>
      </c>
      <c r="G29" s="37">
        <v>108312.70512820499</v>
      </c>
      <c r="H29" s="37">
        <v>8.1756515879399194E-2</v>
      </c>
    </row>
    <row r="30" spans="1:8">
      <c r="A30" s="37">
        <v>29</v>
      </c>
      <c r="B30" s="37">
        <v>76</v>
      </c>
      <c r="C30" s="37">
        <v>2651</v>
      </c>
      <c r="D30" s="37">
        <v>502550.75888034201</v>
      </c>
      <c r="E30" s="37">
        <v>468871.70553162397</v>
      </c>
      <c r="F30" s="37">
        <v>33679.053348717898</v>
      </c>
      <c r="G30" s="37">
        <v>468871.70553162397</v>
      </c>
      <c r="H30" s="37">
        <v>6.7016222249376797E-2</v>
      </c>
    </row>
    <row r="31" spans="1:8">
      <c r="A31" s="30">
        <v>30</v>
      </c>
      <c r="B31" s="39">
        <v>99</v>
      </c>
      <c r="C31" s="40">
        <v>7</v>
      </c>
      <c r="D31" s="40">
        <v>11789.5166780123</v>
      </c>
      <c r="E31" s="40">
        <v>10333.034445200799</v>
      </c>
      <c r="F31" s="40">
        <v>1456.4822328114401</v>
      </c>
      <c r="G31" s="40">
        <v>10333.034445200799</v>
      </c>
      <c r="H31" s="40">
        <v>0.123540453149179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94</v>
      </c>
      <c r="D34" s="34">
        <v>72582.929999999993</v>
      </c>
      <c r="E34" s="34">
        <v>72206.259999999995</v>
      </c>
      <c r="F34" s="30"/>
      <c r="G34" s="30"/>
      <c r="H34" s="30"/>
    </row>
    <row r="35" spans="1:8">
      <c r="A35" s="30"/>
      <c r="B35" s="33">
        <v>71</v>
      </c>
      <c r="C35" s="34">
        <v>57</v>
      </c>
      <c r="D35" s="34">
        <v>109345.32</v>
      </c>
      <c r="E35" s="34">
        <v>118820.79</v>
      </c>
      <c r="F35" s="30"/>
      <c r="G35" s="30"/>
      <c r="H35" s="30"/>
    </row>
    <row r="36" spans="1:8">
      <c r="A36" s="30"/>
      <c r="B36" s="33">
        <v>72</v>
      </c>
      <c r="C36" s="34">
        <v>68</v>
      </c>
      <c r="D36" s="34">
        <v>176146.26</v>
      </c>
      <c r="E36" s="34">
        <v>177804.24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118365.07</v>
      </c>
      <c r="E37" s="34">
        <v>129413.61</v>
      </c>
      <c r="F37" s="30"/>
      <c r="G37" s="30"/>
      <c r="H37" s="30"/>
    </row>
    <row r="38" spans="1:8">
      <c r="A38" s="30"/>
      <c r="B38" s="33">
        <v>74</v>
      </c>
      <c r="C38" s="34">
        <v>45</v>
      </c>
      <c r="D38" s="34">
        <v>0.49</v>
      </c>
      <c r="E38" s="34">
        <v>2718.04</v>
      </c>
      <c r="F38" s="30"/>
      <c r="G38" s="30"/>
      <c r="H38" s="30"/>
    </row>
    <row r="39" spans="1:8">
      <c r="A39" s="30"/>
      <c r="B39" s="33">
        <v>77</v>
      </c>
      <c r="C39" s="34">
        <v>57</v>
      </c>
      <c r="D39" s="34">
        <v>75362.45</v>
      </c>
      <c r="E39" s="34">
        <v>89872.97</v>
      </c>
      <c r="F39" s="34"/>
      <c r="G39" s="30"/>
      <c r="H39" s="30"/>
    </row>
    <row r="40" spans="1:8">
      <c r="A40" s="30"/>
      <c r="B40" s="33">
        <v>78</v>
      </c>
      <c r="C40" s="34">
        <v>38</v>
      </c>
      <c r="D40" s="34">
        <v>47512.02</v>
      </c>
      <c r="E40" s="34">
        <v>41206.19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2016-06-02T04:41:52Z</dcterms:modified>
</cp:coreProperties>
</file>