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<sst xmlns="http://schemas.openxmlformats.org/spreadsheetml/2006/main" count="119" uniqueCount="78">
  <si>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</si>
  <si>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</si>
  <si>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</si>
  <si>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</si>
  <si>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</si>
  <si>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</si>
  <si>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</si>
  <si>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</si>
  <si>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</si>
  <si>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</si>
  <si>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</si>
  <si>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</si>
  <si>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</si>
  <si>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</si>
  <si>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</si>
  <si>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</si>
  <si>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</si>
  <si>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</si>
  <si>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</si>
  <si>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</si>
  <si>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</si>
  <si>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</si>
  <si>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</si>
  <si>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</si>
  <si>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</si>
  <si>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</si>
  <si>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</si>
  <si>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</si>
  <si>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</si>
  <si>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</si>
  <si>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</si>
  <si>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</si>
  <si>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</si>
  <si>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</si>
  <si>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</si>
  <si>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</si>
  <si>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</si>
  <si>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</si>
  <si>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</si>
  <si>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</si>
  <si>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5" type="noConversion"/>
  </si>
  <si>
    <t>COST</t>
    <phoneticPr fontId="35" type="noConversion"/>
  </si>
  <si>
    <t>成本</t>
    <phoneticPr fontId="35" type="noConversion"/>
  </si>
  <si>
    <t>销售金额差异</t>
    <phoneticPr fontId="35" type="noConversion"/>
  </si>
  <si>
    <t>销售成本差异</t>
    <phoneticPr fontId="3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</si>
  <si>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</si>
  <si>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</si>
  <si>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</si>
  <si>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</si>
  <si>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</si>
  <si>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</si>
  <si>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</si>
  <si>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</si>
  <si>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</si>
  <si>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</si>
  <si>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</si>
  <si>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</si>
  <si>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</si>
  <si>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</si>
  <si>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</si>
  <si>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</si>
  <si>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</si>
  <si>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</si>
  <si>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</si>
  <si>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</si>
  <si>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</si>
  <si>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</si>
  <si>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</si>
  <si>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</si>
  <si>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</si>
  <si>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</si>
  <si>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</si>
  <si>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</si>
  <si>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</si>
  <si>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</si>
  <si>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5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</si>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</sst>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">
    <xf numFmtId="0" fontId="0" fillId="0" borderId="0"/>
    <xf numFmtId="0" fontId="50" fillId="0" borderId="0" applyNumberFormat="0" applyFill="0" applyBorder="0" applyAlignment="0" applyProtection="0"/>
    <xf numFmtId="0" fontId="51" fillId="0" borderId="1" applyNumberFormat="0" applyFill="0" applyAlignment="0" applyProtection="0"/>
    <xf numFmtId="0" fontId="52" fillId="0" borderId="2" applyNumberFormat="0" applyFill="0" applyAlignment="0" applyProtection="0"/>
    <xf numFmtId="0" fontId="53" fillId="0" borderId="3" applyNumberFormat="0" applyFill="0" applyAlignment="0" applyProtection="0"/>
    <xf numFmtId="0" fontId="53" fillId="0" borderId="0" applyNumberFormat="0" applyFill="0" applyBorder="0" applyAlignment="0" applyProtection="0"/>
    <xf numFmtId="0" fontId="56" fillId="2" borderId="0" applyNumberFormat="0" applyBorder="0" applyAlignment="0" applyProtection="0"/>
    <xf numFmtId="0" fontId="54" fillId="3" borderId="0" applyNumberFormat="0" applyBorder="0" applyAlignment="0" applyProtection="0"/>
    <xf numFmtId="0" fontId="63" fillId="4" borderId="0" applyNumberFormat="0" applyBorder="0" applyAlignment="0" applyProtection="0"/>
    <xf numFmtId="0" fontId="65" fillId="5" borderId="4" applyNumberFormat="0" applyAlignment="0" applyProtection="0"/>
    <xf numFmtId="0" fontId="64" fillId="6" borderId="5" applyNumberFormat="0" applyAlignment="0" applyProtection="0"/>
    <xf numFmtId="0" fontId="58" fillId="6" borderId="4" applyNumberFormat="0" applyAlignment="0" applyProtection="0"/>
    <xf numFmtId="0" fontId="62" fillId="0" borderId="6" applyNumberFormat="0" applyFill="0" applyAlignment="0" applyProtection="0"/>
    <xf numFmtId="0" fontId="59" fillId="7" borderId="7" applyNumberFormat="0" applyAlignment="0" applyProtection="0"/>
    <xf numFmtId="0" fontId="61" fillId="0" borderId="0" applyNumberForma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60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48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5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4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" applyNumberFormat="0" applyFill="0" applyAlignment="0" applyProtection="0"/>
    <xf numFmtId="0" fontId="52" fillId="0" borderId="2" applyNumberFormat="0" applyFill="0" applyAlignment="0" applyProtection="0"/>
    <xf numFmtId="0" fontId="53" fillId="0" borderId="3" applyNumberFormat="0" applyFill="0" applyAlignment="0" applyProtection="0"/>
    <xf numFmtId="0" fontId="53" fillId="0" borderId="0" applyNumberFormat="0" applyFill="0" applyBorder="0" applyAlignment="0" applyProtection="0"/>
    <xf numFmtId="0" fontId="56" fillId="2" borderId="0" applyNumberFormat="0" applyBorder="0" applyAlignment="0" applyProtection="0"/>
    <xf numFmtId="0" fontId="54" fillId="3" borderId="0" applyNumberFormat="0" applyBorder="0" applyAlignment="0" applyProtection="0"/>
    <xf numFmtId="0" fontId="63" fillId="4" borderId="0" applyNumberFormat="0" applyBorder="0" applyAlignment="0" applyProtection="0"/>
    <xf numFmtId="0" fontId="65" fillId="5" borderId="4" applyNumberFormat="0" applyAlignment="0" applyProtection="0"/>
    <xf numFmtId="0" fontId="64" fillId="6" borderId="5" applyNumberFormat="0" applyAlignment="0" applyProtection="0"/>
    <xf numFmtId="0" fontId="58" fillId="6" borderId="4" applyNumberFormat="0" applyAlignment="0" applyProtection="0"/>
    <xf numFmtId="0" fontId="62" fillId="0" borderId="6" applyNumberFormat="0" applyFill="0" applyAlignment="0" applyProtection="0"/>
    <xf numFmtId="0" fontId="59" fillId="7" borderId="7" applyNumberFormat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48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49" fillId="38" borderId="21">
      <alignment vertical="center"/>
    </xf>
    <xf numFmtId="0" fontId="68" fillId="0" borderId="0"/>
    <xf numFmtId="180" fontId="70" fillId="0" borderId="0" applyFont="0" applyFill="0" applyBorder="0" applyAlignment="0" applyProtection="0"/>
    <xf numFmtId="181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9" fontId="70" fillId="0" borderId="0" applyFont="0" applyFill="0" applyBorder="0" applyAlignment="0" applyProtection="0"/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5" borderId="4" applyNumberFormat="0" applyAlignment="0" applyProtection="0">
      <alignment vertical="center"/>
    </xf>
    <xf numFmtId="0" fontId="80" fillId="6" borderId="5" applyNumberFormat="0" applyAlignment="0" applyProtection="0">
      <alignment vertical="center"/>
    </xf>
    <xf numFmtId="0" fontId="81" fillId="6" borderId="4" applyNumberFormat="0" applyAlignment="0" applyProtection="0">
      <alignment vertical="center"/>
    </xf>
    <xf numFmtId="0" fontId="82" fillId="0" borderId="6" applyNumberFormat="0" applyFill="0" applyAlignment="0" applyProtection="0">
      <alignment vertical="center"/>
    </xf>
    <xf numFmtId="0" fontId="83" fillId="7" borderId="7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2" fillId="0" borderId="0" xfId="0" applyFont="1"/>
    <xf numFmtId="177" fontId="32" fillId="0" borderId="0" xfId="0" applyNumberFormat="1" applyFont="1"/>
    <xf numFmtId="0" fontId="0" fillId="0" borderId="0" xfId="0" applyAlignment="1"/>
    <xf numFmtId="0" fontId="32" fillId="0" borderId="0" xfId="0" applyNumberFormat="1" applyFont="1"/>
    <xf numFmtId="0" fontId="33" fillId="0" borderId="18" xfId="0" applyFont="1" applyBorder="1" applyAlignment="1">
      <alignment wrapText="1"/>
    </xf>
    <xf numFmtId="0" fontId="33" fillId="0" borderId="18" xfId="0" applyNumberFormat="1" applyFont="1" applyBorder="1" applyAlignment="1">
      <alignment wrapText="1"/>
    </xf>
    <xf numFmtId="0" fontId="32" fillId="0" borderId="18" xfId="0" applyFont="1" applyBorder="1" applyAlignment="1">
      <alignment wrapText="1"/>
    </xf>
    <xf numFmtId="0" fontId="32" fillId="0" borderId="18" xfId="0" applyFont="1" applyBorder="1" applyAlignment="1">
      <alignment horizontal="right" vertical="center" wrapText="1"/>
    </xf>
    <xf numFmtId="49" fontId="33" fillId="36" borderId="18" xfId="0" applyNumberFormat="1" applyFont="1" applyFill="1" applyBorder="1" applyAlignment="1">
      <alignment vertical="center" wrapText="1"/>
    </xf>
    <xf numFmtId="49" fontId="36" fillId="37" borderId="18" xfId="0" applyNumberFormat="1" applyFont="1" applyFill="1" applyBorder="1" applyAlignment="1">
      <alignment horizontal="center" vertical="center" wrapText="1"/>
    </xf>
    <xf numFmtId="0" fontId="33" fillId="33" borderId="18" xfId="0" applyFont="1" applyFill="1" applyBorder="1" applyAlignment="1">
      <alignment vertical="center" wrapText="1"/>
    </xf>
    <xf numFmtId="0" fontId="33" fillId="33" borderId="18" xfId="0" applyNumberFormat="1" applyFont="1" applyFill="1" applyBorder="1" applyAlignment="1">
      <alignment vertical="center" wrapText="1"/>
    </xf>
    <xf numFmtId="0" fontId="33" fillId="36" borderId="18" xfId="0" applyFont="1" applyFill="1" applyBorder="1" applyAlignment="1">
      <alignment vertical="center" wrapText="1"/>
    </xf>
    <xf numFmtId="0" fontId="33" fillId="37" borderId="18" xfId="0" applyFont="1" applyFill="1" applyBorder="1" applyAlignment="1">
      <alignment vertical="center" wrapText="1"/>
    </xf>
    <xf numFmtId="4" fontId="33" fillId="36" borderId="18" xfId="0" applyNumberFormat="1" applyFont="1" applyFill="1" applyBorder="1" applyAlignment="1">
      <alignment horizontal="right" vertical="top" wrapText="1"/>
    </xf>
    <xf numFmtId="4" fontId="33" fillId="37" borderId="18" xfId="0" applyNumberFormat="1" applyFont="1" applyFill="1" applyBorder="1" applyAlignment="1">
      <alignment horizontal="right" vertical="top" wrapText="1"/>
    </xf>
    <xf numFmtId="177" fontId="32" fillId="36" borderId="18" xfId="0" applyNumberFormat="1" applyFont="1" applyFill="1" applyBorder="1" applyAlignment="1">
      <alignment horizontal="center" vertical="center"/>
    </xf>
    <xf numFmtId="177" fontId="32" fillId="37" borderId="18" xfId="0" applyNumberFormat="1" applyFont="1" applyFill="1" applyBorder="1" applyAlignment="1">
      <alignment horizontal="center" vertical="center"/>
    </xf>
    <xf numFmtId="177" fontId="37" fillId="0" borderId="18" xfId="0" applyNumberFormat="1" applyFont="1" applyBorder="1"/>
    <xf numFmtId="177" fontId="32" fillId="36" borderId="18" xfId="0" applyNumberFormat="1" applyFont="1" applyFill="1" applyBorder="1"/>
    <xf numFmtId="177" fontId="32" fillId="37" borderId="18" xfId="0" applyNumberFormat="1" applyFont="1" applyFill="1" applyBorder="1"/>
    <xf numFmtId="177" fontId="32" fillId="0" borderId="18" xfId="0" applyNumberFormat="1" applyFont="1" applyBorder="1"/>
    <xf numFmtId="49" fontId="33" fillId="0" borderId="18" xfId="0" applyNumberFormat="1" applyFont="1" applyFill="1" applyBorder="1" applyAlignment="1">
      <alignment vertical="center" wrapText="1"/>
    </xf>
    <xf numFmtId="0" fontId="33" fillId="0" borderId="18" xfId="0" applyFont="1" applyFill="1" applyBorder="1" applyAlignment="1">
      <alignment vertical="center" wrapText="1"/>
    </xf>
    <xf numFmtId="4" fontId="33" fillId="0" borderId="18" xfId="0" applyNumberFormat="1" applyFont="1" applyFill="1" applyBorder="1" applyAlignment="1">
      <alignment horizontal="right" vertical="top" wrapText="1"/>
    </xf>
    <xf numFmtId="0" fontId="32" fillId="0" borderId="0" xfId="0" applyFont="1" applyFill="1"/>
    <xf numFmtId="176" fontId="3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3" fillId="0" borderId="0" xfId="0" applyNumberFormat="1" applyFont="1" applyAlignment="1"/>
    <xf numFmtId="1" fontId="43" fillId="0" borderId="0" xfId="0" applyNumberFormat="1" applyFont="1" applyAlignment="1"/>
    <xf numFmtId="0" fontId="32" fillId="0" borderId="0" xfId="0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32" fillId="0" borderId="0" xfId="0" applyFont="1"/>
    <xf numFmtId="0" fontId="32" fillId="0" borderId="0" xfId="0" applyFont="1"/>
    <xf numFmtId="0" fontId="68" fillId="0" borderId="0" xfId="110"/>
    <xf numFmtId="0" fontId="69" fillId="0" borderId="0" xfId="110" applyNumberFormat="1" applyFont="1"/>
    <xf numFmtId="1" fontId="71" fillId="0" borderId="0" xfId="0" applyNumberFormat="1" applyFont="1" applyAlignment="1"/>
    <xf numFmtId="0" fontId="71" fillId="0" borderId="0" xfId="0" applyNumberFormat="1" applyFont="1" applyAlignment="1"/>
    <xf numFmtId="0" fontId="32" fillId="0" borderId="0" xfId="0" applyFont="1" applyAlignment="1">
      <alignment vertical="center"/>
    </xf>
    <xf numFmtId="49" fontId="33" fillId="33" borderId="18" xfId="0" applyNumberFormat="1" applyFont="1" applyFill="1" applyBorder="1" applyAlignment="1">
      <alignment horizontal="left" vertical="top" wrapText="1"/>
    </xf>
    <xf numFmtId="49" fontId="33" fillId="33" borderId="22" xfId="0" applyNumberFormat="1" applyFont="1" applyFill="1" applyBorder="1" applyAlignment="1">
      <alignment horizontal="left" vertical="top" wrapText="1"/>
    </xf>
    <xf numFmtId="49" fontId="33" fillId="33" borderId="23" xfId="0" applyNumberFormat="1" applyFont="1" applyFill="1" applyBorder="1" applyAlignment="1">
      <alignment horizontal="left" vertical="top" wrapText="1"/>
    </xf>
    <xf numFmtId="0" fontId="33" fillId="33" borderId="18" xfId="0" applyFont="1" applyFill="1" applyBorder="1" applyAlignment="1">
      <alignment vertical="center" wrapText="1"/>
    </xf>
    <xf numFmtId="49" fontId="34" fillId="33" borderId="18" xfId="0" applyNumberFormat="1" applyFont="1" applyFill="1" applyBorder="1" applyAlignment="1">
      <alignment horizontal="left" vertical="top" wrapText="1"/>
    </xf>
    <xf numFmtId="14" fontId="33" fillId="33" borderId="18" xfId="0" applyNumberFormat="1" applyFont="1" applyFill="1" applyBorder="1" applyAlignment="1">
      <alignment vertical="center" wrapText="1"/>
    </xf>
    <xf numFmtId="49" fontId="33" fillId="33" borderId="13" xfId="0" applyNumberFormat="1" applyFont="1" applyFill="1" applyBorder="1" applyAlignment="1">
      <alignment horizontal="left" vertical="top" wrapText="1"/>
    </xf>
    <xf numFmtId="49" fontId="33" fillId="33" borderId="15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wrapText="1"/>
    </xf>
    <xf numFmtId="0" fontId="38" fillId="0" borderId="0" xfId="0" applyFont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0" fontId="44" fillId="0" borderId="19" xfId="0" applyFont="1" applyBorder="1" applyAlignment="1">
      <alignment horizontal="left" vertical="center" wrapText="1"/>
    </xf>
    <xf numFmtId="0" fontId="32" fillId="0" borderId="19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2" fillId="0" borderId="11" xfId="0" applyFont="1" applyBorder="1" applyAlignment="1">
      <alignment wrapText="1"/>
    </xf>
    <xf numFmtId="0" fontId="32" fillId="0" borderId="11" xfId="0" applyFont="1" applyBorder="1" applyAlignment="1">
      <alignment horizontal="right" vertical="center" wrapText="1"/>
    </xf>
    <xf numFmtId="49" fontId="33" fillId="33" borderId="10" xfId="0" applyNumberFormat="1" applyFont="1" applyFill="1" applyBorder="1" applyAlignment="1">
      <alignment vertical="center" wrapText="1"/>
    </xf>
    <xf numFmtId="49" fontId="33" fillId="33" borderId="12" xfId="0" applyNumberFormat="1" applyFont="1" applyFill="1" applyBorder="1" applyAlignment="1">
      <alignment vertical="center" wrapText="1"/>
    </xf>
    <xf numFmtId="0" fontId="33" fillId="33" borderId="10" xfId="0" applyFont="1" applyFill="1" applyBorder="1" applyAlignment="1">
      <alignment vertical="center" wrapText="1"/>
    </xf>
    <xf numFmtId="0" fontId="33" fillId="33" borderId="13" xfId="0" applyFont="1" applyFill="1" applyBorder="1" applyAlignment="1">
      <alignment vertical="center" wrapText="1"/>
    </xf>
    <xf numFmtId="0" fontId="33" fillId="33" borderId="15" xfId="0" applyFont="1" applyFill="1" applyBorder="1" applyAlignment="1">
      <alignment vertical="center" wrapText="1"/>
    </xf>
    <xf numFmtId="0" fontId="33" fillId="33" borderId="12" xfId="0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4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4" fontId="34" fillId="34" borderId="10" xfId="0" applyNumberFormat="1" applyFont="1" applyFill="1" applyBorder="1" applyAlignment="1">
      <alignment horizontal="right" vertical="top" wrapText="1"/>
    </xf>
    <xf numFmtId="176" fontId="34" fillId="34" borderId="10" xfId="0" applyNumberFormat="1" applyFont="1" applyFill="1" applyBorder="1" applyAlignment="1">
      <alignment horizontal="right" vertical="top" wrapText="1"/>
    </xf>
    <xf numFmtId="176" fontId="34" fillId="34" borderId="12" xfId="0" applyNumberFormat="1" applyFont="1" applyFill="1" applyBorder="1" applyAlignment="1">
      <alignment horizontal="right" vertical="top" wrapText="1"/>
    </xf>
    <xf numFmtId="14" fontId="33" fillId="33" borderId="12" xfId="0" applyNumberFormat="1" applyFont="1" applyFill="1" applyBorder="1" applyAlignment="1">
      <alignment vertical="center" wrapText="1"/>
    </xf>
    <xf numFmtId="4" fontId="33" fillId="35" borderId="10" xfId="0" applyNumberFormat="1" applyFont="1" applyFill="1" applyBorder="1" applyAlignment="1">
      <alignment horizontal="right" vertical="top" wrapText="1"/>
    </xf>
    <xf numFmtId="176" fontId="33" fillId="35" borderId="10" xfId="0" applyNumberFormat="1" applyFont="1" applyFill="1" applyBorder="1" applyAlignment="1">
      <alignment horizontal="right" vertical="top" wrapText="1"/>
    </xf>
    <xf numFmtId="176" fontId="33" fillId="35" borderId="12" xfId="0" applyNumberFormat="1" applyFont="1" applyFill="1" applyBorder="1" applyAlignment="1">
      <alignment horizontal="right" vertical="top" wrapText="1"/>
    </xf>
    <xf numFmtId="14" fontId="33" fillId="33" borderId="16" xfId="0" applyNumberFormat="1" applyFont="1" applyFill="1" applyBorder="1" applyAlignment="1">
      <alignment vertical="center" wrapText="1"/>
    </xf>
    <xf numFmtId="0" fontId="33" fillId="35" borderId="10" xfId="0" applyFont="1" applyFill="1" applyBorder="1" applyAlignment="1">
      <alignment horizontal="right" vertical="top" wrapText="1"/>
    </xf>
    <xf numFmtId="0" fontId="33" fillId="35" borderId="12" xfId="0" applyFont="1" applyFill="1" applyBorder="1" applyAlignment="1">
      <alignment horizontal="right" vertical="top" wrapText="1"/>
    </xf>
    <xf numFmtId="14" fontId="33" fillId="33" borderId="17" xfId="0" applyNumberFormat="1" applyFont="1" applyFill="1" applyBorder="1" applyAlignment="1">
      <alignment vertical="center" wrapText="1"/>
    </xf>
    <xf numFmtId="4" fontId="33" fillId="35" borderId="13" xfId="0" applyNumberFormat="1" applyFont="1" applyFill="1" applyBorder="1" applyAlignment="1">
      <alignment horizontal="right" vertical="top" wrapText="1"/>
    </xf>
    <xf numFmtId="0" fontId="33" fillId="35" borderId="13" xfId="0" applyFont="1" applyFill="1" applyBorder="1" applyAlignment="1">
      <alignment horizontal="right" vertical="top" wrapText="1"/>
    </xf>
    <xf numFmtId="176" fontId="33" fillId="35" borderId="13" xfId="0" applyNumberFormat="1" applyFont="1" applyFill="1" applyBorder="1" applyAlignment="1">
      <alignment horizontal="right" vertical="top" wrapText="1"/>
    </xf>
    <xf numFmtId="176" fontId="33" fillId="35" borderId="20" xfId="0" applyNumberFormat="1" applyFont="1" applyFill="1" applyBorder="1" applyAlignment="1">
      <alignment horizontal="right" vertical="top" wrapText="1"/>
    </xf>
  </cellXfs>
  <cellStyles count="36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5c00e29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5c00e03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5c00e29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32154761.502099998</v>
      </c>
      <c r="F3" s="25">
        <f>RA!I7</f>
        <v>669446.63130000001</v>
      </c>
      <c r="G3" s="16">
        <f>SUM(G4:G41)</f>
        <v>31485466.311000008</v>
      </c>
      <c r="H3" s="27">
        <f>RA!J7</f>
        <v>2.08185305275707</v>
      </c>
      <c r="I3" s="20">
        <f>SUM(I4:I41)</f>
        <v>32154770.469396316</v>
      </c>
      <c r="J3" s="21">
        <f>SUM(J4:J41)</f>
        <v>31485466.280194554</v>
      </c>
      <c r="K3" s="22">
        <f>E3-I3</f>
        <v>-8.9672963172197342</v>
      </c>
      <c r="L3" s="22">
        <f>G3-J3</f>
        <v>3.0805453658103943E-2</v>
      </c>
    </row>
    <row r="4" spans="1:13">
      <c r="A4" s="47">
        <f>RA!A8</f>
        <v>42490</v>
      </c>
      <c r="B4" s="12">
        <v>12</v>
      </c>
      <c r="C4" s="42" t="s">
        <v>6</v>
      </c>
      <c r="D4" s="42"/>
      <c r="E4" s="15">
        <f>VLOOKUP(C4,RA!B8:D35,3,0)</f>
        <v>685274.22450000001</v>
      </c>
      <c r="F4" s="25">
        <f>VLOOKUP(C4,RA!B8:I38,8,0)</f>
        <v>142789.22719999999</v>
      </c>
      <c r="G4" s="16">
        <f t="shared" ref="G4:G41" si="0">E4-F4</f>
        <v>542484.99730000005</v>
      </c>
      <c r="H4" s="27">
        <f>RA!J8</f>
        <v>20.836801107495901</v>
      </c>
      <c r="I4" s="20">
        <f>VLOOKUP(B4,RMS!B:D,3,FALSE)</f>
        <v>685275.25747265003</v>
      </c>
      <c r="J4" s="21">
        <f>VLOOKUP(B4,RMS!B:E,4,FALSE)</f>
        <v>542485.00991111097</v>
      </c>
      <c r="K4" s="22">
        <f t="shared" ref="K4:K41" si="1">E4-I4</f>
        <v>-1.0329726500203833</v>
      </c>
      <c r="L4" s="22">
        <f t="shared" ref="L4:L41" si="2">G4-J4</f>
        <v>-1.2611110927537084E-2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326522.78360000002</v>
      </c>
      <c r="F5" s="25">
        <f>VLOOKUP(C5,RA!B9:I39,8,0)</f>
        <v>28001.677899999999</v>
      </c>
      <c r="G5" s="16">
        <f t="shared" si="0"/>
        <v>298521.10570000001</v>
      </c>
      <c r="H5" s="27">
        <f>RA!J9</f>
        <v>8.5757194616786308</v>
      </c>
      <c r="I5" s="20">
        <f>VLOOKUP(B5,RMS!B:D,3,FALSE)</f>
        <v>326522.83129316202</v>
      </c>
      <c r="J5" s="21">
        <f>VLOOKUP(B5,RMS!B:E,4,FALSE)</f>
        <v>298521.12795470102</v>
      </c>
      <c r="K5" s="22">
        <f t="shared" si="1"/>
        <v>-4.7693161992356181E-2</v>
      </c>
      <c r="L5" s="22">
        <f t="shared" si="2"/>
        <v>-2.2254701005294919E-2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314137.53460000001</v>
      </c>
      <c r="F6" s="25">
        <f>VLOOKUP(C6,RA!B10:I40,8,0)</f>
        <v>62354.279699999999</v>
      </c>
      <c r="G6" s="16">
        <f t="shared" si="0"/>
        <v>251783.2549</v>
      </c>
      <c r="H6" s="27">
        <f>RA!J10</f>
        <v>19.849356677290199</v>
      </c>
      <c r="I6" s="20">
        <f>VLOOKUP(B6,RMS!B:D,3,FALSE)</f>
        <v>314140.19542353798</v>
      </c>
      <c r="J6" s="21">
        <f>VLOOKUP(B6,RMS!B:E,4,FALSE)</f>
        <v>251783.25621288401</v>
      </c>
      <c r="K6" s="22">
        <f>E6-I6</f>
        <v>-2.6608235379680991</v>
      </c>
      <c r="L6" s="22">
        <f t="shared" si="2"/>
        <v>-1.3128840073477477E-3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56882.1774</v>
      </c>
      <c r="F7" s="25">
        <f>VLOOKUP(C7,RA!B11:I41,8,0)</f>
        <v>12276.2181</v>
      </c>
      <c r="G7" s="16">
        <f t="shared" si="0"/>
        <v>44605.959300000002</v>
      </c>
      <c r="H7" s="27">
        <f>RA!J11</f>
        <v>21.581835754409799</v>
      </c>
      <c r="I7" s="20">
        <f>VLOOKUP(B7,RMS!B:D,3,FALSE)</f>
        <v>56882.2172487633</v>
      </c>
      <c r="J7" s="21">
        <f>VLOOKUP(B7,RMS!B:E,4,FALSE)</f>
        <v>44605.959443967899</v>
      </c>
      <c r="K7" s="22">
        <f t="shared" si="1"/>
        <v>-3.9848763299232814E-2</v>
      </c>
      <c r="L7" s="22">
        <f t="shared" si="2"/>
        <v>-1.4396789629245177E-4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189191.37409999999</v>
      </c>
      <c r="F8" s="25">
        <f>VLOOKUP(C8,RA!B12:I42,8,0)</f>
        <v>31393.829399999999</v>
      </c>
      <c r="G8" s="16">
        <f t="shared" si="0"/>
        <v>157797.5447</v>
      </c>
      <c r="H8" s="27">
        <f>RA!J12</f>
        <v>16.593689616846</v>
      </c>
      <c r="I8" s="20">
        <f>VLOOKUP(B8,RMS!B:D,3,FALSE)</f>
        <v>189191.39465641</v>
      </c>
      <c r="J8" s="21">
        <f>VLOOKUP(B8,RMS!B:E,4,FALSE)</f>
        <v>157797.545352991</v>
      </c>
      <c r="K8" s="22">
        <f t="shared" si="1"/>
        <v>-2.0556410017888993E-2</v>
      </c>
      <c r="L8" s="22">
        <f t="shared" si="2"/>
        <v>-6.5299100242555141E-4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283392.8824</v>
      </c>
      <c r="F9" s="25">
        <f>VLOOKUP(C9,RA!B13:I43,8,0)</f>
        <v>66970.758799999996</v>
      </c>
      <c r="G9" s="16">
        <f t="shared" si="0"/>
        <v>216422.12359999999</v>
      </c>
      <c r="H9" s="27">
        <f>RA!J13</f>
        <v>23.631771635489699</v>
      </c>
      <c r="I9" s="20">
        <f>VLOOKUP(B9,RMS!B:D,3,FALSE)</f>
        <v>283393.15489487199</v>
      </c>
      <c r="J9" s="21">
        <f>VLOOKUP(B9,RMS!B:E,4,FALSE)</f>
        <v>216422.12111452999</v>
      </c>
      <c r="K9" s="22">
        <f t="shared" si="1"/>
        <v>-0.27249487198423594</v>
      </c>
      <c r="L9" s="22">
        <f t="shared" si="2"/>
        <v>2.4854700022842735E-3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203960.916</v>
      </c>
      <c r="F10" s="25">
        <f>VLOOKUP(C10,RA!B14:I43,8,0)</f>
        <v>32229.4496</v>
      </c>
      <c r="G10" s="16">
        <f t="shared" si="0"/>
        <v>171731.4664</v>
      </c>
      <c r="H10" s="27">
        <f>RA!J14</f>
        <v>15.8017772385372</v>
      </c>
      <c r="I10" s="20">
        <f>VLOOKUP(B10,RMS!B:D,3,FALSE)</f>
        <v>203960.98641538501</v>
      </c>
      <c r="J10" s="21">
        <f>VLOOKUP(B10,RMS!B:E,4,FALSE)</f>
        <v>171731.467022222</v>
      </c>
      <c r="K10" s="22">
        <f t="shared" si="1"/>
        <v>-7.041538500925526E-2</v>
      </c>
      <c r="L10" s="22">
        <f t="shared" si="2"/>
        <v>-6.2222199630923569E-4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182036.8867</v>
      </c>
      <c r="F11" s="25">
        <f>VLOOKUP(C11,RA!B15:I44,8,0)</f>
        <v>14622.802900000001</v>
      </c>
      <c r="G11" s="16">
        <f t="shared" si="0"/>
        <v>167414.08379999999</v>
      </c>
      <c r="H11" s="27">
        <f>RA!J15</f>
        <v>8.03287903077503</v>
      </c>
      <c r="I11" s="20">
        <f>VLOOKUP(B11,RMS!B:D,3,FALSE)</f>
        <v>182037.337339316</v>
      </c>
      <c r="J11" s="21">
        <f>VLOOKUP(B11,RMS!B:E,4,FALSE)</f>
        <v>167414.08305897401</v>
      </c>
      <c r="K11" s="22">
        <f t="shared" si="1"/>
        <v>-0.45063931599725038</v>
      </c>
      <c r="L11" s="22">
        <f t="shared" si="2"/>
        <v>7.4102598591707647E-4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1837004.5004</v>
      </c>
      <c r="F12" s="25">
        <f>VLOOKUP(C12,RA!B16:I45,8,0)</f>
        <v>-81462.904800000004</v>
      </c>
      <c r="G12" s="16">
        <f t="shared" si="0"/>
        <v>1918467.4051999999</v>
      </c>
      <c r="H12" s="27">
        <f>RA!J16</f>
        <v>-4.43455118276857</v>
      </c>
      <c r="I12" s="20">
        <f>VLOOKUP(B12,RMS!B:D,3,FALSE)</f>
        <v>1837003.46903333</v>
      </c>
      <c r="J12" s="21">
        <f>VLOOKUP(B12,RMS!B:E,4,FALSE)</f>
        <v>1918467.4047000001</v>
      </c>
      <c r="K12" s="22">
        <f t="shared" si="1"/>
        <v>1.0313666700385511</v>
      </c>
      <c r="L12" s="22">
        <f t="shared" si="2"/>
        <v>4.9999984912574291E-4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1410598.6081000001</v>
      </c>
      <c r="F13" s="25">
        <f>VLOOKUP(C13,RA!B17:I46,8,0)</f>
        <v>35465.978499999997</v>
      </c>
      <c r="G13" s="16">
        <f t="shared" si="0"/>
        <v>1375132.6296000001</v>
      </c>
      <c r="H13" s="27">
        <f>RA!J17</f>
        <v>2.5142502123811599</v>
      </c>
      <c r="I13" s="20">
        <f>VLOOKUP(B13,RMS!B:D,3,FALSE)</f>
        <v>1410598.71187179</v>
      </c>
      <c r="J13" s="21">
        <f>VLOOKUP(B13,RMS!B:E,4,FALSE)</f>
        <v>1375132.63063077</v>
      </c>
      <c r="K13" s="22">
        <f t="shared" si="1"/>
        <v>-0.10377178993076086</v>
      </c>
      <c r="L13" s="22">
        <f t="shared" si="2"/>
        <v>-1.0307698976248503E-3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2519267.2355999998</v>
      </c>
      <c r="F14" s="25">
        <f>VLOOKUP(C14,RA!B18:I47,8,0)</f>
        <v>325525.48320000002</v>
      </c>
      <c r="G14" s="16">
        <f t="shared" si="0"/>
        <v>2193741.7523999996</v>
      </c>
      <c r="H14" s="27">
        <f>RA!J18</f>
        <v>12.9214351935344</v>
      </c>
      <c r="I14" s="20">
        <f>VLOOKUP(B14,RMS!B:D,3,FALSE)</f>
        <v>2519267.81143932</v>
      </c>
      <c r="J14" s="21">
        <f>VLOOKUP(B14,RMS!B:E,4,FALSE)</f>
        <v>2193741.7222863198</v>
      </c>
      <c r="K14" s="22">
        <f t="shared" si="1"/>
        <v>-0.57583932019770145</v>
      </c>
      <c r="L14" s="22">
        <f t="shared" si="2"/>
        <v>3.0113679822534323E-2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1243974.3448000001</v>
      </c>
      <c r="F15" s="25">
        <f>VLOOKUP(C15,RA!B19:I48,8,0)</f>
        <v>-77475.787599999996</v>
      </c>
      <c r="G15" s="16">
        <f t="shared" si="0"/>
        <v>1321450.1324</v>
      </c>
      <c r="H15" s="27">
        <f>RA!J19</f>
        <v>-6.22808564532383</v>
      </c>
      <c r="I15" s="20">
        <f>VLOOKUP(B15,RMS!B:D,3,FALSE)</f>
        <v>1243974.39252991</v>
      </c>
      <c r="J15" s="21">
        <f>VLOOKUP(B15,RMS!B:E,4,FALSE)</f>
        <v>1321450.1307367501</v>
      </c>
      <c r="K15" s="22">
        <f t="shared" si="1"/>
        <v>-4.7729909885674715E-2</v>
      </c>
      <c r="L15" s="22">
        <f t="shared" si="2"/>
        <v>1.6632499173283577E-3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2700324.5410000002</v>
      </c>
      <c r="F16" s="25">
        <f>VLOOKUP(C16,RA!B20:I49,8,0)</f>
        <v>-49729.132299999997</v>
      </c>
      <c r="G16" s="16">
        <f t="shared" si="0"/>
        <v>2750053.6733000004</v>
      </c>
      <c r="H16" s="27">
        <f>RA!J20</f>
        <v>-1.84159835401059</v>
      </c>
      <c r="I16" s="20">
        <f>VLOOKUP(B16,RMS!B:D,3,FALSE)</f>
        <v>2700324.4985000002</v>
      </c>
      <c r="J16" s="21">
        <f>VLOOKUP(B16,RMS!B:E,4,FALSE)</f>
        <v>2750053.6732999999</v>
      </c>
      <c r="K16" s="22">
        <f t="shared" si="1"/>
        <v>4.2499999981373549E-2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437715.13160000002</v>
      </c>
      <c r="F17" s="25">
        <f>VLOOKUP(C17,RA!B21:I50,8,0)</f>
        <v>32947.375999999997</v>
      </c>
      <c r="G17" s="16">
        <f t="shared" si="0"/>
        <v>404767.75560000003</v>
      </c>
      <c r="H17" s="27">
        <f>RA!J21</f>
        <v>7.5271274903305203</v>
      </c>
      <c r="I17" s="20">
        <f>VLOOKUP(B17,RMS!B:D,3,FALSE)</f>
        <v>437714.82201707899</v>
      </c>
      <c r="J17" s="21">
        <f>VLOOKUP(B17,RMS!B:E,4,FALSE)</f>
        <v>404767.75506280898</v>
      </c>
      <c r="K17" s="22">
        <f t="shared" si="1"/>
        <v>0.30958292103605345</v>
      </c>
      <c r="L17" s="22">
        <f t="shared" si="2"/>
        <v>5.3719105198979378E-4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1827932.3652999999</v>
      </c>
      <c r="F18" s="25">
        <f>VLOOKUP(C18,RA!B22:I51,8,0)</f>
        <v>12098.989100000001</v>
      </c>
      <c r="G18" s="16">
        <f t="shared" si="0"/>
        <v>1815833.3762000001</v>
      </c>
      <c r="H18" s="27">
        <f>RA!J22</f>
        <v>0.66189479051180999</v>
      </c>
      <c r="I18" s="20">
        <f>VLOOKUP(B18,RMS!B:D,3,FALSE)</f>
        <v>1827933.90133333</v>
      </c>
      <c r="J18" s="21">
        <f>VLOOKUP(B18,RMS!B:E,4,FALSE)</f>
        <v>1815833.3791</v>
      </c>
      <c r="K18" s="22">
        <f t="shared" si="1"/>
        <v>-1.5360333300195634</v>
      </c>
      <c r="L18" s="22">
        <f t="shared" si="2"/>
        <v>-2.899999963119626E-3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4381541.9061000003</v>
      </c>
      <c r="F19" s="25">
        <f>VLOOKUP(C19,RA!B23:I52,8,0)</f>
        <v>-36476.4427</v>
      </c>
      <c r="G19" s="16">
        <f t="shared" si="0"/>
        <v>4418018.3487999998</v>
      </c>
      <c r="H19" s="27">
        <f>RA!J23</f>
        <v>-0.83250242681046505</v>
      </c>
      <c r="I19" s="20">
        <f>VLOOKUP(B19,RMS!B:D,3,FALSE)</f>
        <v>4381544.0248777801</v>
      </c>
      <c r="J19" s="21">
        <f>VLOOKUP(B19,RMS!B:E,4,FALSE)</f>
        <v>4418018.3661829103</v>
      </c>
      <c r="K19" s="22">
        <f t="shared" si="1"/>
        <v>-2.1187777798622847</v>
      </c>
      <c r="L19" s="22">
        <f t="shared" si="2"/>
        <v>-1.738291047513485E-2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374637.55430000002</v>
      </c>
      <c r="F20" s="25">
        <f>VLOOKUP(C20,RA!B24:I53,8,0)</f>
        <v>49966.434600000001</v>
      </c>
      <c r="G20" s="16">
        <f t="shared" si="0"/>
        <v>324671.11970000004</v>
      </c>
      <c r="H20" s="27">
        <f>RA!J24</f>
        <v>13.3372733263116</v>
      </c>
      <c r="I20" s="20">
        <f>VLOOKUP(B20,RMS!B:D,3,FALSE)</f>
        <v>374637.661273429</v>
      </c>
      <c r="J20" s="21">
        <f>VLOOKUP(B20,RMS!B:E,4,FALSE)</f>
        <v>324671.11795297603</v>
      </c>
      <c r="K20" s="22">
        <f t="shared" si="1"/>
        <v>-0.10697342897765338</v>
      </c>
      <c r="L20" s="22">
        <f t="shared" si="2"/>
        <v>1.7470240127295256E-3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343438.6777</v>
      </c>
      <c r="F21" s="25">
        <f>VLOOKUP(C21,RA!B25:I54,8,0)</f>
        <v>26788.5481</v>
      </c>
      <c r="G21" s="16">
        <f t="shared" si="0"/>
        <v>316650.12959999999</v>
      </c>
      <c r="H21" s="27">
        <f>RA!J25</f>
        <v>7.8000964479021997</v>
      </c>
      <c r="I21" s="20">
        <f>VLOOKUP(B21,RMS!B:D,3,FALSE)</f>
        <v>343438.64543420298</v>
      </c>
      <c r="J21" s="21">
        <f>VLOOKUP(B21,RMS!B:E,4,FALSE)</f>
        <v>316650.13210293802</v>
      </c>
      <c r="K21" s="22">
        <f t="shared" si="1"/>
        <v>3.2265797024592757E-2</v>
      </c>
      <c r="L21" s="22">
        <f t="shared" si="2"/>
        <v>-2.5029380340129137E-3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762737.11410000001</v>
      </c>
      <c r="F22" s="25">
        <f>VLOOKUP(C22,RA!B26:I55,8,0)</f>
        <v>126615.0275</v>
      </c>
      <c r="G22" s="16">
        <f t="shared" si="0"/>
        <v>636122.08660000004</v>
      </c>
      <c r="H22" s="27">
        <f>RA!J26</f>
        <v>16.600087390450501</v>
      </c>
      <c r="I22" s="20">
        <f>VLOOKUP(B22,RMS!B:D,3,FALSE)</f>
        <v>762736.98108276201</v>
      </c>
      <c r="J22" s="21">
        <f>VLOOKUP(B22,RMS!B:E,4,FALSE)</f>
        <v>636122.06816794001</v>
      </c>
      <c r="K22" s="22">
        <f t="shared" si="1"/>
        <v>0.13301723799668252</v>
      </c>
      <c r="L22" s="22">
        <f t="shared" si="2"/>
        <v>1.8432060023769736E-2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310607.3639</v>
      </c>
      <c r="F23" s="25">
        <f>VLOOKUP(C23,RA!B27:I56,8,0)</f>
        <v>78378.328899999993</v>
      </c>
      <c r="G23" s="16">
        <f t="shared" si="0"/>
        <v>232229.035</v>
      </c>
      <c r="H23" s="27">
        <f>RA!J27</f>
        <v>25.2338926920077</v>
      </c>
      <c r="I23" s="20">
        <f>VLOOKUP(B23,RMS!B:D,3,FALSE)</f>
        <v>310607.05514797702</v>
      </c>
      <c r="J23" s="21">
        <f>VLOOKUP(B23,RMS!B:E,4,FALSE)</f>
        <v>232229.06265833101</v>
      </c>
      <c r="K23" s="22">
        <f t="shared" si="1"/>
        <v>0.30875202297465876</v>
      </c>
      <c r="L23" s="22">
        <f t="shared" si="2"/>
        <v>-2.7658331004204229E-2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1183368.737</v>
      </c>
      <c r="F24" s="25">
        <f>VLOOKUP(C24,RA!B28:I57,8,0)</f>
        <v>41812.943800000001</v>
      </c>
      <c r="G24" s="16">
        <f t="shared" si="0"/>
        <v>1141555.7932</v>
      </c>
      <c r="H24" s="27">
        <f>RA!J28</f>
        <v>3.5333824946230599</v>
      </c>
      <c r="I24" s="20">
        <f>VLOOKUP(B24,RMS!B:D,3,FALSE)</f>
        <v>1183368.73688938</v>
      </c>
      <c r="J24" s="21">
        <f>VLOOKUP(B24,RMS!B:E,4,FALSE)</f>
        <v>1141555.77067434</v>
      </c>
      <c r="K24" s="22">
        <f t="shared" si="1"/>
        <v>1.1061993427574635E-4</v>
      </c>
      <c r="L24" s="22">
        <f t="shared" si="2"/>
        <v>2.2525659995153546E-2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965249.63780000003</v>
      </c>
      <c r="F25" s="25">
        <f>VLOOKUP(C25,RA!B29:I58,8,0)</f>
        <v>150390.78719999999</v>
      </c>
      <c r="G25" s="16">
        <f t="shared" si="0"/>
        <v>814858.85060000001</v>
      </c>
      <c r="H25" s="27">
        <f>RA!J29</f>
        <v>15.580506980844</v>
      </c>
      <c r="I25" s="20">
        <f>VLOOKUP(B25,RMS!B:D,3,FALSE)</f>
        <v>965251.58177964599</v>
      </c>
      <c r="J25" s="21">
        <f>VLOOKUP(B25,RMS!B:E,4,FALSE)</f>
        <v>814858.86419991695</v>
      </c>
      <c r="K25" s="22">
        <f t="shared" si="1"/>
        <v>-1.9439796459628269</v>
      </c>
      <c r="L25" s="22">
        <f t="shared" si="2"/>
        <v>-1.3599916943348944E-2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VLOOKUP(C26,RA!B30:D55,3,0)</f>
        <v>2279267.3798000002</v>
      </c>
      <c r="F26" s="25">
        <f>VLOOKUP(C26,RA!B30:I59,8,0)</f>
        <v>190356.02739999999</v>
      </c>
      <c r="G26" s="16">
        <f t="shared" si="0"/>
        <v>2088911.3524000002</v>
      </c>
      <c r="H26" s="27">
        <f>RA!J30</f>
        <v>8.3516321554473905</v>
      </c>
      <c r="I26" s="20">
        <f>VLOOKUP(B26,RMS!B:D,3,FALSE)</f>
        <v>2279267.3445654898</v>
      </c>
      <c r="J26" s="21">
        <f>VLOOKUP(B26,RMS!B:E,4,FALSE)</f>
        <v>2088911.33403255</v>
      </c>
      <c r="K26" s="22">
        <f t="shared" si="1"/>
        <v>3.5234510432928801E-2</v>
      </c>
      <c r="L26" s="22">
        <f t="shared" si="2"/>
        <v>1.8367450218647718E-2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889216.93859999999</v>
      </c>
      <c r="F27" s="25">
        <f>VLOOKUP(C27,RA!B31:I60,8,0)</f>
        <v>44672.995999999999</v>
      </c>
      <c r="G27" s="16">
        <f t="shared" si="0"/>
        <v>844543.94259999995</v>
      </c>
      <c r="H27" s="27">
        <f>RA!J31</f>
        <v>5.0238579654514899</v>
      </c>
      <c r="I27" s="20">
        <f>VLOOKUP(B27,RMS!B:D,3,FALSE)</f>
        <v>889216.85477876104</v>
      </c>
      <c r="J27" s="21">
        <f>VLOOKUP(B27,RMS!B:E,4,FALSE)</f>
        <v>844543.92245044198</v>
      </c>
      <c r="K27" s="22">
        <f t="shared" si="1"/>
        <v>8.3821238949894905E-2</v>
      </c>
      <c r="L27" s="22">
        <f t="shared" si="2"/>
        <v>2.0149557967670262E-2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131714.93210000001</v>
      </c>
      <c r="F28" s="25">
        <f>VLOOKUP(C28,RA!B32:I61,8,0)</f>
        <v>32829.760199999997</v>
      </c>
      <c r="G28" s="16">
        <f t="shared" si="0"/>
        <v>98885.171900000016</v>
      </c>
      <c r="H28" s="27">
        <f>RA!J32</f>
        <v>24.924858310730599</v>
      </c>
      <c r="I28" s="20">
        <f>VLOOKUP(B28,RMS!B:D,3,FALSE)</f>
        <v>131714.858443854</v>
      </c>
      <c r="J28" s="21">
        <f>VLOOKUP(B28,RMS!B:E,4,FALSE)</f>
        <v>98885.166179030799</v>
      </c>
      <c r="K28" s="22">
        <f t="shared" si="1"/>
        <v>7.3656146007124335E-2</v>
      </c>
      <c r="L28" s="22">
        <f t="shared" si="2"/>
        <v>5.7209692167816684E-3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271771.20939999999</v>
      </c>
      <c r="F30" s="25">
        <f>VLOOKUP(C30,RA!B34:I64,8,0)</f>
        <v>6352.2575999999999</v>
      </c>
      <c r="G30" s="16">
        <f t="shared" si="0"/>
        <v>265418.95179999998</v>
      </c>
      <c r="H30" s="27">
        <f>RA!J34</f>
        <v>2.3373548706738001</v>
      </c>
      <c r="I30" s="20">
        <f>VLOOKUP(B30,RMS!B:D,3,FALSE)</f>
        <v>271771.2108</v>
      </c>
      <c r="J30" s="21">
        <f>VLOOKUP(B30,RMS!B:E,4,FALSE)</f>
        <v>265418.94620000001</v>
      </c>
      <c r="K30" s="22">
        <f t="shared" si="1"/>
        <v>-1.4000000082887709E-3</v>
      </c>
      <c r="L30" s="22">
        <f t="shared" si="2"/>
        <v>5.5999999749474227E-3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VLOOKUP(C31,RA!B34:D61,3,0)</f>
        <v>256878.69</v>
      </c>
      <c r="F31" s="25">
        <f>VLOOKUP(C31,RA!B34:I65,8,0)</f>
        <v>-7046.32</v>
      </c>
      <c r="G31" s="16">
        <f t="shared" si="0"/>
        <v>263925.01</v>
      </c>
      <c r="H31" s="27">
        <f>RA!J34</f>
        <v>2.3373548706738001</v>
      </c>
      <c r="I31" s="20">
        <f>VLOOKUP(B31,RMS!B:D,3,FALSE)</f>
        <v>256878.69</v>
      </c>
      <c r="J31" s="21">
        <f>VLOOKUP(B31,RMS!B:E,4,FALSE)</f>
        <v>263925.01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1149638.48</v>
      </c>
      <c r="F32" s="25">
        <f>VLOOKUP(C32,RA!B34:I65,8,0)</f>
        <v>-203323.13</v>
      </c>
      <c r="G32" s="16">
        <f t="shared" si="0"/>
        <v>1352961.6099999999</v>
      </c>
      <c r="H32" s="27">
        <f>RA!J34</f>
        <v>2.3373548706738001</v>
      </c>
      <c r="I32" s="20">
        <f>VLOOKUP(B32,RMS!B:D,3,FALSE)</f>
        <v>1149638.48</v>
      </c>
      <c r="J32" s="21">
        <f>VLOOKUP(B32,RMS!B:E,4,FALSE)</f>
        <v>1352961.61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1613004.9</v>
      </c>
      <c r="F33" s="25">
        <f>VLOOKUP(C33,RA!B34:I66,8,0)</f>
        <v>-191075.03</v>
      </c>
      <c r="G33" s="16">
        <f t="shared" si="0"/>
        <v>1804079.93</v>
      </c>
      <c r="H33" s="27">
        <f>RA!J35</f>
        <v>9.9307855848253794</v>
      </c>
      <c r="I33" s="20">
        <f>VLOOKUP(B33,RMS!B:D,3,FALSE)</f>
        <v>1613004.9</v>
      </c>
      <c r="J33" s="21">
        <f>VLOOKUP(B33,RMS!B:E,4,FALSE)</f>
        <v>1804079.93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918011.52</v>
      </c>
      <c r="F34" s="25">
        <f>VLOOKUP(C34,RA!B34:I67,8,0)</f>
        <v>-202882.08</v>
      </c>
      <c r="G34" s="16">
        <f t="shared" si="0"/>
        <v>1120893.6000000001</v>
      </c>
      <c r="H34" s="27">
        <f>RA!J34</f>
        <v>2.3373548706738001</v>
      </c>
      <c r="I34" s="20">
        <f>VLOOKUP(B34,RMS!B:D,3,FALSE)</f>
        <v>918011.52</v>
      </c>
      <c r="J34" s="21">
        <f>VLOOKUP(B34,RMS!B:E,4,FALSE)</f>
        <v>1120893.6000000001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VLOOKUP(C35,RA!B35:D64,3,0)</f>
        <v>0.02</v>
      </c>
      <c r="F35" s="25">
        <f>VLOOKUP(C35,RA!B35:I68,8,0)</f>
        <v>-81.19</v>
      </c>
      <c r="G35" s="16">
        <f t="shared" si="0"/>
        <v>81.209999999999994</v>
      </c>
      <c r="H35" s="27">
        <f>RA!J35</f>
        <v>9.9307855848253794</v>
      </c>
      <c r="I35" s="20">
        <f>VLOOKUP(B35,RMS!B:D,3,FALSE)</f>
        <v>0.02</v>
      </c>
      <c r="J35" s="21">
        <f>VLOOKUP(B35,RMS!B:E,4,FALSE)</f>
        <v>81.209999999999994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106186.32520000001</v>
      </c>
      <c r="F36" s="25">
        <f>VLOOKUP(C36,RA!B8:I68,8,0)</f>
        <v>7840.4312</v>
      </c>
      <c r="G36" s="16">
        <f t="shared" si="0"/>
        <v>98345.894</v>
      </c>
      <c r="H36" s="27">
        <f>RA!J35</f>
        <v>9.9307855848253794</v>
      </c>
      <c r="I36" s="20">
        <f>VLOOKUP(B36,RMS!B:D,3,FALSE)</f>
        <v>106186.324786325</v>
      </c>
      <c r="J36" s="21">
        <f>VLOOKUP(B36,RMS!B:E,4,FALSE)</f>
        <v>98345.8931623932</v>
      </c>
      <c r="K36" s="22">
        <f t="shared" si="1"/>
        <v>4.1367500671185553E-4</v>
      </c>
      <c r="L36" s="22">
        <f t="shared" si="2"/>
        <v>8.3760679990518838E-4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1055855.7461999999</v>
      </c>
      <c r="F37" s="25">
        <f>VLOOKUP(C37,RA!B8:I69,8,0)</f>
        <v>67502.542300000001</v>
      </c>
      <c r="G37" s="16">
        <f t="shared" si="0"/>
        <v>988353.20389999996</v>
      </c>
      <c r="H37" s="27">
        <f>RA!J36</f>
        <v>-2.7430535401749401</v>
      </c>
      <c r="I37" s="20">
        <f>VLOOKUP(B37,RMS!B:D,3,FALSE)</f>
        <v>1055855.7344478599</v>
      </c>
      <c r="J37" s="21">
        <f>VLOOKUP(B37,RMS!B:E,4,FALSE)</f>
        <v>988353.19977094</v>
      </c>
      <c r="K37" s="22">
        <f t="shared" si="1"/>
        <v>1.1752140009775758E-2</v>
      </c>
      <c r="L37" s="22">
        <f t="shared" si="2"/>
        <v>4.1290599619969726E-3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625431.68999999994</v>
      </c>
      <c r="F38" s="25">
        <f>VLOOKUP(C38,RA!B9:I70,8,0)</f>
        <v>-140313.31</v>
      </c>
      <c r="G38" s="16">
        <f t="shared" si="0"/>
        <v>765745</v>
      </c>
      <c r="H38" s="27">
        <f>RA!J37</f>
        <v>-17.6858319843295</v>
      </c>
      <c r="I38" s="20">
        <f>VLOOKUP(B38,RMS!B:D,3,FALSE)</f>
        <v>625431.68999999994</v>
      </c>
      <c r="J38" s="21">
        <f>VLOOKUP(B38,RMS!B:E,4,FALSE)</f>
        <v>765745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273379.83</v>
      </c>
      <c r="F39" s="25">
        <f>VLOOKUP(C39,RA!B10:I71,8,0)</f>
        <v>33536.400000000001</v>
      </c>
      <c r="G39" s="16">
        <f t="shared" si="0"/>
        <v>239843.43000000002</v>
      </c>
      <c r="H39" s="27">
        <f>RA!J38</f>
        <v>-11.845905117833199</v>
      </c>
      <c r="I39" s="20">
        <f>VLOOKUP(B39,RMS!B:D,3,FALSE)</f>
        <v>273379.83</v>
      </c>
      <c r="J39" s="21">
        <f>VLOOKUP(B39,RMS!B:E,4,FALSE)</f>
        <v>239843.43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-22.100167109014102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44607.343800000002</v>
      </c>
      <c r="F41" s="25">
        <f>VLOOKUP(C41,RA!B8:I72,8,0)</f>
        <v>5441.9633000000003</v>
      </c>
      <c r="G41" s="16">
        <f t="shared" si="0"/>
        <v>39165.380499999999</v>
      </c>
      <c r="H41" s="27">
        <f>RA!J39</f>
        <v>-22.100167109014102</v>
      </c>
      <c r="I41" s="20">
        <f>VLOOKUP(B41,RMS!B:D,3,FALSE)</f>
        <v>44607.343619998501</v>
      </c>
      <c r="J41" s="21">
        <f>VLOOKUP(B41,RMS!B:E,4,FALSE)</f>
        <v>39165.380571817601</v>
      </c>
      <c r="K41" s="22">
        <f t="shared" si="1"/>
        <v>1.8000150157604367E-4</v>
      </c>
      <c r="L41" s="22">
        <f t="shared" si="2"/>
        <v>-7.1817601565271616E-5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32156286.458999999</v>
      </c>
      <c r="E7" s="67">
        <v>29845217.733199999</v>
      </c>
      <c r="F7" s="68">
        <v>107.743514376272</v>
      </c>
      <c r="G7" s="67">
        <v>25348192.5942</v>
      </c>
      <c r="H7" s="68">
        <v>26.858300999171799</v>
      </c>
      <c r="I7" s="67">
        <v>669446.63130000001</v>
      </c>
      <c r="J7" s="68">
        <v>2.08185305275707</v>
      </c>
      <c r="K7" s="67">
        <v>897863.24010000005</v>
      </c>
      <c r="L7" s="68">
        <v>3.5421193710885799</v>
      </c>
      <c r="M7" s="68">
        <v>-0.254400223328622</v>
      </c>
      <c r="N7" s="67">
        <v>522589411.33939999</v>
      </c>
      <c r="O7" s="67">
        <v>2855374673.4650998</v>
      </c>
      <c r="P7" s="67">
        <v>1214353</v>
      </c>
      <c r="Q7" s="67">
        <v>909989</v>
      </c>
      <c r="R7" s="68">
        <v>33.446997710961298</v>
      </c>
      <c r="S7" s="67">
        <v>26.4801803585942</v>
      </c>
      <c r="T7" s="67">
        <v>24.4827695269943</v>
      </c>
      <c r="U7" s="69">
        <v>7.5430408877547697</v>
      </c>
    </row>
    <row r="8" spans="1:23" ht="12" thickBot="1">
      <c r="A8" s="70">
        <v>42490</v>
      </c>
      <c r="B8" s="48" t="s">
        <v>6</v>
      </c>
      <c r="C8" s="49"/>
      <c r="D8" s="71">
        <v>685274.22450000001</v>
      </c>
      <c r="E8" s="71">
        <v>1025564.339</v>
      </c>
      <c r="F8" s="72">
        <v>66.819232927715902</v>
      </c>
      <c r="G8" s="71">
        <v>542831.37930000003</v>
      </c>
      <c r="H8" s="72">
        <v>26.240716847225201</v>
      </c>
      <c r="I8" s="71">
        <v>142789.22719999999</v>
      </c>
      <c r="J8" s="72">
        <v>20.836801107495901</v>
      </c>
      <c r="K8" s="71">
        <v>125492.71490000001</v>
      </c>
      <c r="L8" s="72">
        <v>23.118176230310599</v>
      </c>
      <c r="M8" s="72">
        <v>0.137828815910014</v>
      </c>
      <c r="N8" s="71">
        <v>17830247.362799998</v>
      </c>
      <c r="O8" s="71">
        <v>107216243.1596</v>
      </c>
      <c r="P8" s="71">
        <v>31611</v>
      </c>
      <c r="Q8" s="71">
        <v>23926</v>
      </c>
      <c r="R8" s="72">
        <v>32.1198695979269</v>
      </c>
      <c r="S8" s="71">
        <v>21.678346920375802</v>
      </c>
      <c r="T8" s="71">
        <v>20.787188330686298</v>
      </c>
      <c r="U8" s="73">
        <v>4.1108235464758698</v>
      </c>
    </row>
    <row r="9" spans="1:23" ht="12" thickBot="1">
      <c r="A9" s="74"/>
      <c r="B9" s="48" t="s">
        <v>7</v>
      </c>
      <c r="C9" s="49"/>
      <c r="D9" s="71">
        <v>326522.78360000002</v>
      </c>
      <c r="E9" s="71">
        <v>166644.3953</v>
      </c>
      <c r="F9" s="72">
        <v>195.93985324989799</v>
      </c>
      <c r="G9" s="71">
        <v>77721.146399999998</v>
      </c>
      <c r="H9" s="72">
        <v>320.12090495875702</v>
      </c>
      <c r="I9" s="71">
        <v>28001.677899999999</v>
      </c>
      <c r="J9" s="72">
        <v>8.5757194616786308</v>
      </c>
      <c r="K9" s="71">
        <v>17116.571100000001</v>
      </c>
      <c r="L9" s="72">
        <v>22.023055362446399</v>
      </c>
      <c r="M9" s="72">
        <v>0.63593968303616599</v>
      </c>
      <c r="N9" s="71">
        <v>2986813.8144999999</v>
      </c>
      <c r="O9" s="71">
        <v>14944404.7685</v>
      </c>
      <c r="P9" s="71">
        <v>6541</v>
      </c>
      <c r="Q9" s="71">
        <v>3698</v>
      </c>
      <c r="R9" s="72">
        <v>76.879394267171506</v>
      </c>
      <c r="S9" s="71">
        <v>49.919398195994503</v>
      </c>
      <c r="T9" s="71">
        <v>18.208781719848599</v>
      </c>
      <c r="U9" s="73">
        <v>63.523635344406799</v>
      </c>
    </row>
    <row r="10" spans="1:23" ht="12" thickBot="1">
      <c r="A10" s="74"/>
      <c r="B10" s="48" t="s">
        <v>8</v>
      </c>
      <c r="C10" s="49"/>
      <c r="D10" s="71">
        <v>314137.53460000001</v>
      </c>
      <c r="E10" s="71">
        <v>241804.2046</v>
      </c>
      <c r="F10" s="72">
        <v>129.91400836873601</v>
      </c>
      <c r="G10" s="71">
        <v>150362.77559999999</v>
      </c>
      <c r="H10" s="72">
        <v>108.919749816058</v>
      </c>
      <c r="I10" s="71">
        <v>62354.279699999999</v>
      </c>
      <c r="J10" s="72">
        <v>19.849356677290199</v>
      </c>
      <c r="K10" s="71">
        <v>36737.274799999999</v>
      </c>
      <c r="L10" s="72">
        <v>24.432426611842899</v>
      </c>
      <c r="M10" s="72">
        <v>0.69730280864491301</v>
      </c>
      <c r="N10" s="71">
        <v>4278407.8364000004</v>
      </c>
      <c r="O10" s="71">
        <v>25474513.4307</v>
      </c>
      <c r="P10" s="71">
        <v>128973</v>
      </c>
      <c r="Q10" s="71">
        <v>95321</v>
      </c>
      <c r="R10" s="72">
        <v>35.303867982920899</v>
      </c>
      <c r="S10" s="71">
        <v>2.4356844812480101</v>
      </c>
      <c r="T10" s="71">
        <v>1.29021185992593</v>
      </c>
      <c r="U10" s="73">
        <v>47.028776926605602</v>
      </c>
    </row>
    <row r="11" spans="1:23" ht="12" thickBot="1">
      <c r="A11" s="74"/>
      <c r="B11" s="48" t="s">
        <v>9</v>
      </c>
      <c r="C11" s="49"/>
      <c r="D11" s="71">
        <v>56882.1774</v>
      </c>
      <c r="E11" s="71">
        <v>125020.6591</v>
      </c>
      <c r="F11" s="72">
        <v>45.4982223014052</v>
      </c>
      <c r="G11" s="71">
        <v>53486.360999999997</v>
      </c>
      <c r="H11" s="72">
        <v>6.3489389379098</v>
      </c>
      <c r="I11" s="71">
        <v>12276.2181</v>
      </c>
      <c r="J11" s="72">
        <v>21.581835754409799</v>
      </c>
      <c r="K11" s="71">
        <v>11424.1402</v>
      </c>
      <c r="L11" s="72">
        <v>21.358978226243501</v>
      </c>
      <c r="M11" s="72">
        <v>7.4585735563715005E-2</v>
      </c>
      <c r="N11" s="71">
        <v>1474046.6026000001</v>
      </c>
      <c r="O11" s="71">
        <v>8515696.7733999994</v>
      </c>
      <c r="P11" s="71">
        <v>2757</v>
      </c>
      <c r="Q11" s="71">
        <v>2008</v>
      </c>
      <c r="R11" s="72">
        <v>37.300796812748999</v>
      </c>
      <c r="S11" s="71">
        <v>20.631910554950998</v>
      </c>
      <c r="T11" s="71">
        <v>21.269441633466101</v>
      </c>
      <c r="U11" s="73">
        <v>-3.0900244396518599</v>
      </c>
    </row>
    <row r="12" spans="1:23" ht="12" thickBot="1">
      <c r="A12" s="74"/>
      <c r="B12" s="48" t="s">
        <v>10</v>
      </c>
      <c r="C12" s="49"/>
      <c r="D12" s="71">
        <v>189191.37409999999</v>
      </c>
      <c r="E12" s="71">
        <v>354599.07760000002</v>
      </c>
      <c r="F12" s="72">
        <v>53.353600178682498</v>
      </c>
      <c r="G12" s="71">
        <v>321416.77140000003</v>
      </c>
      <c r="H12" s="72">
        <v>-41.138300507488701</v>
      </c>
      <c r="I12" s="71">
        <v>31393.829399999999</v>
      </c>
      <c r="J12" s="72">
        <v>16.593689616846</v>
      </c>
      <c r="K12" s="71">
        <v>19107.3737</v>
      </c>
      <c r="L12" s="72">
        <v>5.9447345005594201</v>
      </c>
      <c r="M12" s="72">
        <v>0.643021688532736</v>
      </c>
      <c r="N12" s="71">
        <v>3969385.9270000001</v>
      </c>
      <c r="O12" s="71">
        <v>27643425.6336</v>
      </c>
      <c r="P12" s="71">
        <v>2194</v>
      </c>
      <c r="Q12" s="71">
        <v>1598</v>
      </c>
      <c r="R12" s="72">
        <v>37.296620775969998</v>
      </c>
      <c r="S12" s="71">
        <v>86.231255287146794</v>
      </c>
      <c r="T12" s="71">
        <v>89.7681881101377</v>
      </c>
      <c r="U12" s="73">
        <v>-4.1016830976344796</v>
      </c>
    </row>
    <row r="13" spans="1:23" ht="12" thickBot="1">
      <c r="A13" s="74"/>
      <c r="B13" s="48" t="s">
        <v>11</v>
      </c>
      <c r="C13" s="49"/>
      <c r="D13" s="71">
        <v>283392.8824</v>
      </c>
      <c r="E13" s="71">
        <v>445068.26679999998</v>
      </c>
      <c r="F13" s="72">
        <v>63.6740256584836</v>
      </c>
      <c r="G13" s="71">
        <v>384001.48109999998</v>
      </c>
      <c r="H13" s="72">
        <v>-26.200054857028</v>
      </c>
      <c r="I13" s="71">
        <v>66970.758799999996</v>
      </c>
      <c r="J13" s="72">
        <v>23.631771635489699</v>
      </c>
      <c r="K13" s="71">
        <v>41664.386700000003</v>
      </c>
      <c r="L13" s="72">
        <v>10.8500588541089</v>
      </c>
      <c r="M13" s="72">
        <v>0.60738616608509899</v>
      </c>
      <c r="N13" s="71">
        <v>6507207.1152999997</v>
      </c>
      <c r="O13" s="71">
        <v>46014722.824199997</v>
      </c>
      <c r="P13" s="71">
        <v>15932</v>
      </c>
      <c r="Q13" s="71">
        <v>11553</v>
      </c>
      <c r="R13" s="72">
        <v>37.903574829048701</v>
      </c>
      <c r="S13" s="71">
        <v>17.787652673863899</v>
      </c>
      <c r="T13" s="71">
        <v>17.682783744481998</v>
      </c>
      <c r="U13" s="73">
        <v>0.58956024892512304</v>
      </c>
    </row>
    <row r="14" spans="1:23" ht="12" thickBot="1">
      <c r="A14" s="74"/>
      <c r="B14" s="48" t="s">
        <v>12</v>
      </c>
      <c r="C14" s="49"/>
      <c r="D14" s="71">
        <v>203960.916</v>
      </c>
      <c r="E14" s="71">
        <v>212978.61040000001</v>
      </c>
      <c r="F14" s="72">
        <v>95.765915467725307</v>
      </c>
      <c r="G14" s="71">
        <v>211264.14480000001</v>
      </c>
      <c r="H14" s="72">
        <v>-3.4569182607459599</v>
      </c>
      <c r="I14" s="71">
        <v>32229.4496</v>
      </c>
      <c r="J14" s="72">
        <v>15.8017772385372</v>
      </c>
      <c r="K14" s="71">
        <v>42719.1806</v>
      </c>
      <c r="L14" s="72">
        <v>20.220743392326</v>
      </c>
      <c r="M14" s="72">
        <v>-0.24555084748044101</v>
      </c>
      <c r="N14" s="71">
        <v>3899489.4188000001</v>
      </c>
      <c r="O14" s="71">
        <v>20433633.4023</v>
      </c>
      <c r="P14" s="71">
        <v>4097</v>
      </c>
      <c r="Q14" s="71">
        <v>2730</v>
      </c>
      <c r="R14" s="72">
        <v>50.073260073260101</v>
      </c>
      <c r="S14" s="71">
        <v>49.782991457163803</v>
      </c>
      <c r="T14" s="71">
        <v>47.863409304029297</v>
      </c>
      <c r="U14" s="73">
        <v>3.8558995692056799</v>
      </c>
    </row>
    <row r="15" spans="1:23" ht="12" thickBot="1">
      <c r="A15" s="74"/>
      <c r="B15" s="48" t="s">
        <v>13</v>
      </c>
      <c r="C15" s="49"/>
      <c r="D15" s="71">
        <v>182036.8867</v>
      </c>
      <c r="E15" s="71">
        <v>247946.709</v>
      </c>
      <c r="F15" s="72">
        <v>73.417746673943597</v>
      </c>
      <c r="G15" s="71">
        <v>222223.8603</v>
      </c>
      <c r="H15" s="72">
        <v>-18.084004816471101</v>
      </c>
      <c r="I15" s="71">
        <v>14622.802900000001</v>
      </c>
      <c r="J15" s="72">
        <v>8.03287903077503</v>
      </c>
      <c r="K15" s="71">
        <v>8536.2911000000004</v>
      </c>
      <c r="L15" s="72">
        <v>3.8413026794134901</v>
      </c>
      <c r="M15" s="72">
        <v>0.71301596076075702</v>
      </c>
      <c r="N15" s="71">
        <v>3289259.5266999998</v>
      </c>
      <c r="O15" s="71">
        <v>16613124.3971</v>
      </c>
      <c r="P15" s="71">
        <v>8921</v>
      </c>
      <c r="Q15" s="71">
        <v>5217</v>
      </c>
      <c r="R15" s="72">
        <v>70.998658232700805</v>
      </c>
      <c r="S15" s="71">
        <v>20.405435119381199</v>
      </c>
      <c r="T15" s="71">
        <v>21.5395130343109</v>
      </c>
      <c r="U15" s="73">
        <v>-5.55772473507571</v>
      </c>
    </row>
    <row r="16" spans="1:23" ht="12" thickBot="1">
      <c r="A16" s="74"/>
      <c r="B16" s="48" t="s">
        <v>14</v>
      </c>
      <c r="C16" s="49"/>
      <c r="D16" s="71">
        <v>1837004.5004</v>
      </c>
      <c r="E16" s="71">
        <v>2142524.4728000001</v>
      </c>
      <c r="F16" s="72">
        <v>85.740187508769694</v>
      </c>
      <c r="G16" s="71">
        <v>1204189.8276</v>
      </c>
      <c r="H16" s="72">
        <v>52.551072787354997</v>
      </c>
      <c r="I16" s="71">
        <v>-81462.904800000004</v>
      </c>
      <c r="J16" s="72">
        <v>-4.43455118276857</v>
      </c>
      <c r="K16" s="71">
        <v>18890.034800000001</v>
      </c>
      <c r="L16" s="72">
        <v>1.56869244092924</v>
      </c>
      <c r="M16" s="72">
        <v>-5.3124803983950297</v>
      </c>
      <c r="N16" s="71">
        <v>27046664.839000002</v>
      </c>
      <c r="O16" s="71">
        <v>138626416.87110001</v>
      </c>
      <c r="P16" s="71">
        <v>73484</v>
      </c>
      <c r="Q16" s="71">
        <v>48173</v>
      </c>
      <c r="R16" s="72">
        <v>52.541880306395697</v>
      </c>
      <c r="S16" s="71">
        <v>24.998700402808801</v>
      </c>
      <c r="T16" s="71">
        <v>21.6178979075416</v>
      </c>
      <c r="U16" s="73">
        <v>13.5239130066432</v>
      </c>
    </row>
    <row r="17" spans="1:21" ht="12" thickBot="1">
      <c r="A17" s="74"/>
      <c r="B17" s="48" t="s">
        <v>15</v>
      </c>
      <c r="C17" s="49"/>
      <c r="D17" s="71">
        <v>1410598.6081000001</v>
      </c>
      <c r="E17" s="71">
        <v>1676791.2592</v>
      </c>
      <c r="F17" s="72">
        <v>84.124878416470196</v>
      </c>
      <c r="G17" s="71">
        <v>1360866.0926999999</v>
      </c>
      <c r="H17" s="72">
        <v>3.65447531294787</v>
      </c>
      <c r="I17" s="71">
        <v>35465.978499999997</v>
      </c>
      <c r="J17" s="72">
        <v>2.5142502123811599</v>
      </c>
      <c r="K17" s="71">
        <v>51968.079400000002</v>
      </c>
      <c r="L17" s="72">
        <v>3.81875040305352</v>
      </c>
      <c r="M17" s="72">
        <v>-0.317543020456515</v>
      </c>
      <c r="N17" s="71">
        <v>24682094.860300001</v>
      </c>
      <c r="O17" s="71">
        <v>174256301.36860001</v>
      </c>
      <c r="P17" s="71">
        <v>14831</v>
      </c>
      <c r="Q17" s="71">
        <v>10935</v>
      </c>
      <c r="R17" s="72">
        <v>35.628715134887997</v>
      </c>
      <c r="S17" s="71">
        <v>95.1114967365653</v>
      </c>
      <c r="T17" s="71">
        <v>63.343677192501197</v>
      </c>
      <c r="U17" s="73">
        <v>33.4006094258541</v>
      </c>
    </row>
    <row r="18" spans="1:21" ht="12" thickBot="1">
      <c r="A18" s="74"/>
      <c r="B18" s="48" t="s">
        <v>16</v>
      </c>
      <c r="C18" s="49"/>
      <c r="D18" s="71">
        <v>2519267.2355999998</v>
      </c>
      <c r="E18" s="71">
        <v>3379028.0669</v>
      </c>
      <c r="F18" s="72">
        <v>74.555972478536901</v>
      </c>
      <c r="G18" s="71">
        <v>1994738.8308000001</v>
      </c>
      <c r="H18" s="72">
        <v>26.295593022051701</v>
      </c>
      <c r="I18" s="71">
        <v>325525.48320000002</v>
      </c>
      <c r="J18" s="72">
        <v>12.9214351935344</v>
      </c>
      <c r="K18" s="71">
        <v>266804.99040000001</v>
      </c>
      <c r="L18" s="72">
        <v>13.375434732625999</v>
      </c>
      <c r="M18" s="72">
        <v>0.220087685436337</v>
      </c>
      <c r="N18" s="71">
        <v>50018177.556999996</v>
      </c>
      <c r="O18" s="71">
        <v>329298017.5869</v>
      </c>
      <c r="P18" s="71">
        <v>110852</v>
      </c>
      <c r="Q18" s="71">
        <v>78106</v>
      </c>
      <c r="R18" s="72">
        <v>41.925076178526602</v>
      </c>
      <c r="S18" s="71">
        <v>22.726403092411498</v>
      </c>
      <c r="T18" s="71">
        <v>23.219744634215001</v>
      </c>
      <c r="U18" s="73">
        <v>-2.1707858467416998</v>
      </c>
    </row>
    <row r="19" spans="1:21" ht="12" thickBot="1">
      <c r="A19" s="74"/>
      <c r="B19" s="48" t="s">
        <v>17</v>
      </c>
      <c r="C19" s="49"/>
      <c r="D19" s="71">
        <v>1243974.3448000001</v>
      </c>
      <c r="E19" s="71">
        <v>824065.49670000002</v>
      </c>
      <c r="F19" s="72">
        <v>150.95576137837801</v>
      </c>
      <c r="G19" s="71">
        <v>820367.27910000004</v>
      </c>
      <c r="H19" s="72">
        <v>51.6362703013614</v>
      </c>
      <c r="I19" s="71">
        <v>-77475.787599999996</v>
      </c>
      <c r="J19" s="72">
        <v>-6.22808564532383</v>
      </c>
      <c r="K19" s="71">
        <v>-1078.6387</v>
      </c>
      <c r="L19" s="72">
        <v>-0.13148241372856101</v>
      </c>
      <c r="M19" s="72">
        <v>70.827376117693504</v>
      </c>
      <c r="N19" s="71">
        <v>16364170.0264</v>
      </c>
      <c r="O19" s="71">
        <v>93752751.357299998</v>
      </c>
      <c r="P19" s="71">
        <v>16257</v>
      </c>
      <c r="Q19" s="71">
        <v>10648</v>
      </c>
      <c r="R19" s="72">
        <v>52.676558978211901</v>
      </c>
      <c r="S19" s="71">
        <v>76.519305210063393</v>
      </c>
      <c r="T19" s="71">
        <v>56.224165195341897</v>
      </c>
      <c r="U19" s="73">
        <v>26.522901585432098</v>
      </c>
    </row>
    <row r="20" spans="1:21" ht="12" thickBot="1">
      <c r="A20" s="74"/>
      <c r="B20" s="48" t="s">
        <v>18</v>
      </c>
      <c r="C20" s="49"/>
      <c r="D20" s="71">
        <v>2700324.5410000002</v>
      </c>
      <c r="E20" s="71">
        <v>1396347.0223000001</v>
      </c>
      <c r="F20" s="72">
        <v>193.384917780119</v>
      </c>
      <c r="G20" s="71">
        <v>854534.05420000001</v>
      </c>
      <c r="H20" s="72">
        <v>215.999640708058</v>
      </c>
      <c r="I20" s="71">
        <v>-49729.132299999997</v>
      </c>
      <c r="J20" s="72">
        <v>-1.84159835401059</v>
      </c>
      <c r="K20" s="71">
        <v>52898.113700000002</v>
      </c>
      <c r="L20" s="72">
        <v>6.1902873782511003</v>
      </c>
      <c r="M20" s="72">
        <v>-1.9400927334011899</v>
      </c>
      <c r="N20" s="71">
        <v>30478878.726599999</v>
      </c>
      <c r="O20" s="71">
        <v>157360219.85299999</v>
      </c>
      <c r="P20" s="71">
        <v>55617</v>
      </c>
      <c r="Q20" s="71">
        <v>36421</v>
      </c>
      <c r="R20" s="72">
        <v>52.705856511353304</v>
      </c>
      <c r="S20" s="71">
        <v>48.552143067767098</v>
      </c>
      <c r="T20" s="71">
        <v>28.960029318250498</v>
      </c>
      <c r="U20" s="73">
        <v>40.352727009744399</v>
      </c>
    </row>
    <row r="21" spans="1:21" ht="12" thickBot="1">
      <c r="A21" s="74"/>
      <c r="B21" s="48" t="s">
        <v>19</v>
      </c>
      <c r="C21" s="49"/>
      <c r="D21" s="71">
        <v>437715.13160000002</v>
      </c>
      <c r="E21" s="71">
        <v>506397.40990000003</v>
      </c>
      <c r="F21" s="72">
        <v>86.437079464217106</v>
      </c>
      <c r="G21" s="71">
        <v>357257.94650000002</v>
      </c>
      <c r="H21" s="72">
        <v>22.520754510354902</v>
      </c>
      <c r="I21" s="71">
        <v>32947.375999999997</v>
      </c>
      <c r="J21" s="72">
        <v>7.5271274903305203</v>
      </c>
      <c r="K21" s="71">
        <v>28796.282500000001</v>
      </c>
      <c r="L21" s="72">
        <v>8.0603616468472303</v>
      </c>
      <c r="M21" s="72">
        <v>0.14415379832448899</v>
      </c>
      <c r="N21" s="71">
        <v>9921304.9351000004</v>
      </c>
      <c r="O21" s="71">
        <v>57287184.892300002</v>
      </c>
      <c r="P21" s="71">
        <v>36631</v>
      </c>
      <c r="Q21" s="71">
        <v>29649</v>
      </c>
      <c r="R21" s="72">
        <v>23.548854936085501</v>
      </c>
      <c r="S21" s="71">
        <v>11.9493088258579</v>
      </c>
      <c r="T21" s="71">
        <v>11.7094861884043</v>
      </c>
      <c r="U21" s="73">
        <v>2.0070000779842601</v>
      </c>
    </row>
    <row r="22" spans="1:21" ht="12" thickBot="1">
      <c r="A22" s="74"/>
      <c r="B22" s="48" t="s">
        <v>20</v>
      </c>
      <c r="C22" s="49"/>
      <c r="D22" s="71">
        <v>1827932.3652999999</v>
      </c>
      <c r="E22" s="71">
        <v>1765515.1814999999</v>
      </c>
      <c r="F22" s="72">
        <v>103.535352425968</v>
      </c>
      <c r="G22" s="71">
        <v>1433172.0303</v>
      </c>
      <c r="H22" s="72">
        <v>27.544518498408401</v>
      </c>
      <c r="I22" s="71">
        <v>12098.989100000001</v>
      </c>
      <c r="J22" s="72">
        <v>0.66189479051180999</v>
      </c>
      <c r="K22" s="71">
        <v>159189.8504</v>
      </c>
      <c r="L22" s="72">
        <v>11.107518639383301</v>
      </c>
      <c r="M22" s="72">
        <v>-0.92399647923785</v>
      </c>
      <c r="N22" s="71">
        <v>34978299.391900003</v>
      </c>
      <c r="O22" s="71">
        <v>178874751.62959999</v>
      </c>
      <c r="P22" s="71">
        <v>105413</v>
      </c>
      <c r="Q22" s="71">
        <v>76123</v>
      </c>
      <c r="R22" s="72">
        <v>38.477201371464602</v>
      </c>
      <c r="S22" s="71">
        <v>17.340673022302799</v>
      </c>
      <c r="T22" s="71">
        <v>16.557693342353801</v>
      </c>
      <c r="U22" s="73">
        <v>4.5152784954880101</v>
      </c>
    </row>
    <row r="23" spans="1:21" ht="12" thickBot="1">
      <c r="A23" s="74"/>
      <c r="B23" s="48" t="s">
        <v>21</v>
      </c>
      <c r="C23" s="49"/>
      <c r="D23" s="71">
        <v>4381541.9061000003</v>
      </c>
      <c r="E23" s="71">
        <v>5911825.5994999995</v>
      </c>
      <c r="F23" s="72">
        <v>74.114870818763194</v>
      </c>
      <c r="G23" s="71">
        <v>2945458.5904000001</v>
      </c>
      <c r="H23" s="72">
        <v>48.755848083573802</v>
      </c>
      <c r="I23" s="71">
        <v>-36476.4427</v>
      </c>
      <c r="J23" s="72">
        <v>-0.83250242681046505</v>
      </c>
      <c r="K23" s="71">
        <v>222566.75270000001</v>
      </c>
      <c r="L23" s="72">
        <v>7.5562682641474499</v>
      </c>
      <c r="M23" s="72">
        <v>-1.1638898993560201</v>
      </c>
      <c r="N23" s="71">
        <v>80147588.676300004</v>
      </c>
      <c r="O23" s="71">
        <v>401957420.45819998</v>
      </c>
      <c r="P23" s="71">
        <v>106554</v>
      </c>
      <c r="Q23" s="71">
        <v>74798</v>
      </c>
      <c r="R23" s="72">
        <v>42.455680633172001</v>
      </c>
      <c r="S23" s="71">
        <v>41.120388780336697</v>
      </c>
      <c r="T23" s="71">
        <v>33.696900066846702</v>
      </c>
      <c r="U23" s="73">
        <v>18.053060619504301</v>
      </c>
    </row>
    <row r="24" spans="1:21" ht="12" thickBot="1">
      <c r="A24" s="74"/>
      <c r="B24" s="48" t="s">
        <v>22</v>
      </c>
      <c r="C24" s="49"/>
      <c r="D24" s="71">
        <v>374637.55430000002</v>
      </c>
      <c r="E24" s="71">
        <v>295117.38270000002</v>
      </c>
      <c r="F24" s="72">
        <v>126.94526864953799</v>
      </c>
      <c r="G24" s="71">
        <v>280225.86719999998</v>
      </c>
      <c r="H24" s="72">
        <v>33.691281980266801</v>
      </c>
      <c r="I24" s="71">
        <v>49966.434600000001</v>
      </c>
      <c r="J24" s="72">
        <v>13.3372733263116</v>
      </c>
      <c r="K24" s="71">
        <v>34465.9231</v>
      </c>
      <c r="L24" s="72">
        <v>12.299336761585</v>
      </c>
      <c r="M24" s="72">
        <v>0.44973440737468601</v>
      </c>
      <c r="N24" s="71">
        <v>6678773.9283999996</v>
      </c>
      <c r="O24" s="71">
        <v>39549311.632600002</v>
      </c>
      <c r="P24" s="71">
        <v>31394</v>
      </c>
      <c r="Q24" s="71">
        <v>22387</v>
      </c>
      <c r="R24" s="72">
        <v>40.2331710367624</v>
      </c>
      <c r="S24" s="71">
        <v>11.9334125724661</v>
      </c>
      <c r="T24" s="71">
        <v>11.299677763880799</v>
      </c>
      <c r="U24" s="73">
        <v>5.3105916244567402</v>
      </c>
    </row>
    <row r="25" spans="1:21" ht="12" thickBot="1">
      <c r="A25" s="74"/>
      <c r="B25" s="48" t="s">
        <v>23</v>
      </c>
      <c r="C25" s="49"/>
      <c r="D25" s="71">
        <v>343438.6777</v>
      </c>
      <c r="E25" s="71">
        <v>357524.72350000002</v>
      </c>
      <c r="F25" s="72">
        <v>96.060119797561399</v>
      </c>
      <c r="G25" s="71">
        <v>304572.13</v>
      </c>
      <c r="H25" s="72">
        <v>12.761032238898601</v>
      </c>
      <c r="I25" s="71">
        <v>26788.5481</v>
      </c>
      <c r="J25" s="72">
        <v>7.8000964479021997</v>
      </c>
      <c r="K25" s="71">
        <v>698.3501</v>
      </c>
      <c r="L25" s="72">
        <v>0.22928890440500899</v>
      </c>
      <c r="M25" s="72">
        <v>37.359768402696602</v>
      </c>
      <c r="N25" s="71">
        <v>7304556.1162999999</v>
      </c>
      <c r="O25" s="71">
        <v>52041056.486599997</v>
      </c>
      <c r="P25" s="71">
        <v>21619</v>
      </c>
      <c r="Q25" s="71">
        <v>16256</v>
      </c>
      <c r="R25" s="72">
        <v>32.990895669291298</v>
      </c>
      <c r="S25" s="71">
        <v>15.885965016883301</v>
      </c>
      <c r="T25" s="71">
        <v>14.459155105807101</v>
      </c>
      <c r="U25" s="73">
        <v>8.9815753060001207</v>
      </c>
    </row>
    <row r="26" spans="1:21" ht="12" thickBot="1">
      <c r="A26" s="74"/>
      <c r="B26" s="48" t="s">
        <v>24</v>
      </c>
      <c r="C26" s="49"/>
      <c r="D26" s="71">
        <v>762737.11410000001</v>
      </c>
      <c r="E26" s="71">
        <v>760781.07779999997</v>
      </c>
      <c r="F26" s="72">
        <v>100.257108957764</v>
      </c>
      <c r="G26" s="71">
        <v>542060.00399999996</v>
      </c>
      <c r="H26" s="72">
        <v>40.710826932731997</v>
      </c>
      <c r="I26" s="71">
        <v>126615.0275</v>
      </c>
      <c r="J26" s="72">
        <v>16.600087390450501</v>
      </c>
      <c r="K26" s="71">
        <v>102531.79859999999</v>
      </c>
      <c r="L26" s="72">
        <v>18.915211940263301</v>
      </c>
      <c r="M26" s="72">
        <v>0.23488546215749301</v>
      </c>
      <c r="N26" s="71">
        <v>17013221.4234</v>
      </c>
      <c r="O26" s="71">
        <v>93198778.092800006</v>
      </c>
      <c r="P26" s="71">
        <v>48326</v>
      </c>
      <c r="Q26" s="71">
        <v>40489</v>
      </c>
      <c r="R26" s="72">
        <v>19.355874435031701</v>
      </c>
      <c r="S26" s="71">
        <v>15.783162564665</v>
      </c>
      <c r="T26" s="71">
        <v>16.945400506310399</v>
      </c>
      <c r="U26" s="73">
        <v>-7.3637836326121802</v>
      </c>
    </row>
    <row r="27" spans="1:21" ht="12" thickBot="1">
      <c r="A27" s="74"/>
      <c r="B27" s="48" t="s">
        <v>25</v>
      </c>
      <c r="C27" s="49"/>
      <c r="D27" s="71">
        <v>310607.3639</v>
      </c>
      <c r="E27" s="71">
        <v>344987.16019999998</v>
      </c>
      <c r="F27" s="72">
        <v>90.034470766949994</v>
      </c>
      <c r="G27" s="71">
        <v>247592.40729999999</v>
      </c>
      <c r="H27" s="72">
        <v>25.451086035787299</v>
      </c>
      <c r="I27" s="71">
        <v>78378.328899999993</v>
      </c>
      <c r="J27" s="72">
        <v>25.2338926920077</v>
      </c>
      <c r="K27" s="71">
        <v>69731.977899999998</v>
      </c>
      <c r="L27" s="72">
        <v>28.164021126668899</v>
      </c>
      <c r="M27" s="72">
        <v>0.123994059259289</v>
      </c>
      <c r="N27" s="71">
        <v>6745221.7529999996</v>
      </c>
      <c r="O27" s="71">
        <v>31847923.849100001</v>
      </c>
      <c r="P27" s="71">
        <v>36497</v>
      </c>
      <c r="Q27" s="71">
        <v>29759</v>
      </c>
      <c r="R27" s="72">
        <v>22.6418898484492</v>
      </c>
      <c r="S27" s="71">
        <v>8.5104902841329402</v>
      </c>
      <c r="T27" s="71">
        <v>8.4077594374811007</v>
      </c>
      <c r="U27" s="73">
        <v>1.2071084417237099</v>
      </c>
    </row>
    <row r="28" spans="1:21" ht="12" thickBot="1">
      <c r="A28" s="74"/>
      <c r="B28" s="48" t="s">
        <v>26</v>
      </c>
      <c r="C28" s="49"/>
      <c r="D28" s="71">
        <v>1183368.737</v>
      </c>
      <c r="E28" s="71">
        <v>1109540.5112000001</v>
      </c>
      <c r="F28" s="72">
        <v>106.653945940212</v>
      </c>
      <c r="G28" s="71">
        <v>838392.37650000001</v>
      </c>
      <c r="H28" s="72">
        <v>41.147363712938102</v>
      </c>
      <c r="I28" s="71">
        <v>41812.943800000001</v>
      </c>
      <c r="J28" s="72">
        <v>3.5333824946230599</v>
      </c>
      <c r="K28" s="71">
        <v>17846.564900000001</v>
      </c>
      <c r="L28" s="72">
        <v>2.1286649783843798</v>
      </c>
      <c r="M28" s="72">
        <v>1.3429127136954</v>
      </c>
      <c r="N28" s="71">
        <v>24329712.863299999</v>
      </c>
      <c r="O28" s="71">
        <v>133033396.47229999</v>
      </c>
      <c r="P28" s="71">
        <v>46449</v>
      </c>
      <c r="Q28" s="71">
        <v>37889</v>
      </c>
      <c r="R28" s="72">
        <v>22.592309113462999</v>
      </c>
      <c r="S28" s="71">
        <v>25.4767322654955</v>
      </c>
      <c r="T28" s="71">
        <v>23.2447471165774</v>
      </c>
      <c r="U28" s="73">
        <v>8.7608768882068109</v>
      </c>
    </row>
    <row r="29" spans="1:21" ht="12" thickBot="1">
      <c r="A29" s="74"/>
      <c r="B29" s="48" t="s">
        <v>27</v>
      </c>
      <c r="C29" s="49"/>
      <c r="D29" s="71">
        <v>965249.63780000003</v>
      </c>
      <c r="E29" s="71">
        <v>977716.74230000004</v>
      </c>
      <c r="F29" s="72">
        <v>98.724875624951196</v>
      </c>
      <c r="G29" s="71">
        <v>722097.83660000004</v>
      </c>
      <c r="H29" s="72">
        <v>33.6729718433836</v>
      </c>
      <c r="I29" s="71">
        <v>150390.78719999999</v>
      </c>
      <c r="J29" s="72">
        <v>15.580506980844</v>
      </c>
      <c r="K29" s="71">
        <v>111474.1905</v>
      </c>
      <c r="L29" s="72">
        <v>15.437546666096701</v>
      </c>
      <c r="M29" s="72">
        <v>0.34910858312086201</v>
      </c>
      <c r="N29" s="71">
        <v>24551319.0704</v>
      </c>
      <c r="O29" s="71">
        <v>98438937.124599993</v>
      </c>
      <c r="P29" s="71">
        <v>121085</v>
      </c>
      <c r="Q29" s="71">
        <v>107183</v>
      </c>
      <c r="R29" s="72">
        <v>12.9703404457796</v>
      </c>
      <c r="S29" s="71">
        <v>7.9716698005533297</v>
      </c>
      <c r="T29" s="71">
        <v>7.6760554565556101</v>
      </c>
      <c r="U29" s="73">
        <v>3.7083114503463199</v>
      </c>
    </row>
    <row r="30" spans="1:21" ht="12" thickBot="1">
      <c r="A30" s="74"/>
      <c r="B30" s="48" t="s">
        <v>28</v>
      </c>
      <c r="C30" s="49"/>
      <c r="D30" s="71">
        <v>2279267.3798000002</v>
      </c>
      <c r="E30" s="71">
        <v>2049734.0981999999</v>
      </c>
      <c r="F30" s="72">
        <v>111.19819794194601</v>
      </c>
      <c r="G30" s="71">
        <v>1653668.5323999999</v>
      </c>
      <c r="H30" s="72">
        <v>37.830970060974401</v>
      </c>
      <c r="I30" s="71">
        <v>190356.02739999999</v>
      </c>
      <c r="J30" s="72">
        <v>8.3516321554473905</v>
      </c>
      <c r="K30" s="71">
        <v>180545.8805</v>
      </c>
      <c r="L30" s="72">
        <v>10.9179002298587</v>
      </c>
      <c r="M30" s="72">
        <v>5.4336032884449999E-2</v>
      </c>
      <c r="N30" s="71">
        <v>37998230.285099998</v>
      </c>
      <c r="O30" s="71">
        <v>142228924.59889999</v>
      </c>
      <c r="P30" s="71">
        <v>109893</v>
      </c>
      <c r="Q30" s="71">
        <v>80109</v>
      </c>
      <c r="R30" s="72">
        <v>37.179343144965003</v>
      </c>
      <c r="S30" s="71">
        <v>20.740787673464201</v>
      </c>
      <c r="T30" s="71">
        <v>18.585429432398399</v>
      </c>
      <c r="U30" s="73">
        <v>10.3918822900993</v>
      </c>
    </row>
    <row r="31" spans="1:21" ht="12" thickBot="1">
      <c r="A31" s="74"/>
      <c r="B31" s="48" t="s">
        <v>29</v>
      </c>
      <c r="C31" s="49"/>
      <c r="D31" s="71">
        <v>889216.93859999999</v>
      </c>
      <c r="E31" s="71">
        <v>1561384.7926</v>
      </c>
      <c r="F31" s="72">
        <v>56.950531529084898</v>
      </c>
      <c r="G31" s="71">
        <v>480483.3481</v>
      </c>
      <c r="H31" s="72">
        <v>85.067170822105794</v>
      </c>
      <c r="I31" s="71">
        <v>44672.995999999999</v>
      </c>
      <c r="J31" s="72">
        <v>5.0238579654514899</v>
      </c>
      <c r="K31" s="71">
        <v>30713.807400000002</v>
      </c>
      <c r="L31" s="72">
        <v>6.39227301454945</v>
      </c>
      <c r="M31" s="72">
        <v>0.45449228805152903</v>
      </c>
      <c r="N31" s="71">
        <v>25968639.3158</v>
      </c>
      <c r="O31" s="71">
        <v>159966602.667</v>
      </c>
      <c r="P31" s="71">
        <v>29874</v>
      </c>
      <c r="Q31" s="71">
        <v>24860</v>
      </c>
      <c r="R31" s="72">
        <v>20.1689460981496</v>
      </c>
      <c r="S31" s="71">
        <v>29.7655800562362</v>
      </c>
      <c r="T31" s="71">
        <v>22.889944818986301</v>
      </c>
      <c r="U31" s="73">
        <v>23.099281869393099</v>
      </c>
    </row>
    <row r="32" spans="1:21" ht="12" thickBot="1">
      <c r="A32" s="74"/>
      <c r="B32" s="48" t="s">
        <v>30</v>
      </c>
      <c r="C32" s="49"/>
      <c r="D32" s="71">
        <v>131714.93210000001</v>
      </c>
      <c r="E32" s="71">
        <v>151497.67499999999</v>
      </c>
      <c r="F32" s="72">
        <v>86.941883497551999</v>
      </c>
      <c r="G32" s="71">
        <v>109155.99280000001</v>
      </c>
      <c r="H32" s="72">
        <v>20.666697925906298</v>
      </c>
      <c r="I32" s="71">
        <v>32829.760199999997</v>
      </c>
      <c r="J32" s="72">
        <v>24.924858310730599</v>
      </c>
      <c r="K32" s="71">
        <v>30101.444800000001</v>
      </c>
      <c r="L32" s="72">
        <v>27.5765388851834</v>
      </c>
      <c r="M32" s="72">
        <v>9.0637357048058004E-2</v>
      </c>
      <c r="N32" s="71">
        <v>3086037.8409000002</v>
      </c>
      <c r="O32" s="71">
        <v>15402391.666999999</v>
      </c>
      <c r="P32" s="71">
        <v>26388</v>
      </c>
      <c r="Q32" s="71">
        <v>23046</v>
      </c>
      <c r="R32" s="72">
        <v>14.5014319187712</v>
      </c>
      <c r="S32" s="71">
        <v>4.9914708238593297</v>
      </c>
      <c r="T32" s="71">
        <v>4.66699510110214</v>
      </c>
      <c r="U32" s="73">
        <v>6.5006034134505297</v>
      </c>
    </row>
    <row r="33" spans="1:21" ht="12" thickBot="1">
      <c r="A33" s="74"/>
      <c r="B33" s="48" t="s">
        <v>74</v>
      </c>
      <c r="C33" s="49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9.8230000000000004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8" t="s">
        <v>31</v>
      </c>
      <c r="C34" s="49"/>
      <c r="D34" s="71">
        <v>271771.20939999999</v>
      </c>
      <c r="E34" s="71">
        <v>249493.0882</v>
      </c>
      <c r="F34" s="72">
        <v>108.929354059757</v>
      </c>
      <c r="G34" s="71">
        <v>230449.9221</v>
      </c>
      <c r="H34" s="72">
        <v>17.9307013530121</v>
      </c>
      <c r="I34" s="71">
        <v>6352.2575999999999</v>
      </c>
      <c r="J34" s="72">
        <v>2.3373548706738001</v>
      </c>
      <c r="K34" s="71">
        <v>6364.1514999999999</v>
      </c>
      <c r="L34" s="72">
        <v>2.76162015678113</v>
      </c>
      <c r="M34" s="72">
        <v>-1.8688901419140001E-3</v>
      </c>
      <c r="N34" s="71">
        <v>3924354.0595</v>
      </c>
      <c r="O34" s="71">
        <v>26819996.726599999</v>
      </c>
      <c r="P34" s="71">
        <v>17483</v>
      </c>
      <c r="Q34" s="71">
        <v>13893</v>
      </c>
      <c r="R34" s="72">
        <v>25.8403512560282</v>
      </c>
      <c r="S34" s="71">
        <v>15.5448841388778</v>
      </c>
      <c r="T34" s="71">
        <v>14.3382954869359</v>
      </c>
      <c r="U34" s="73">
        <v>7.7619661951948604</v>
      </c>
    </row>
    <row r="35" spans="1:21" ht="12" thickBot="1">
      <c r="A35" s="74"/>
      <c r="B35" s="48" t="s">
        <v>77</v>
      </c>
      <c r="C35" s="49"/>
      <c r="D35" s="71">
        <v>1524.9568999999999</v>
      </c>
      <c r="E35" s="75"/>
      <c r="F35" s="75"/>
      <c r="G35" s="75"/>
      <c r="H35" s="75"/>
      <c r="I35" s="71">
        <v>151.4402</v>
      </c>
      <c r="J35" s="72">
        <v>9.9307855848253794</v>
      </c>
      <c r="K35" s="75"/>
      <c r="L35" s="75"/>
      <c r="M35" s="75"/>
      <c r="N35" s="71">
        <v>2914.4443000000001</v>
      </c>
      <c r="O35" s="71">
        <v>2914.4443000000001</v>
      </c>
      <c r="P35" s="71">
        <v>164</v>
      </c>
      <c r="Q35" s="71">
        <v>136</v>
      </c>
      <c r="R35" s="72">
        <v>20.588235294117599</v>
      </c>
      <c r="S35" s="71">
        <v>9.2985176829268301</v>
      </c>
      <c r="T35" s="71">
        <v>10.2168191176471</v>
      </c>
      <c r="U35" s="73">
        <v>-9.8757830660078092</v>
      </c>
    </row>
    <row r="36" spans="1:21" ht="12" thickBot="1">
      <c r="A36" s="74"/>
      <c r="B36" s="48" t="s">
        <v>68</v>
      </c>
      <c r="C36" s="49"/>
      <c r="D36" s="71">
        <v>256878.69</v>
      </c>
      <c r="E36" s="75"/>
      <c r="F36" s="75"/>
      <c r="G36" s="71">
        <v>293646.32</v>
      </c>
      <c r="H36" s="72">
        <v>-12.521059347857699</v>
      </c>
      <c r="I36" s="71">
        <v>-7046.32</v>
      </c>
      <c r="J36" s="72">
        <v>-2.7430535401749401</v>
      </c>
      <c r="K36" s="71">
        <v>-12396.12</v>
      </c>
      <c r="L36" s="72">
        <v>-4.2214457174195097</v>
      </c>
      <c r="M36" s="72">
        <v>-0.43157052367998999</v>
      </c>
      <c r="N36" s="71">
        <v>4693760.45</v>
      </c>
      <c r="O36" s="71">
        <v>19894600.68</v>
      </c>
      <c r="P36" s="71">
        <v>155</v>
      </c>
      <c r="Q36" s="71">
        <v>100</v>
      </c>
      <c r="R36" s="72">
        <v>55</v>
      </c>
      <c r="S36" s="71">
        <v>1657.2818709677399</v>
      </c>
      <c r="T36" s="71">
        <v>8603.8978000000006</v>
      </c>
      <c r="U36" s="73">
        <v>-419.15717843313502</v>
      </c>
    </row>
    <row r="37" spans="1:21" ht="12" thickBot="1">
      <c r="A37" s="74"/>
      <c r="B37" s="48" t="s">
        <v>35</v>
      </c>
      <c r="C37" s="49"/>
      <c r="D37" s="71">
        <v>1149638.48</v>
      </c>
      <c r="E37" s="75"/>
      <c r="F37" s="75"/>
      <c r="G37" s="71">
        <v>1349992.68</v>
      </c>
      <c r="H37" s="72">
        <v>-14.841132323769401</v>
      </c>
      <c r="I37" s="71">
        <v>-203323.13</v>
      </c>
      <c r="J37" s="72">
        <v>-17.6858319843295</v>
      </c>
      <c r="K37" s="71">
        <v>-277697.90999999997</v>
      </c>
      <c r="L37" s="72">
        <v>-20.570327092440198</v>
      </c>
      <c r="M37" s="72">
        <v>-0.26782621446448801</v>
      </c>
      <c r="N37" s="71">
        <v>8987324.2100000009</v>
      </c>
      <c r="O37" s="71">
        <v>59257465.659999996</v>
      </c>
      <c r="P37" s="71">
        <v>447</v>
      </c>
      <c r="Q37" s="71">
        <v>316</v>
      </c>
      <c r="R37" s="72">
        <v>41.455696202531598</v>
      </c>
      <c r="S37" s="71">
        <v>2571.8981655481002</v>
      </c>
      <c r="T37" s="71">
        <v>5455.9015822784804</v>
      </c>
      <c r="U37" s="73">
        <v>-112.13521030354499</v>
      </c>
    </row>
    <row r="38" spans="1:21" ht="12" thickBot="1">
      <c r="A38" s="74"/>
      <c r="B38" s="48" t="s">
        <v>36</v>
      </c>
      <c r="C38" s="49"/>
      <c r="D38" s="71">
        <v>1613004.9</v>
      </c>
      <c r="E38" s="75"/>
      <c r="F38" s="75"/>
      <c r="G38" s="71">
        <v>2287485.59</v>
      </c>
      <c r="H38" s="72">
        <v>-29.485680388482798</v>
      </c>
      <c r="I38" s="71">
        <v>-191075.03</v>
      </c>
      <c r="J38" s="72">
        <v>-11.845905117833199</v>
      </c>
      <c r="K38" s="71">
        <v>-267477.43</v>
      </c>
      <c r="L38" s="72">
        <v>-11.693076064361099</v>
      </c>
      <c r="M38" s="72">
        <v>-0.28564054918577603</v>
      </c>
      <c r="N38" s="71">
        <v>6250175.7699999996</v>
      </c>
      <c r="O38" s="71">
        <v>30615472.969999999</v>
      </c>
      <c r="P38" s="71">
        <v>626</v>
      </c>
      <c r="Q38" s="71">
        <v>382</v>
      </c>
      <c r="R38" s="72">
        <v>63.874345549738202</v>
      </c>
      <c r="S38" s="71">
        <v>2576.6851437699702</v>
      </c>
      <c r="T38" s="71">
        <v>2424.5148952879599</v>
      </c>
      <c r="U38" s="73">
        <v>5.9056594031263101</v>
      </c>
    </row>
    <row r="39" spans="1:21" ht="12" thickBot="1">
      <c r="A39" s="74"/>
      <c r="B39" s="48" t="s">
        <v>37</v>
      </c>
      <c r="C39" s="49"/>
      <c r="D39" s="71">
        <v>918011.52</v>
      </c>
      <c r="E39" s="75"/>
      <c r="F39" s="75"/>
      <c r="G39" s="71">
        <v>1042533.88</v>
      </c>
      <c r="H39" s="72">
        <v>-11.944202715023501</v>
      </c>
      <c r="I39" s="71">
        <v>-202882.08</v>
      </c>
      <c r="J39" s="72">
        <v>-22.100167109014102</v>
      </c>
      <c r="K39" s="71">
        <v>-206290.74</v>
      </c>
      <c r="L39" s="72">
        <v>-19.7874375075465</v>
      </c>
      <c r="M39" s="72">
        <v>-1.6523572507423E-2</v>
      </c>
      <c r="N39" s="71">
        <v>6501368.5599999996</v>
      </c>
      <c r="O39" s="71">
        <v>34364041.369999997</v>
      </c>
      <c r="P39" s="71">
        <v>400</v>
      </c>
      <c r="Q39" s="71">
        <v>252</v>
      </c>
      <c r="R39" s="72">
        <v>58.730158730158699</v>
      </c>
      <c r="S39" s="71">
        <v>2295.0288</v>
      </c>
      <c r="T39" s="71">
        <v>2310.36083333333</v>
      </c>
      <c r="U39" s="73">
        <v>-0.668054071187827</v>
      </c>
    </row>
    <row r="40" spans="1:21" ht="12" thickBot="1">
      <c r="A40" s="74"/>
      <c r="B40" s="48" t="s">
        <v>70</v>
      </c>
      <c r="C40" s="49"/>
      <c r="D40" s="71">
        <v>0.02</v>
      </c>
      <c r="E40" s="75"/>
      <c r="F40" s="75"/>
      <c r="G40" s="71">
        <v>4.1900000000000004</v>
      </c>
      <c r="H40" s="72">
        <v>-99.522673031026301</v>
      </c>
      <c r="I40" s="71">
        <v>-81.19</v>
      </c>
      <c r="J40" s="72">
        <v>-405950</v>
      </c>
      <c r="K40" s="71">
        <v>4.12</v>
      </c>
      <c r="L40" s="72">
        <v>98.329355608591896</v>
      </c>
      <c r="M40" s="72">
        <v>-20.7063106796117</v>
      </c>
      <c r="N40" s="71">
        <v>17.14</v>
      </c>
      <c r="O40" s="71">
        <v>1244.45</v>
      </c>
      <c r="P40" s="71">
        <v>2</v>
      </c>
      <c r="Q40" s="75"/>
      <c r="R40" s="75"/>
      <c r="S40" s="71">
        <v>0.01</v>
      </c>
      <c r="T40" s="75"/>
      <c r="U40" s="76"/>
    </row>
    <row r="41" spans="1:21" ht="12" thickBot="1">
      <c r="A41" s="74"/>
      <c r="B41" s="48" t="s">
        <v>32</v>
      </c>
      <c r="C41" s="49"/>
      <c r="D41" s="71">
        <v>106186.32520000001</v>
      </c>
      <c r="E41" s="75"/>
      <c r="F41" s="75"/>
      <c r="G41" s="71">
        <v>205024.78690000001</v>
      </c>
      <c r="H41" s="72">
        <v>-48.208054837880702</v>
      </c>
      <c r="I41" s="71">
        <v>7840.4312</v>
      </c>
      <c r="J41" s="72">
        <v>7.3836543314148004</v>
      </c>
      <c r="K41" s="71">
        <v>8875.7394000000004</v>
      </c>
      <c r="L41" s="72">
        <v>4.32910553606823</v>
      </c>
      <c r="M41" s="72">
        <v>-0.116644727086061</v>
      </c>
      <c r="N41" s="71">
        <v>1583913.1666000001</v>
      </c>
      <c r="O41" s="71">
        <v>11460755.2962</v>
      </c>
      <c r="P41" s="71">
        <v>146</v>
      </c>
      <c r="Q41" s="71">
        <v>102</v>
      </c>
      <c r="R41" s="72">
        <v>43.137254901960802</v>
      </c>
      <c r="S41" s="71">
        <v>727.30359726027405</v>
      </c>
      <c r="T41" s="71">
        <v>1107.2515490196099</v>
      </c>
      <c r="U41" s="73">
        <v>-52.240625949133801</v>
      </c>
    </row>
    <row r="42" spans="1:21" ht="12" thickBot="1">
      <c r="A42" s="74"/>
      <c r="B42" s="48" t="s">
        <v>33</v>
      </c>
      <c r="C42" s="49"/>
      <c r="D42" s="71">
        <v>1055855.7461999999</v>
      </c>
      <c r="E42" s="71">
        <v>1565319.7109000001</v>
      </c>
      <c r="F42" s="72">
        <v>67.453040988854795</v>
      </c>
      <c r="G42" s="71">
        <v>816853.78</v>
      </c>
      <c r="H42" s="72">
        <v>29.258843143261199</v>
      </c>
      <c r="I42" s="71">
        <v>67502.542300000001</v>
      </c>
      <c r="J42" s="72">
        <v>6.3931595336711498</v>
      </c>
      <c r="K42" s="71">
        <v>31865.1734</v>
      </c>
      <c r="L42" s="72">
        <v>3.9009641848018402</v>
      </c>
      <c r="M42" s="72">
        <v>1.11837988303557</v>
      </c>
      <c r="N42" s="71">
        <v>11585215.642200001</v>
      </c>
      <c r="O42" s="71">
        <v>66192373.747199997</v>
      </c>
      <c r="P42" s="71">
        <v>2176</v>
      </c>
      <c r="Q42" s="71">
        <v>1562</v>
      </c>
      <c r="R42" s="72">
        <v>39.308578745198503</v>
      </c>
      <c r="S42" s="71">
        <v>485.22782454044102</v>
      </c>
      <c r="T42" s="71">
        <v>878.96841107554405</v>
      </c>
      <c r="U42" s="73">
        <v>-81.145508691306901</v>
      </c>
    </row>
    <row r="43" spans="1:21" ht="12" thickBot="1">
      <c r="A43" s="74"/>
      <c r="B43" s="48" t="s">
        <v>38</v>
      </c>
      <c r="C43" s="49"/>
      <c r="D43" s="71">
        <v>625431.68999999994</v>
      </c>
      <c r="E43" s="75"/>
      <c r="F43" s="75"/>
      <c r="G43" s="71">
        <v>683589.08</v>
      </c>
      <c r="H43" s="72">
        <v>-8.5076534575420908</v>
      </c>
      <c r="I43" s="71">
        <v>-140313.31</v>
      </c>
      <c r="J43" s="72">
        <v>-22.4346339086208</v>
      </c>
      <c r="K43" s="71">
        <v>-103850.71</v>
      </c>
      <c r="L43" s="72">
        <v>-15.191979076084699</v>
      </c>
      <c r="M43" s="72">
        <v>0.351105928885801</v>
      </c>
      <c r="N43" s="71">
        <v>4824218.7300000004</v>
      </c>
      <c r="O43" s="71">
        <v>28053665.309999999</v>
      </c>
      <c r="P43" s="71">
        <v>355</v>
      </c>
      <c r="Q43" s="71">
        <v>246</v>
      </c>
      <c r="R43" s="72">
        <v>44.308943089430898</v>
      </c>
      <c r="S43" s="71">
        <v>1761.7794084507</v>
      </c>
      <c r="T43" s="71">
        <v>1655.5761788617899</v>
      </c>
      <c r="U43" s="73">
        <v>6.0281797527824397</v>
      </c>
    </row>
    <row r="44" spans="1:21" ht="12" thickBot="1">
      <c r="A44" s="74"/>
      <c r="B44" s="48" t="s">
        <v>39</v>
      </c>
      <c r="C44" s="49"/>
      <c r="D44" s="71">
        <v>273379.83</v>
      </c>
      <c r="E44" s="75"/>
      <c r="F44" s="75"/>
      <c r="G44" s="71">
        <v>311661.64</v>
      </c>
      <c r="H44" s="72">
        <v>-12.2831317963931</v>
      </c>
      <c r="I44" s="71">
        <v>33536.400000000001</v>
      </c>
      <c r="J44" s="72">
        <v>12.267327841999199</v>
      </c>
      <c r="K44" s="71">
        <v>35239.25</v>
      </c>
      <c r="L44" s="72">
        <v>11.306893591396101</v>
      </c>
      <c r="M44" s="72">
        <v>-4.8322538078989001E-2</v>
      </c>
      <c r="N44" s="71">
        <v>2168143.9300000002</v>
      </c>
      <c r="O44" s="71">
        <v>10716371.460000001</v>
      </c>
      <c r="P44" s="71">
        <v>189</v>
      </c>
      <c r="Q44" s="71">
        <v>105</v>
      </c>
      <c r="R44" s="72">
        <v>80</v>
      </c>
      <c r="S44" s="71">
        <v>1446.45412698413</v>
      </c>
      <c r="T44" s="71">
        <v>1360.0396190476199</v>
      </c>
      <c r="U44" s="73">
        <v>5.9742307982267304</v>
      </c>
    </row>
    <row r="45" spans="1:21" ht="12" thickBot="1">
      <c r="A45" s="74"/>
      <c r="B45" s="48" t="s">
        <v>76</v>
      </c>
      <c r="C45" s="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1">
        <v>828.80349999999999</v>
      </c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8" t="s">
        <v>34</v>
      </c>
      <c r="C46" s="49"/>
      <c r="D46" s="78">
        <v>44607.343800000002</v>
      </c>
      <c r="E46" s="79"/>
      <c r="F46" s="79"/>
      <c r="G46" s="78">
        <v>14809.658799999999</v>
      </c>
      <c r="H46" s="80">
        <v>201.20439911822999</v>
      </c>
      <c r="I46" s="78">
        <v>5441.9633000000003</v>
      </c>
      <c r="J46" s="80">
        <v>12.1997026417879</v>
      </c>
      <c r="K46" s="78">
        <v>2284.3797</v>
      </c>
      <c r="L46" s="80">
        <v>15.4249313292755</v>
      </c>
      <c r="M46" s="80">
        <v>1.3822498947963899</v>
      </c>
      <c r="N46" s="78">
        <v>519417.397</v>
      </c>
      <c r="O46" s="78">
        <v>4020014.3533000001</v>
      </c>
      <c r="P46" s="78">
        <v>20</v>
      </c>
      <c r="Q46" s="78">
        <v>13</v>
      </c>
      <c r="R46" s="80">
        <v>53.846153846153904</v>
      </c>
      <c r="S46" s="78">
        <v>2230.3671899999999</v>
      </c>
      <c r="T46" s="78">
        <v>470.01972307692301</v>
      </c>
      <c r="U46" s="81">
        <v>78.926352343045195</v>
      </c>
    </row>
  </sheetData>
  <mergeCells count="44">
    <mergeCell ref="B36:C36"/>
    <mergeCell ref="B25:C25"/>
    <mergeCell ref="B26:C26"/>
    <mergeCell ref="B27:C27"/>
    <mergeCell ref="B31:C31"/>
    <mergeCell ref="B32:C32"/>
    <mergeCell ref="B33:C33"/>
    <mergeCell ref="B34:C34"/>
    <mergeCell ref="B35:C35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124414</v>
      </c>
      <c r="D2" s="37">
        <v>685275.25747265003</v>
      </c>
      <c r="E2" s="37">
        <v>542485.00991111097</v>
      </c>
      <c r="F2" s="37">
        <v>142790.24756153801</v>
      </c>
      <c r="G2" s="37">
        <v>542485.00991111097</v>
      </c>
      <c r="H2" s="37">
        <v>0.20836918596501</v>
      </c>
    </row>
    <row r="3" spans="1:8">
      <c r="A3" s="37">
        <v>2</v>
      </c>
      <c r="B3" s="37">
        <v>13</v>
      </c>
      <c r="C3" s="37">
        <v>29066</v>
      </c>
      <c r="D3" s="37">
        <v>326522.83129316202</v>
      </c>
      <c r="E3" s="37">
        <v>298521.12795470102</v>
      </c>
      <c r="F3" s="37">
        <v>28001.703338461499</v>
      </c>
      <c r="G3" s="37">
        <v>298521.12795470102</v>
      </c>
      <c r="H3" s="37">
        <v>8.5757259997910298E-2</v>
      </c>
    </row>
    <row r="4" spans="1:8">
      <c r="A4" s="37">
        <v>3</v>
      </c>
      <c r="B4" s="37">
        <v>14</v>
      </c>
      <c r="C4" s="37">
        <v>152855</v>
      </c>
      <c r="D4" s="37">
        <v>314140.19542353798</v>
      </c>
      <c r="E4" s="37">
        <v>251783.25621288401</v>
      </c>
      <c r="F4" s="37">
        <v>62356.939210654004</v>
      </c>
      <c r="G4" s="37">
        <v>251783.25621288401</v>
      </c>
      <c r="H4" s="37">
        <v>0.198500351496189</v>
      </c>
    </row>
    <row r="5" spans="1:8">
      <c r="A5" s="37">
        <v>4</v>
      </c>
      <c r="B5" s="37">
        <v>15</v>
      </c>
      <c r="C5" s="37">
        <v>3362</v>
      </c>
      <c r="D5" s="37">
        <v>56882.2172487633</v>
      </c>
      <c r="E5" s="37">
        <v>44605.959443967899</v>
      </c>
      <c r="F5" s="37">
        <v>12276.257804795399</v>
      </c>
      <c r="G5" s="37">
        <v>44605.959443967899</v>
      </c>
      <c r="H5" s="37">
        <v>0.21581890437054499</v>
      </c>
    </row>
    <row r="6" spans="1:8">
      <c r="A6" s="37">
        <v>5</v>
      </c>
      <c r="B6" s="37">
        <v>16</v>
      </c>
      <c r="C6" s="37">
        <v>10583</v>
      </c>
      <c r="D6" s="37">
        <v>189191.39465641</v>
      </c>
      <c r="E6" s="37">
        <v>157797.545352991</v>
      </c>
      <c r="F6" s="37">
        <v>31393.8493034188</v>
      </c>
      <c r="G6" s="37">
        <v>157797.545352991</v>
      </c>
      <c r="H6" s="37">
        <v>0.165936983341304</v>
      </c>
    </row>
    <row r="7" spans="1:8">
      <c r="A7" s="37">
        <v>6</v>
      </c>
      <c r="B7" s="37">
        <v>17</v>
      </c>
      <c r="C7" s="37">
        <v>34596</v>
      </c>
      <c r="D7" s="37">
        <v>283393.15489487199</v>
      </c>
      <c r="E7" s="37">
        <v>216422.12111452999</v>
      </c>
      <c r="F7" s="37">
        <v>66971.033780341895</v>
      </c>
      <c r="G7" s="37">
        <v>216422.12111452999</v>
      </c>
      <c r="H7" s="37">
        <v>0.23631845943909799</v>
      </c>
    </row>
    <row r="8" spans="1:8">
      <c r="A8" s="37">
        <v>7</v>
      </c>
      <c r="B8" s="37">
        <v>18</v>
      </c>
      <c r="C8" s="37">
        <v>99745</v>
      </c>
      <c r="D8" s="37">
        <v>203960.98641538501</v>
      </c>
      <c r="E8" s="37">
        <v>171731.467022222</v>
      </c>
      <c r="F8" s="37">
        <v>32229.519393162402</v>
      </c>
      <c r="G8" s="37">
        <v>171731.467022222</v>
      </c>
      <c r="H8" s="37">
        <v>0.15801806002018501</v>
      </c>
    </row>
    <row r="9" spans="1:8">
      <c r="A9" s="37">
        <v>8</v>
      </c>
      <c r="B9" s="37">
        <v>19</v>
      </c>
      <c r="C9" s="37">
        <v>31015</v>
      </c>
      <c r="D9" s="37">
        <v>182037.337339316</v>
      </c>
      <c r="E9" s="37">
        <v>167414.08305897401</v>
      </c>
      <c r="F9" s="37">
        <v>14623.2542803419</v>
      </c>
      <c r="G9" s="37">
        <v>167414.08305897401</v>
      </c>
      <c r="H9" s="37">
        <v>8.0331071054309297E-2</v>
      </c>
    </row>
    <row r="10" spans="1:8">
      <c r="A10" s="37">
        <v>9</v>
      </c>
      <c r="B10" s="37">
        <v>21</v>
      </c>
      <c r="C10" s="37">
        <v>422925</v>
      </c>
      <c r="D10" s="37">
        <v>1837003.46903333</v>
      </c>
      <c r="E10" s="37">
        <v>1918467.4047000001</v>
      </c>
      <c r="F10" s="37">
        <v>-81463.935666666701</v>
      </c>
      <c r="G10" s="37">
        <v>1918467.4047000001</v>
      </c>
      <c r="H10" s="37">
        <v>-4.4346097892528497E-2</v>
      </c>
    </row>
    <row r="11" spans="1:8">
      <c r="A11" s="37">
        <v>10</v>
      </c>
      <c r="B11" s="37">
        <v>22</v>
      </c>
      <c r="C11" s="37">
        <v>93881</v>
      </c>
      <c r="D11" s="37">
        <v>1410598.71187179</v>
      </c>
      <c r="E11" s="37">
        <v>1375132.63063077</v>
      </c>
      <c r="F11" s="37">
        <v>35466.081241025597</v>
      </c>
      <c r="G11" s="37">
        <v>1375132.63063077</v>
      </c>
      <c r="H11" s="37">
        <v>2.5142573109232399E-2</v>
      </c>
    </row>
    <row r="12" spans="1:8">
      <c r="A12" s="37">
        <v>11</v>
      </c>
      <c r="B12" s="37">
        <v>23</v>
      </c>
      <c r="C12" s="37">
        <v>289803.75799999997</v>
      </c>
      <c r="D12" s="37">
        <v>2519267.81143932</v>
      </c>
      <c r="E12" s="37">
        <v>2193741.7222863198</v>
      </c>
      <c r="F12" s="37">
        <v>325526.08915299101</v>
      </c>
      <c r="G12" s="37">
        <v>2193741.7222863198</v>
      </c>
      <c r="H12" s="37">
        <v>0.12921456292771499</v>
      </c>
    </row>
    <row r="13" spans="1:8">
      <c r="A13" s="37">
        <v>12</v>
      </c>
      <c r="B13" s="37">
        <v>24</v>
      </c>
      <c r="C13" s="37">
        <v>32832</v>
      </c>
      <c r="D13" s="37">
        <v>1243974.39252991</v>
      </c>
      <c r="E13" s="37">
        <v>1321450.1307367501</v>
      </c>
      <c r="F13" s="37">
        <v>-77475.738206837603</v>
      </c>
      <c r="G13" s="37">
        <v>1321450.1307367501</v>
      </c>
      <c r="H13" s="37">
        <v>-6.2280814357659302E-2</v>
      </c>
    </row>
    <row r="14" spans="1:8">
      <c r="A14" s="37">
        <v>13</v>
      </c>
      <c r="B14" s="37">
        <v>25</v>
      </c>
      <c r="C14" s="37">
        <v>134669</v>
      </c>
      <c r="D14" s="37">
        <v>2700324.4985000002</v>
      </c>
      <c r="E14" s="37">
        <v>2750053.6732999999</v>
      </c>
      <c r="F14" s="37">
        <v>-49729.174800000001</v>
      </c>
      <c r="G14" s="37">
        <v>2750053.6732999999</v>
      </c>
      <c r="H14" s="37">
        <v>-1.8415999568801501E-2</v>
      </c>
    </row>
    <row r="15" spans="1:8">
      <c r="A15" s="37">
        <v>14</v>
      </c>
      <c r="B15" s="37">
        <v>26</v>
      </c>
      <c r="C15" s="37">
        <v>85768</v>
      </c>
      <c r="D15" s="37">
        <v>437714.82201707899</v>
      </c>
      <c r="E15" s="37">
        <v>404767.75506280898</v>
      </c>
      <c r="F15" s="37">
        <v>32947.0669542697</v>
      </c>
      <c r="G15" s="37">
        <v>404767.75506280898</v>
      </c>
      <c r="H15" s="37">
        <v>7.5270622096923603E-2</v>
      </c>
    </row>
    <row r="16" spans="1:8">
      <c r="A16" s="37">
        <v>15</v>
      </c>
      <c r="B16" s="37">
        <v>27</v>
      </c>
      <c r="C16" s="37">
        <v>255209.93900000001</v>
      </c>
      <c r="D16" s="37">
        <v>1827933.90133333</v>
      </c>
      <c r="E16" s="37">
        <v>1815833.3791</v>
      </c>
      <c r="F16" s="37">
        <v>12100.5222333333</v>
      </c>
      <c r="G16" s="37">
        <v>1815833.3791</v>
      </c>
      <c r="H16" s="37">
        <v>6.6197810678531397E-3</v>
      </c>
    </row>
    <row r="17" spans="1:8">
      <c r="A17" s="37">
        <v>16</v>
      </c>
      <c r="B17" s="37">
        <v>29</v>
      </c>
      <c r="C17" s="37">
        <v>380007</v>
      </c>
      <c r="D17" s="37">
        <v>4381544.0248777801</v>
      </c>
      <c r="E17" s="37">
        <v>4418018.3661829103</v>
      </c>
      <c r="F17" s="37">
        <v>-36474.341305128197</v>
      </c>
      <c r="G17" s="37">
        <v>4418018.3661829103</v>
      </c>
      <c r="H17" s="37">
        <v>-8.3245406409320905E-3</v>
      </c>
    </row>
    <row r="18" spans="1:8">
      <c r="A18" s="37">
        <v>17</v>
      </c>
      <c r="B18" s="37">
        <v>31</v>
      </c>
      <c r="C18" s="37">
        <v>40741.406000000003</v>
      </c>
      <c r="D18" s="37">
        <v>374637.661273429</v>
      </c>
      <c r="E18" s="37">
        <v>324671.11795297603</v>
      </c>
      <c r="F18" s="37">
        <v>49966.543320452802</v>
      </c>
      <c r="G18" s="37">
        <v>324671.11795297603</v>
      </c>
      <c r="H18" s="37">
        <v>0.13337298538169401</v>
      </c>
    </row>
    <row r="19" spans="1:8">
      <c r="A19" s="37">
        <v>18</v>
      </c>
      <c r="B19" s="37">
        <v>32</v>
      </c>
      <c r="C19" s="37">
        <v>20672.186000000002</v>
      </c>
      <c r="D19" s="37">
        <v>343438.64543420298</v>
      </c>
      <c r="E19" s="37">
        <v>316650.13210293802</v>
      </c>
      <c r="F19" s="37">
        <v>26788.513331264701</v>
      </c>
      <c r="G19" s="37">
        <v>316650.13210293802</v>
      </c>
      <c r="H19" s="37">
        <v>7.8000870570044595E-2</v>
      </c>
    </row>
    <row r="20" spans="1:8">
      <c r="A20" s="37">
        <v>19</v>
      </c>
      <c r="B20" s="37">
        <v>33</v>
      </c>
      <c r="C20" s="37">
        <v>53785.127</v>
      </c>
      <c r="D20" s="37">
        <v>762736.98108276201</v>
      </c>
      <c r="E20" s="37">
        <v>636122.06816794001</v>
      </c>
      <c r="F20" s="37">
        <v>126614.91291482199</v>
      </c>
      <c r="G20" s="37">
        <v>636122.06816794001</v>
      </c>
      <c r="H20" s="37">
        <v>0.16600075262521399</v>
      </c>
    </row>
    <row r="21" spans="1:8">
      <c r="A21" s="37">
        <v>20</v>
      </c>
      <c r="B21" s="37">
        <v>34</v>
      </c>
      <c r="C21" s="37">
        <v>46795.466999999997</v>
      </c>
      <c r="D21" s="37">
        <v>310607.05514797702</v>
      </c>
      <c r="E21" s="37">
        <v>232229.06265833101</v>
      </c>
      <c r="F21" s="37">
        <v>78377.992489646203</v>
      </c>
      <c r="G21" s="37">
        <v>232229.06265833101</v>
      </c>
      <c r="H21" s="37">
        <v>0.25233809467819701</v>
      </c>
    </row>
    <row r="22" spans="1:8">
      <c r="A22" s="37">
        <v>21</v>
      </c>
      <c r="B22" s="37">
        <v>35</v>
      </c>
      <c r="C22" s="37">
        <v>37681.288</v>
      </c>
      <c r="D22" s="37">
        <v>1183368.73688938</v>
      </c>
      <c r="E22" s="37">
        <v>1141555.77067434</v>
      </c>
      <c r="F22" s="37">
        <v>41812.966215044202</v>
      </c>
      <c r="G22" s="37">
        <v>1141555.77067434</v>
      </c>
      <c r="H22" s="37">
        <v>3.53338438912578E-2</v>
      </c>
    </row>
    <row r="23" spans="1:8">
      <c r="A23" s="37">
        <v>22</v>
      </c>
      <c r="B23" s="37">
        <v>36</v>
      </c>
      <c r="C23" s="37">
        <v>169458.223</v>
      </c>
      <c r="D23" s="37">
        <v>965251.58177964599</v>
      </c>
      <c r="E23" s="37">
        <v>814858.86419991695</v>
      </c>
      <c r="F23" s="37">
        <v>150392.71757972901</v>
      </c>
      <c r="G23" s="37">
        <v>814858.86419991695</v>
      </c>
      <c r="H23" s="37">
        <v>0.15580675589512899</v>
      </c>
    </row>
    <row r="24" spans="1:8">
      <c r="A24" s="37">
        <v>23</v>
      </c>
      <c r="B24" s="37">
        <v>37</v>
      </c>
      <c r="C24" s="37">
        <v>236555.421</v>
      </c>
      <c r="D24" s="37">
        <v>2279267.3445654898</v>
      </c>
      <c r="E24" s="37">
        <v>2088911.33403255</v>
      </c>
      <c r="F24" s="37">
        <v>190356.01053294001</v>
      </c>
      <c r="G24" s="37">
        <v>2088911.33403255</v>
      </c>
      <c r="H24" s="37">
        <v>8.3516315445316694E-2</v>
      </c>
    </row>
    <row r="25" spans="1:8">
      <c r="A25" s="37">
        <v>24</v>
      </c>
      <c r="B25" s="37">
        <v>38</v>
      </c>
      <c r="C25" s="37">
        <v>220484.859</v>
      </c>
      <c r="D25" s="37">
        <v>889216.85477876104</v>
      </c>
      <c r="E25" s="37">
        <v>844543.92245044198</v>
      </c>
      <c r="F25" s="37">
        <v>44672.932328318602</v>
      </c>
      <c r="G25" s="37">
        <v>844543.92245044198</v>
      </c>
      <c r="H25" s="37">
        <v>5.0238512785987698E-2</v>
      </c>
    </row>
    <row r="26" spans="1:8">
      <c r="A26" s="37">
        <v>25</v>
      </c>
      <c r="B26" s="37">
        <v>39</v>
      </c>
      <c r="C26" s="37">
        <v>213892.875</v>
      </c>
      <c r="D26" s="37">
        <v>131714.858443854</v>
      </c>
      <c r="E26" s="37">
        <v>98885.166179030799</v>
      </c>
      <c r="F26" s="37">
        <v>32829.692264823701</v>
      </c>
      <c r="G26" s="37">
        <v>98885.166179030799</v>
      </c>
      <c r="H26" s="37">
        <v>0.249248206714794</v>
      </c>
    </row>
    <row r="27" spans="1:8">
      <c r="A27" s="37">
        <v>26</v>
      </c>
      <c r="B27" s="37">
        <v>42</v>
      </c>
      <c r="C27" s="37">
        <v>22440.416000000001</v>
      </c>
      <c r="D27" s="37">
        <v>271771.2108</v>
      </c>
      <c r="E27" s="37">
        <v>265418.94620000001</v>
      </c>
      <c r="F27" s="37">
        <v>6352.2646000000004</v>
      </c>
      <c r="G27" s="37">
        <v>265418.94620000001</v>
      </c>
      <c r="H27" s="37">
        <v>2.3373574343291001E-2</v>
      </c>
    </row>
    <row r="28" spans="1:8">
      <c r="A28" s="37">
        <v>27</v>
      </c>
      <c r="B28" s="37">
        <v>43</v>
      </c>
      <c r="C28" s="37">
        <v>139.87799999999999</v>
      </c>
      <c r="D28" s="37">
        <v>1524.9572000000001</v>
      </c>
      <c r="E28" s="37">
        <v>1373.5171</v>
      </c>
      <c r="F28" s="37">
        <v>151.4401</v>
      </c>
      <c r="G28" s="37">
        <v>1373.5171</v>
      </c>
      <c r="H28" s="37">
        <v>9.9307770736122999E-2</v>
      </c>
    </row>
    <row r="29" spans="1:8">
      <c r="A29" s="37">
        <v>28</v>
      </c>
      <c r="B29" s="37">
        <v>75</v>
      </c>
      <c r="C29" s="37">
        <v>162</v>
      </c>
      <c r="D29" s="37">
        <v>106186.324786325</v>
      </c>
      <c r="E29" s="37">
        <v>98345.8931623932</v>
      </c>
      <c r="F29" s="37">
        <v>7840.4316239316204</v>
      </c>
      <c r="G29" s="37">
        <v>98345.8931623932</v>
      </c>
      <c r="H29" s="37">
        <v>7.38365475941338E-2</v>
      </c>
    </row>
    <row r="30" spans="1:8">
      <c r="A30" s="37">
        <v>29</v>
      </c>
      <c r="B30" s="37">
        <v>76</v>
      </c>
      <c r="C30" s="37">
        <v>2949</v>
      </c>
      <c r="D30" s="37">
        <v>1055855.7344478599</v>
      </c>
      <c r="E30" s="37">
        <v>988353.19977094</v>
      </c>
      <c r="F30" s="37">
        <v>67502.534676923096</v>
      </c>
      <c r="G30" s="37">
        <v>988353.19977094</v>
      </c>
      <c r="H30" s="37">
        <v>6.3931588828488997E-2</v>
      </c>
    </row>
    <row r="31" spans="1:8">
      <c r="A31" s="30">
        <v>30</v>
      </c>
      <c r="B31" s="39">
        <v>99</v>
      </c>
      <c r="C31" s="40">
        <v>20</v>
      </c>
      <c r="D31" s="40">
        <v>44607.343619998501</v>
      </c>
      <c r="E31" s="40">
        <v>39165.380571817601</v>
      </c>
      <c r="F31" s="40">
        <v>5441.9630481809199</v>
      </c>
      <c r="G31" s="40">
        <v>39165.380571817601</v>
      </c>
      <c r="H31" s="40">
        <v>0.12199702126492799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153</v>
      </c>
      <c r="D34" s="34">
        <v>256878.69</v>
      </c>
      <c r="E34" s="34">
        <v>263925.01</v>
      </c>
      <c r="F34" s="30"/>
      <c r="G34" s="30"/>
      <c r="H34" s="30"/>
    </row>
    <row r="35" spans="1:8">
      <c r="A35" s="30"/>
      <c r="B35" s="33">
        <v>71</v>
      </c>
      <c r="C35" s="34">
        <v>413</v>
      </c>
      <c r="D35" s="34">
        <v>1149638.48</v>
      </c>
      <c r="E35" s="34">
        <v>1352961.61</v>
      </c>
      <c r="F35" s="30"/>
      <c r="G35" s="30"/>
      <c r="H35" s="30"/>
    </row>
    <row r="36" spans="1:8">
      <c r="A36" s="30"/>
      <c r="B36" s="33">
        <v>72</v>
      </c>
      <c r="C36" s="34">
        <v>609</v>
      </c>
      <c r="D36" s="34">
        <v>1613004.9</v>
      </c>
      <c r="E36" s="34">
        <v>1804079.93</v>
      </c>
      <c r="F36" s="30"/>
      <c r="G36" s="30"/>
      <c r="H36" s="30"/>
    </row>
    <row r="37" spans="1:8">
      <c r="A37" s="30"/>
      <c r="B37" s="33">
        <v>73</v>
      </c>
      <c r="C37" s="34">
        <v>371</v>
      </c>
      <c r="D37" s="34">
        <v>918011.52</v>
      </c>
      <c r="E37" s="34">
        <v>1120893.6000000001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0.02</v>
      </c>
      <c r="E38" s="34">
        <v>81.209999999999994</v>
      </c>
      <c r="F38" s="30"/>
      <c r="G38" s="30"/>
      <c r="H38" s="30"/>
    </row>
    <row r="39" spans="1:8">
      <c r="A39" s="30"/>
      <c r="B39" s="33">
        <v>77</v>
      </c>
      <c r="C39" s="34">
        <v>338</v>
      </c>
      <c r="D39" s="34">
        <v>625431.68999999994</v>
      </c>
      <c r="E39" s="34">
        <v>765745</v>
      </c>
      <c r="F39" s="34"/>
      <c r="G39" s="30"/>
      <c r="H39" s="30"/>
    </row>
    <row r="40" spans="1:8">
      <c r="A40" s="30"/>
      <c r="B40" s="33">
        <v>78</v>
      </c>
      <c r="C40" s="34">
        <v>183</v>
      </c>
      <c r="D40" s="34">
        <v>273379.83</v>
      </c>
      <c r="E40" s="34">
        <v>239843.43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2016-05-03T08:34:01Z</dcterms:modified>
</cp:coreProperties>
</file>