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<sst xmlns="http://schemas.openxmlformats.org/spreadsheetml/2006/main" count="119" uniqueCount="78">
  <si>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</si>
  <si>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</si>
  <si>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</si>
  <si>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</si>
  <si>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</si>
  <si>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</si>
  <si>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</si>
  <si>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</si>
  <si>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</si>
  <si>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</si>
  <si>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</si>
  <si>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</si>
  <si>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</si>
  <si>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</si>
  <si>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</si>
  <si>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</si>
  <si>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</si>
  <si>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</si>
  <si>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</si>
  <si>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</si>
  <si>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</si>
  <si>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</si>
  <si>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</si>
  <si>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</si>
  <si>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</si>
  <si>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</si>
  <si>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</si>
  <si>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</si>
  <si>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</si>
  <si>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</si>
  <si>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</si>
  <si>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</si>
  <si>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</si>
  <si>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</si>
  <si>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</si>
  <si>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</si>
  <si>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</si>
  <si>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</si>
  <si>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</si>
  <si>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</si>
  <si>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6" type="noConversion"/>
  </si>
  <si>
    <t>COST</t>
    <phoneticPr fontId="36" type="noConversion"/>
  </si>
  <si>
    <t>成本</t>
    <phoneticPr fontId="36" type="noConversion"/>
  </si>
  <si>
    <t>销售金额差异</t>
    <phoneticPr fontId="36" type="noConversion"/>
  </si>
  <si>
    <t>销售成本差异</t>
    <phoneticPr fontId="3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</si>
  <si>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</si>
  <si>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</si>
  <si>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</si>
  <si>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</si>
  <si>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</si>
  <si>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</si>
  <si>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</si>
  <si>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</si>
  <si>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</si>
  <si>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</si>
  <si>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</si>
  <si>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</si>
  <si>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</si>
  <si>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</si>
  <si>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</si>
  <si>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</si>
  <si>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</si>
  <si>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</si>
  <si>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</si>
  <si>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</si>
  <si>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</si>
  <si>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</si>
  <si>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</si>
  <si>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</si>
  <si>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</si>
  <si>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</si>
  <si>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</si>
  <si>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</si>
  <si>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</si>
  <si>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</si>
  <si>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6" type="noConversion"/>
  </si>
  <si>
    <t>910-市场部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</si>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</sst>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3">
    <xf numFmtId="0" fontId="0" fillId="0" borderId="0"/>
    <xf numFmtId="0" fontId="51" fillId="0" borderId="0" applyNumberFormat="0" applyFill="0" applyBorder="0" applyAlignment="0" applyProtection="0"/>
    <xf numFmtId="0" fontId="52" fillId="0" borderId="1" applyNumberFormat="0" applyFill="0" applyAlignment="0" applyProtection="0"/>
    <xf numFmtId="0" fontId="53" fillId="0" borderId="2" applyNumberFormat="0" applyFill="0" applyAlignment="0" applyProtection="0"/>
    <xf numFmtId="0" fontId="54" fillId="0" borderId="3" applyNumberFormat="0" applyFill="0" applyAlignment="0" applyProtection="0"/>
    <xf numFmtId="0" fontId="54" fillId="0" borderId="0" applyNumberFormat="0" applyFill="0" applyBorder="0" applyAlignment="0" applyProtection="0"/>
    <xf numFmtId="0" fontId="57" fillId="2" borderId="0" applyNumberFormat="0" applyBorder="0" applyAlignment="0" applyProtection="0"/>
    <xf numFmtId="0" fontId="55" fillId="3" borderId="0" applyNumberFormat="0" applyBorder="0" applyAlignment="0" applyProtection="0"/>
    <xf numFmtId="0" fontId="64" fillId="4" borderId="0" applyNumberFormat="0" applyBorder="0" applyAlignment="0" applyProtection="0"/>
    <xf numFmtId="0" fontId="66" fillId="5" borderId="4" applyNumberFormat="0" applyAlignment="0" applyProtection="0"/>
    <xf numFmtId="0" fontId="65" fillId="6" borderId="5" applyNumberFormat="0" applyAlignment="0" applyProtection="0"/>
    <xf numFmtId="0" fontId="59" fillId="6" borderId="4" applyNumberFormat="0" applyAlignment="0" applyProtection="0"/>
    <xf numFmtId="0" fontId="63" fillId="0" borderId="6" applyNumberFormat="0" applyFill="0" applyAlignment="0" applyProtection="0"/>
    <xf numFmtId="0" fontId="60" fillId="7" borderId="7" applyNumberFormat="0" applyAlignment="0" applyProtection="0"/>
    <xf numFmtId="0" fontId="62" fillId="0" borderId="0" applyNumberFormat="0" applyFill="0" applyBorder="0" applyAlignment="0" applyProtection="0"/>
    <xf numFmtId="0" fontId="32" fillId="8" borderId="8" applyNumberFormat="0" applyFont="0" applyAlignment="0" applyProtection="0">
      <alignment vertical="center"/>
    </xf>
    <xf numFmtId="0" fontId="61" fillId="0" borderId="0" applyNumberFormat="0" applyFill="0" applyBorder="0" applyAlignment="0" applyProtection="0"/>
    <xf numFmtId="0" fontId="58" fillId="0" borderId="9" applyNumberFormat="0" applyFill="0" applyAlignment="0" applyProtection="0"/>
    <xf numFmtId="0" fontId="49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9" fillId="32" borderId="0" applyNumberFormat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6" fillId="0" borderId="0" applyNumberFormat="0" applyFill="0" applyBorder="0" applyAlignment="0" applyProtection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7" fillId="0" borderId="0"/>
    <xf numFmtId="43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1" applyNumberFormat="0" applyFill="0" applyAlignment="0" applyProtection="0"/>
    <xf numFmtId="0" fontId="53" fillId="0" borderId="2" applyNumberFormat="0" applyFill="0" applyAlignment="0" applyProtection="0"/>
    <xf numFmtId="0" fontId="54" fillId="0" borderId="3" applyNumberFormat="0" applyFill="0" applyAlignment="0" applyProtection="0"/>
    <xf numFmtId="0" fontId="54" fillId="0" borderId="0" applyNumberFormat="0" applyFill="0" applyBorder="0" applyAlignment="0" applyProtection="0"/>
    <xf numFmtId="0" fontId="57" fillId="2" borderId="0" applyNumberFormat="0" applyBorder="0" applyAlignment="0" applyProtection="0"/>
    <xf numFmtId="0" fontId="55" fillId="3" borderId="0" applyNumberFormat="0" applyBorder="0" applyAlignment="0" applyProtection="0"/>
    <xf numFmtId="0" fontId="64" fillId="4" borderId="0" applyNumberFormat="0" applyBorder="0" applyAlignment="0" applyProtection="0"/>
    <xf numFmtId="0" fontId="66" fillId="5" borderId="4" applyNumberFormat="0" applyAlignment="0" applyProtection="0"/>
    <xf numFmtId="0" fontId="65" fillId="6" borderId="5" applyNumberFormat="0" applyAlignment="0" applyProtection="0"/>
    <xf numFmtId="0" fontId="59" fillId="6" borderId="4" applyNumberFormat="0" applyAlignment="0" applyProtection="0"/>
    <xf numFmtId="0" fontId="63" fillId="0" borderId="6" applyNumberFormat="0" applyFill="0" applyAlignment="0" applyProtection="0"/>
    <xf numFmtId="0" fontId="60" fillId="7" borderId="7" applyNumberFormat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8" fillId="0" borderId="9" applyNumberFormat="0" applyFill="0" applyAlignment="0" applyProtection="0"/>
    <xf numFmtId="0" fontId="49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9" fillId="32" borderId="0" applyNumberFormat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50" fillId="38" borderId="21">
      <alignment vertical="center"/>
    </xf>
    <xf numFmtId="0" fontId="69" fillId="0" borderId="0"/>
    <xf numFmtId="180" fontId="71" fillId="0" borderId="0" applyFont="0" applyFill="0" applyBorder="0" applyAlignment="0" applyProtection="0"/>
    <xf numFmtId="181" fontId="71" fillId="0" borderId="0" applyFont="0" applyFill="0" applyBorder="0" applyAlignment="0" applyProtection="0"/>
    <xf numFmtId="178" fontId="71" fillId="0" borderId="0" applyFont="0" applyFill="0" applyBorder="0" applyAlignment="0" applyProtection="0"/>
    <xf numFmtId="179" fontId="71" fillId="0" borderId="0" applyFont="0" applyFill="0" applyBorder="0" applyAlignment="0" applyProtection="0"/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1" applyNumberFormat="0" applyFill="0" applyAlignment="0" applyProtection="0">
      <alignment vertical="center"/>
    </xf>
    <xf numFmtId="0" fontId="75" fillId="0" borderId="2" applyNumberFormat="0" applyFill="0" applyAlignment="0" applyProtection="0">
      <alignment vertical="center"/>
    </xf>
    <xf numFmtId="0" fontId="76" fillId="0" borderId="3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2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5" borderId="4" applyNumberFormat="0" applyAlignment="0" applyProtection="0">
      <alignment vertical="center"/>
    </xf>
    <xf numFmtId="0" fontId="81" fillId="6" borderId="5" applyNumberFormat="0" applyAlignment="0" applyProtection="0">
      <alignment vertical="center"/>
    </xf>
    <xf numFmtId="0" fontId="82" fillId="6" borderId="4" applyNumberFormat="0" applyAlignment="0" applyProtection="0">
      <alignment vertical="center"/>
    </xf>
    <xf numFmtId="0" fontId="83" fillId="0" borderId="6" applyNumberFormat="0" applyFill="0" applyAlignment="0" applyProtection="0">
      <alignment vertical="center"/>
    </xf>
    <xf numFmtId="0" fontId="84" fillId="7" borderId="7" applyNumberFormat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9" applyNumberFormat="0" applyFill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8" fillId="12" borderId="0" applyNumberFormat="0" applyBorder="0" applyAlignment="0" applyProtection="0">
      <alignment vertical="center"/>
    </xf>
    <xf numFmtId="0" fontId="88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0" fontId="88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8" fillId="20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8" fillId="28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8" fillId="12" borderId="0" applyNumberFormat="0" applyBorder="0" applyAlignment="0" applyProtection="0">
      <alignment vertical="center"/>
    </xf>
    <xf numFmtId="0" fontId="88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0" fontId="88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8" fillId="20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8" fillId="28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3" fillId="0" borderId="0" xfId="0" applyFont="1"/>
    <xf numFmtId="177" fontId="33" fillId="0" borderId="0" xfId="0" applyNumberFormat="1" applyFont="1"/>
    <xf numFmtId="0" fontId="0" fillId="0" borderId="0" xfId="0" applyAlignment="1"/>
    <xf numFmtId="0" fontId="33" fillId="0" borderId="0" xfId="0" applyNumberFormat="1" applyFont="1"/>
    <xf numFmtId="0" fontId="34" fillId="0" borderId="18" xfId="0" applyFont="1" applyBorder="1" applyAlignment="1">
      <alignment wrapText="1"/>
    </xf>
    <xf numFmtId="0" fontId="34" fillId="0" borderId="18" xfId="0" applyNumberFormat="1" applyFont="1" applyBorder="1" applyAlignment="1">
      <alignment wrapText="1"/>
    </xf>
    <xf numFmtId="0" fontId="33" fillId="0" borderId="18" xfId="0" applyFont="1" applyBorder="1" applyAlignment="1">
      <alignment wrapText="1"/>
    </xf>
    <xf numFmtId="0" fontId="33" fillId="0" borderId="18" xfId="0" applyFont="1" applyBorder="1" applyAlignment="1">
      <alignment horizontal="right" vertical="center" wrapText="1"/>
    </xf>
    <xf numFmtId="49" fontId="34" fillId="36" borderId="18" xfId="0" applyNumberFormat="1" applyFont="1" applyFill="1" applyBorder="1" applyAlignment="1">
      <alignment vertical="center" wrapText="1"/>
    </xf>
    <xf numFmtId="49" fontId="37" fillId="37" borderId="18" xfId="0" applyNumberFormat="1" applyFont="1" applyFill="1" applyBorder="1" applyAlignment="1">
      <alignment horizontal="center" vertical="center" wrapText="1"/>
    </xf>
    <xf numFmtId="0" fontId="34" fillId="33" borderId="18" xfId="0" applyFont="1" applyFill="1" applyBorder="1" applyAlignment="1">
      <alignment vertical="center" wrapText="1"/>
    </xf>
    <xf numFmtId="0" fontId="34" fillId="33" borderId="18" xfId="0" applyNumberFormat="1" applyFont="1" applyFill="1" applyBorder="1" applyAlignment="1">
      <alignment vertical="center" wrapText="1"/>
    </xf>
    <xf numFmtId="0" fontId="34" fillId="36" borderId="18" xfId="0" applyFont="1" applyFill="1" applyBorder="1" applyAlignment="1">
      <alignment vertical="center" wrapText="1"/>
    </xf>
    <xf numFmtId="0" fontId="34" fillId="37" borderId="18" xfId="0" applyFont="1" applyFill="1" applyBorder="1" applyAlignment="1">
      <alignment vertical="center" wrapText="1"/>
    </xf>
    <xf numFmtId="4" fontId="34" fillId="36" borderId="18" xfId="0" applyNumberFormat="1" applyFont="1" applyFill="1" applyBorder="1" applyAlignment="1">
      <alignment horizontal="right" vertical="top" wrapText="1"/>
    </xf>
    <xf numFmtId="4" fontId="34" fillId="37" borderId="18" xfId="0" applyNumberFormat="1" applyFont="1" applyFill="1" applyBorder="1" applyAlignment="1">
      <alignment horizontal="right" vertical="top" wrapText="1"/>
    </xf>
    <xf numFmtId="177" fontId="33" fillId="36" borderId="18" xfId="0" applyNumberFormat="1" applyFont="1" applyFill="1" applyBorder="1" applyAlignment="1">
      <alignment horizontal="center" vertical="center"/>
    </xf>
    <xf numFmtId="177" fontId="33" fillId="37" borderId="18" xfId="0" applyNumberFormat="1" applyFont="1" applyFill="1" applyBorder="1" applyAlignment="1">
      <alignment horizontal="center" vertical="center"/>
    </xf>
    <xf numFmtId="177" fontId="38" fillId="0" borderId="18" xfId="0" applyNumberFormat="1" applyFont="1" applyBorder="1"/>
    <xf numFmtId="177" fontId="33" fillId="36" borderId="18" xfId="0" applyNumberFormat="1" applyFont="1" applyFill="1" applyBorder="1"/>
    <xf numFmtId="177" fontId="33" fillId="37" borderId="18" xfId="0" applyNumberFormat="1" applyFont="1" applyFill="1" applyBorder="1"/>
    <xf numFmtId="177" fontId="33" fillId="0" borderId="18" xfId="0" applyNumberFormat="1" applyFont="1" applyBorder="1"/>
    <xf numFmtId="49" fontId="34" fillId="0" borderId="18" xfId="0" applyNumberFormat="1" applyFont="1" applyFill="1" applyBorder="1" applyAlignment="1">
      <alignment vertical="center" wrapText="1"/>
    </xf>
    <xf numFmtId="0" fontId="34" fillId="0" borderId="18" xfId="0" applyFont="1" applyFill="1" applyBorder="1" applyAlignment="1">
      <alignment vertical="center" wrapText="1"/>
    </xf>
    <xf numFmtId="4" fontId="34" fillId="0" borderId="18" xfId="0" applyNumberFormat="1" applyFont="1" applyFill="1" applyBorder="1" applyAlignment="1">
      <alignment horizontal="right" vertical="top" wrapText="1"/>
    </xf>
    <xf numFmtId="0" fontId="33" fillId="0" borderId="0" xfId="0" applyFont="1" applyFill="1"/>
    <xf numFmtId="176" fontId="3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4" fillId="0" borderId="0" xfId="0" applyNumberFormat="1" applyFont="1" applyAlignment="1"/>
    <xf numFmtId="1" fontId="44" fillId="0" borderId="0" xfId="0" applyNumberFormat="1" applyFont="1" applyAlignment="1"/>
    <xf numFmtId="0" fontId="33" fillId="0" borderId="0" xfId="0" applyFont="1"/>
    <xf numFmtId="1" fontId="68" fillId="0" borderId="0" xfId="0" applyNumberFormat="1" applyFont="1" applyAlignment="1"/>
    <xf numFmtId="0" fontId="68" fillId="0" borderId="0" xfId="0" applyNumberFormat="1" applyFont="1" applyAlignment="1"/>
    <xf numFmtId="0" fontId="33" fillId="0" borderId="0" xfId="0" applyFont="1"/>
    <xf numFmtId="0" fontId="33" fillId="0" borderId="0" xfId="0" applyFont="1"/>
    <xf numFmtId="0" fontId="69" fillId="0" borderId="0" xfId="110"/>
    <xf numFmtId="0" fontId="70" fillId="0" borderId="0" xfId="110" applyNumberFormat="1" applyFont="1"/>
    <xf numFmtId="1" fontId="72" fillId="0" borderId="0" xfId="0" applyNumberFormat="1" applyFont="1" applyAlignment="1"/>
    <xf numFmtId="0" fontId="72" fillId="0" borderId="0" xfId="0" applyNumberFormat="1" applyFont="1" applyAlignment="1"/>
    <xf numFmtId="0" fontId="33" fillId="0" borderId="0" xfId="0" applyFont="1" applyAlignment="1">
      <alignment vertical="center"/>
    </xf>
    <xf numFmtId="0" fontId="39" fillId="0" borderId="0" xfId="0" applyFont="1" applyAlignment="1">
      <alignment horizontal="left" wrapText="1"/>
    </xf>
    <xf numFmtId="0" fontId="45" fillId="0" borderId="19" xfId="0" applyFont="1" applyBorder="1" applyAlignment="1">
      <alignment horizontal="left" vertical="center" wrapText="1"/>
    </xf>
    <xf numFmtId="0" fontId="34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0" fontId="33" fillId="0" borderId="11" xfId="0" applyFont="1" applyBorder="1" applyAlignment="1">
      <alignment horizontal="right" vertical="center" wrapText="1"/>
    </xf>
    <xf numFmtId="49" fontId="34" fillId="33" borderId="10" xfId="0" applyNumberFormat="1" applyFont="1" applyFill="1" applyBorder="1" applyAlignment="1">
      <alignment vertical="center" wrapText="1"/>
    </xf>
    <xf numFmtId="49" fontId="34" fillId="33" borderId="12" xfId="0" applyNumberFormat="1" applyFont="1" applyFill="1" applyBorder="1" applyAlignment="1">
      <alignment vertical="center" wrapText="1"/>
    </xf>
    <xf numFmtId="0" fontId="34" fillId="33" borderId="10" xfId="0" applyFont="1" applyFill="1" applyBorder="1" applyAlignment="1">
      <alignment vertical="center" wrapText="1"/>
    </xf>
    <xf numFmtId="0" fontId="34" fillId="33" borderId="12" xfId="0" applyFont="1" applyFill="1" applyBorder="1" applyAlignment="1">
      <alignment vertical="center" wrapText="1"/>
    </xf>
    <xf numFmtId="4" fontId="35" fillId="34" borderId="10" xfId="0" applyNumberFormat="1" applyFont="1" applyFill="1" applyBorder="1" applyAlignment="1">
      <alignment horizontal="right" vertical="top" wrapText="1"/>
    </xf>
    <xf numFmtId="176" fontId="35" fillId="34" borderId="10" xfId="0" applyNumberFormat="1" applyFont="1" applyFill="1" applyBorder="1" applyAlignment="1">
      <alignment horizontal="right" vertical="top" wrapText="1"/>
    </xf>
    <xf numFmtId="176" fontId="35" fillId="34" borderId="12" xfId="0" applyNumberFormat="1" applyFont="1" applyFill="1" applyBorder="1" applyAlignment="1">
      <alignment horizontal="right" vertical="top" wrapText="1"/>
    </xf>
    <xf numFmtId="4" fontId="34" fillId="35" borderId="10" xfId="0" applyNumberFormat="1" applyFont="1" applyFill="1" applyBorder="1" applyAlignment="1">
      <alignment horizontal="right" vertical="top" wrapText="1"/>
    </xf>
    <xf numFmtId="176" fontId="34" fillId="35" borderId="10" xfId="0" applyNumberFormat="1" applyFont="1" applyFill="1" applyBorder="1" applyAlignment="1">
      <alignment horizontal="right" vertical="top" wrapText="1"/>
    </xf>
    <xf numFmtId="176" fontId="34" fillId="35" borderId="12" xfId="0" applyNumberFormat="1" applyFont="1" applyFill="1" applyBorder="1" applyAlignment="1">
      <alignment horizontal="right" vertical="top" wrapText="1"/>
    </xf>
    <xf numFmtId="0" fontId="34" fillId="35" borderId="10" xfId="0" applyFont="1" applyFill="1" applyBorder="1" applyAlignment="1">
      <alignment horizontal="right" vertical="top" wrapText="1"/>
    </xf>
    <xf numFmtId="0" fontId="34" fillId="35" borderId="12" xfId="0" applyFont="1" applyFill="1" applyBorder="1" applyAlignment="1">
      <alignment horizontal="right" vertical="top" wrapText="1"/>
    </xf>
    <xf numFmtId="4" fontId="34" fillId="35" borderId="13" xfId="0" applyNumberFormat="1" applyFont="1" applyFill="1" applyBorder="1" applyAlignment="1">
      <alignment horizontal="right" vertical="top" wrapText="1"/>
    </xf>
    <xf numFmtId="0" fontId="34" fillId="35" borderId="13" xfId="0" applyFont="1" applyFill="1" applyBorder="1" applyAlignment="1">
      <alignment horizontal="right" vertical="top" wrapText="1"/>
    </xf>
    <xf numFmtId="176" fontId="34" fillId="35" borderId="13" xfId="0" applyNumberFormat="1" applyFont="1" applyFill="1" applyBorder="1" applyAlignment="1">
      <alignment horizontal="right" vertical="top" wrapText="1"/>
    </xf>
    <xf numFmtId="176" fontId="34" fillId="35" borderId="20" xfId="0" applyNumberFormat="1" applyFont="1" applyFill="1" applyBorder="1" applyAlignment="1">
      <alignment horizontal="right" vertical="top" wrapText="1"/>
    </xf>
    <xf numFmtId="0" fontId="34" fillId="33" borderId="18" xfId="0" applyFont="1" applyFill="1" applyBorder="1" applyAlignment="1">
      <alignment vertical="center" wrapText="1"/>
    </xf>
    <xf numFmtId="49" fontId="34" fillId="33" borderId="18" xfId="0" applyNumberFormat="1" applyFont="1" applyFill="1" applyBorder="1" applyAlignment="1">
      <alignment horizontal="left" vertical="top" wrapText="1"/>
    </xf>
    <xf numFmtId="49" fontId="35" fillId="33" borderId="18" xfId="0" applyNumberFormat="1" applyFont="1" applyFill="1" applyBorder="1" applyAlignment="1">
      <alignment horizontal="left" vertical="top" wrapText="1"/>
    </xf>
    <xf numFmtId="14" fontId="34" fillId="33" borderId="18" xfId="0" applyNumberFormat="1" applyFont="1" applyFill="1" applyBorder="1" applyAlignment="1">
      <alignment vertical="center" wrapText="1"/>
    </xf>
    <xf numFmtId="49" fontId="34" fillId="33" borderId="13" xfId="0" applyNumberFormat="1" applyFont="1" applyFill="1" applyBorder="1" applyAlignment="1">
      <alignment horizontal="left" vertical="top" wrapText="1"/>
    </xf>
    <xf numFmtId="49" fontId="34" fillId="33" borderId="15" xfId="0" applyNumberFormat="1" applyFont="1" applyFill="1" applyBorder="1" applyAlignment="1">
      <alignment horizontal="left" vertical="top" wrapText="1"/>
    </xf>
    <xf numFmtId="49" fontId="34" fillId="33" borderId="22" xfId="0" applyNumberFormat="1" applyFont="1" applyFill="1" applyBorder="1" applyAlignment="1">
      <alignment horizontal="left" vertical="top" wrapText="1"/>
    </xf>
    <xf numFmtId="49" fontId="34" fillId="33" borderId="23" xfId="0" applyNumberFormat="1" applyFont="1" applyFill="1" applyBorder="1" applyAlignment="1">
      <alignment horizontal="left" vertical="top" wrapText="1"/>
    </xf>
    <xf numFmtId="0" fontId="33" fillId="0" borderId="0" xfId="0" applyFont="1" applyAlignment="1">
      <alignment wrapText="1"/>
    </xf>
    <xf numFmtId="0" fontId="33" fillId="0" borderId="19" xfId="0" applyFont="1" applyBorder="1" applyAlignment="1">
      <alignment wrapText="1"/>
    </xf>
    <xf numFmtId="0" fontId="33" fillId="0" borderId="0" xfId="0" applyFont="1" applyAlignment="1">
      <alignment horizontal="right" vertical="center" wrapText="1"/>
    </xf>
    <xf numFmtId="0" fontId="34" fillId="33" borderId="13" xfId="0" applyFont="1" applyFill="1" applyBorder="1" applyAlignment="1">
      <alignment vertical="center" wrapText="1"/>
    </xf>
    <xf numFmtId="0" fontId="34" fillId="33" borderId="15" xfId="0" applyFont="1" applyFill="1" applyBorder="1" applyAlignment="1">
      <alignment vertical="center" wrapText="1"/>
    </xf>
    <xf numFmtId="49" fontId="35" fillId="33" borderId="13" xfId="0" applyNumberFormat="1" applyFont="1" applyFill="1" applyBorder="1" applyAlignment="1">
      <alignment horizontal="left" vertical="top" wrapText="1"/>
    </xf>
    <xf numFmtId="49" fontId="35" fillId="33" borderId="14" xfId="0" applyNumberFormat="1" applyFont="1" applyFill="1" applyBorder="1" applyAlignment="1">
      <alignment horizontal="left" vertical="top" wrapText="1"/>
    </xf>
    <xf numFmtId="49" fontId="35" fillId="33" borderId="15" xfId="0" applyNumberFormat="1" applyFont="1" applyFill="1" applyBorder="1" applyAlignment="1">
      <alignment horizontal="left" vertical="top" wrapText="1"/>
    </xf>
    <xf numFmtId="14" fontId="34" fillId="33" borderId="12" xfId="0" applyNumberFormat="1" applyFont="1" applyFill="1" applyBorder="1" applyAlignment="1">
      <alignment vertical="center" wrapText="1"/>
    </xf>
    <xf numFmtId="14" fontId="34" fillId="33" borderId="16" xfId="0" applyNumberFormat="1" applyFont="1" applyFill="1" applyBorder="1" applyAlignment="1">
      <alignment vertical="center" wrapText="1"/>
    </xf>
    <xf numFmtId="14" fontId="34" fillId="33" borderId="17" xfId="0" applyNumberFormat="1" applyFont="1" applyFill="1" applyBorder="1" applyAlignment="1">
      <alignment vertical="center" wrapText="1"/>
    </xf>
  </cellXfs>
  <cellStyles count="38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658" Type="http://schemas.openxmlformats.org/officeDocument/2006/relationships/image" Target="cid:4accbfba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2" sqref="I3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23189334.188100006</v>
      </c>
      <c r="F3" s="25">
        <f>RA!I7</f>
        <v>858025.91</v>
      </c>
      <c r="G3" s="16">
        <f>SUM(G4:G41)</f>
        <v>22331619.886800002</v>
      </c>
      <c r="H3" s="27">
        <f>RA!J7</f>
        <v>3.6995428806052</v>
      </c>
      <c r="I3" s="20">
        <f>SUM(I4:I41)</f>
        <v>23189340.156627424</v>
      </c>
      <c r="J3" s="21">
        <f>SUM(J4:J41)</f>
        <v>22331619.463242371</v>
      </c>
      <c r="K3" s="22">
        <f>E3-I3</f>
        <v>-5.9685274176299572</v>
      </c>
      <c r="L3" s="22">
        <f>G3-J3</f>
        <v>0.42355763167142868</v>
      </c>
    </row>
    <row r="4" spans="1:13">
      <c r="A4" s="66">
        <f>RA!A8</f>
        <v>42493</v>
      </c>
      <c r="B4" s="12">
        <v>12</v>
      </c>
      <c r="C4" s="64" t="s">
        <v>6</v>
      </c>
      <c r="D4" s="64"/>
      <c r="E4" s="15">
        <f>VLOOKUP(C4,RA!B8:D35,3,0)</f>
        <v>623726.87150000001</v>
      </c>
      <c r="F4" s="25">
        <f>VLOOKUP(C4,RA!B8:I38,8,0)</f>
        <v>134887.25940000001</v>
      </c>
      <c r="G4" s="16">
        <f t="shared" ref="G4:G41" si="0">E4-F4</f>
        <v>488839.61210000003</v>
      </c>
      <c r="H4" s="27">
        <f>RA!J8</f>
        <v>21.626013815247301</v>
      </c>
      <c r="I4" s="20">
        <f>VLOOKUP(B4,RMS!B:D,3,FALSE)</f>
        <v>623727.720953846</v>
      </c>
      <c r="J4" s="21">
        <f>VLOOKUP(B4,RMS!B:E,4,FALSE)</f>
        <v>488839.62135812</v>
      </c>
      <c r="K4" s="22">
        <f t="shared" ref="K4:K41" si="1">E4-I4</f>
        <v>-0.84945384599268436</v>
      </c>
      <c r="L4" s="22">
        <f t="shared" ref="L4:L41" si="2">G4-J4</f>
        <v>-9.2581199714913964E-3</v>
      </c>
    </row>
    <row r="5" spans="1:13">
      <c r="A5" s="66"/>
      <c r="B5" s="12">
        <v>13</v>
      </c>
      <c r="C5" s="64" t="s">
        <v>7</v>
      </c>
      <c r="D5" s="64"/>
      <c r="E5" s="15">
        <f>VLOOKUP(C5,RA!B8:D36,3,0)</f>
        <v>54163.449500000002</v>
      </c>
      <c r="F5" s="25">
        <f>VLOOKUP(C5,RA!B9:I39,8,0)</f>
        <v>11049.804400000001</v>
      </c>
      <c r="G5" s="16">
        <f t="shared" si="0"/>
        <v>43113.645100000002</v>
      </c>
      <c r="H5" s="27">
        <f>RA!J9</f>
        <v>20.400850577288299</v>
      </c>
      <c r="I5" s="20">
        <f>VLOOKUP(B5,RMS!B:D,3,FALSE)</f>
        <v>54163.466249572601</v>
      </c>
      <c r="J5" s="21">
        <f>VLOOKUP(B5,RMS!B:E,4,FALSE)</f>
        <v>43113.645775213699</v>
      </c>
      <c r="K5" s="22">
        <f t="shared" si="1"/>
        <v>-1.6749572598200757E-2</v>
      </c>
      <c r="L5" s="22">
        <f t="shared" si="2"/>
        <v>-6.7521369783207774E-4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VLOOKUP(C6,RA!B10:D37,3,0)</f>
        <v>112980.42479999999</v>
      </c>
      <c r="F6" s="25">
        <f>VLOOKUP(C6,RA!B10:I40,8,0)</f>
        <v>29166.229599999999</v>
      </c>
      <c r="G6" s="16">
        <f t="shared" si="0"/>
        <v>83814.195199999987</v>
      </c>
      <c r="H6" s="27">
        <f>RA!J10</f>
        <v>25.815294686341101</v>
      </c>
      <c r="I6" s="20">
        <f>VLOOKUP(B6,RMS!B:D,3,FALSE)</f>
        <v>112982.511192398</v>
      </c>
      <c r="J6" s="21">
        <f>VLOOKUP(B6,RMS!B:E,4,FALSE)</f>
        <v>83814.1945327758</v>
      </c>
      <c r="K6" s="22">
        <f>E6-I6</f>
        <v>-2.0863923980068648</v>
      </c>
      <c r="L6" s="22">
        <f t="shared" si="2"/>
        <v>6.6722418705467135E-4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VLOOKUP(C7,RA!B10:D38,3,0)</f>
        <v>62309.6999</v>
      </c>
      <c r="F7" s="25">
        <f>VLOOKUP(C7,RA!B11:I41,8,0)</f>
        <v>12537.5046</v>
      </c>
      <c r="G7" s="16">
        <f t="shared" si="0"/>
        <v>49772.195299999999</v>
      </c>
      <c r="H7" s="27">
        <f>RA!J11</f>
        <v>20.1212726431379</v>
      </c>
      <c r="I7" s="20">
        <f>VLOOKUP(B7,RMS!B:D,3,FALSE)</f>
        <v>62309.722559140799</v>
      </c>
      <c r="J7" s="21">
        <f>VLOOKUP(B7,RMS!B:E,4,FALSE)</f>
        <v>49772.194902526302</v>
      </c>
      <c r="K7" s="22">
        <f t="shared" si="1"/>
        <v>-2.2659140799078159E-2</v>
      </c>
      <c r="L7" s="22">
        <f t="shared" si="2"/>
        <v>3.9747369737597182E-4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VLOOKUP(C8,RA!B12:D38,3,0)</f>
        <v>304906.43939999997</v>
      </c>
      <c r="F8" s="25">
        <f>VLOOKUP(C8,RA!B12:I42,8,0)</f>
        <v>50863.451800000003</v>
      </c>
      <c r="G8" s="16">
        <f t="shared" si="0"/>
        <v>254042.98759999996</v>
      </c>
      <c r="H8" s="27">
        <f>RA!J12</f>
        <v>16.681658773783202</v>
      </c>
      <c r="I8" s="20">
        <f>VLOOKUP(B8,RMS!B:D,3,FALSE)</f>
        <v>304906.46746923099</v>
      </c>
      <c r="J8" s="21">
        <f>VLOOKUP(B8,RMS!B:E,4,FALSE)</f>
        <v>254042.982788889</v>
      </c>
      <c r="K8" s="22">
        <f t="shared" si="1"/>
        <v>-2.8069231018889695E-2</v>
      </c>
      <c r="L8" s="22">
        <f t="shared" si="2"/>
        <v>4.8111109645105898E-3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VLOOKUP(C9,RA!B12:D39,3,0)</f>
        <v>375605.16649999999</v>
      </c>
      <c r="F9" s="25">
        <f>VLOOKUP(C9,RA!B13:I43,8,0)</f>
        <v>37053.483099999998</v>
      </c>
      <c r="G9" s="16">
        <f t="shared" si="0"/>
        <v>338551.68339999998</v>
      </c>
      <c r="H9" s="27">
        <f>RA!J13</f>
        <v>9.8650088989124693</v>
      </c>
      <c r="I9" s="20">
        <f>VLOOKUP(B9,RMS!B:D,3,FALSE)</f>
        <v>375605.44051281997</v>
      </c>
      <c r="J9" s="21">
        <f>VLOOKUP(B9,RMS!B:E,4,FALSE)</f>
        <v>338551.68248974398</v>
      </c>
      <c r="K9" s="22">
        <f t="shared" si="1"/>
        <v>-0.27401281998027116</v>
      </c>
      <c r="L9" s="22">
        <f t="shared" si="2"/>
        <v>9.1025599977001548E-4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VLOOKUP(C10,RA!B14:D40,3,0)</f>
        <v>178789.24590000001</v>
      </c>
      <c r="F10" s="25">
        <f>VLOOKUP(C10,RA!B14:I43,8,0)</f>
        <v>23960.6947</v>
      </c>
      <c r="G10" s="16">
        <f t="shared" si="0"/>
        <v>154828.55120000002</v>
      </c>
      <c r="H10" s="27">
        <f>RA!J14</f>
        <v>13.4016420167696</v>
      </c>
      <c r="I10" s="20">
        <f>VLOOKUP(B10,RMS!B:D,3,FALSE)</f>
        <v>178789.29274188</v>
      </c>
      <c r="J10" s="21">
        <f>VLOOKUP(B10,RMS!B:E,4,FALSE)</f>
        <v>154828.55225042699</v>
      </c>
      <c r="K10" s="22">
        <f t="shared" si="1"/>
        <v>-4.6841879986459389E-2</v>
      </c>
      <c r="L10" s="22">
        <f t="shared" si="2"/>
        <v>-1.0504269739612937E-3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VLOOKUP(C11,RA!B14:D41,3,0)</f>
        <v>179262.51019999999</v>
      </c>
      <c r="F11" s="25">
        <f>VLOOKUP(C11,RA!B15:I44,8,0)</f>
        <v>33047.455099999999</v>
      </c>
      <c r="G11" s="16">
        <f t="shared" si="0"/>
        <v>146215.0551</v>
      </c>
      <c r="H11" s="27">
        <f>RA!J15</f>
        <v>18.4352294649503</v>
      </c>
      <c r="I11" s="20">
        <f>VLOOKUP(B11,RMS!B:D,3,FALSE)</f>
        <v>179262.96317008499</v>
      </c>
      <c r="J11" s="21">
        <f>VLOOKUP(B11,RMS!B:E,4,FALSE)</f>
        <v>146215.054323077</v>
      </c>
      <c r="K11" s="22">
        <f t="shared" si="1"/>
        <v>-0.45297008499619551</v>
      </c>
      <c r="L11" s="22">
        <f t="shared" si="2"/>
        <v>7.769229996483773E-4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VLOOKUP(C12,RA!B16:D42,3,0)</f>
        <v>1599701.2239000001</v>
      </c>
      <c r="F12" s="25">
        <f>VLOOKUP(C12,RA!B16:I45,8,0)</f>
        <v>28935.348099999999</v>
      </c>
      <c r="G12" s="16">
        <f t="shared" si="0"/>
        <v>1570765.8758</v>
      </c>
      <c r="H12" s="27">
        <f>RA!J16</f>
        <v>1.8087970220749701</v>
      </c>
      <c r="I12" s="20">
        <f>VLOOKUP(B12,RMS!B:D,3,FALSE)</f>
        <v>1599699.7884700899</v>
      </c>
      <c r="J12" s="21">
        <f>VLOOKUP(B12,RMS!B:E,4,FALSE)</f>
        <v>1570765.8764666701</v>
      </c>
      <c r="K12" s="22">
        <f t="shared" si="1"/>
        <v>1.435429910197854</v>
      </c>
      <c r="L12" s="22">
        <f t="shared" si="2"/>
        <v>-6.6667003557085991E-4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VLOOKUP(C13,RA!B16:D43,3,0)</f>
        <v>653941.05039999995</v>
      </c>
      <c r="F13" s="25">
        <f>VLOOKUP(C13,RA!B17:I46,8,0)</f>
        <v>44072.998399999997</v>
      </c>
      <c r="G13" s="16">
        <f t="shared" si="0"/>
        <v>609868.05199999991</v>
      </c>
      <c r="H13" s="27">
        <f>RA!J17</f>
        <v>6.73959806821144</v>
      </c>
      <c r="I13" s="20">
        <f>VLOOKUP(B13,RMS!B:D,3,FALSE)</f>
        <v>653941.08613931597</v>
      </c>
      <c r="J13" s="21">
        <f>VLOOKUP(B13,RMS!B:E,4,FALSE)</f>
        <v>609868.05260256398</v>
      </c>
      <c r="K13" s="22">
        <f t="shared" si="1"/>
        <v>-3.5739316022954881E-2</v>
      </c>
      <c r="L13" s="22">
        <f t="shared" si="2"/>
        <v>-6.0256407596170902E-4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VLOOKUP(C14,RA!B18:D43,3,0)</f>
        <v>1598293.4949</v>
      </c>
      <c r="F14" s="25">
        <f>VLOOKUP(C14,RA!B18:I47,8,0)</f>
        <v>197871.2831</v>
      </c>
      <c r="G14" s="16">
        <f t="shared" si="0"/>
        <v>1400422.2118000002</v>
      </c>
      <c r="H14" s="27">
        <f>RA!J18</f>
        <v>12.380159447022001</v>
      </c>
      <c r="I14" s="20">
        <f>VLOOKUP(B14,RMS!B:D,3,FALSE)</f>
        <v>1598293.9221025601</v>
      </c>
      <c r="J14" s="21">
        <f>VLOOKUP(B14,RMS!B:E,4,FALSE)</f>
        <v>1400422.21181795</v>
      </c>
      <c r="K14" s="22">
        <f t="shared" si="1"/>
        <v>-0.42720256000757217</v>
      </c>
      <c r="L14" s="22">
        <f t="shared" si="2"/>
        <v>-1.7949845641851425E-5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VLOOKUP(C15,RA!B18:D44,3,0)</f>
        <v>569173.18409999995</v>
      </c>
      <c r="F15" s="25">
        <f>VLOOKUP(C15,RA!B19:I48,8,0)</f>
        <v>19488.200700000001</v>
      </c>
      <c r="G15" s="16">
        <f t="shared" si="0"/>
        <v>549684.98339999991</v>
      </c>
      <c r="H15" s="27">
        <f>RA!J19</f>
        <v>3.4239492028802299</v>
      </c>
      <c r="I15" s="20">
        <f>VLOOKUP(B15,RMS!B:D,3,FALSE)</f>
        <v>569173.20045384602</v>
      </c>
      <c r="J15" s="21">
        <f>VLOOKUP(B15,RMS!B:E,4,FALSE)</f>
        <v>549684.98294957296</v>
      </c>
      <c r="K15" s="22">
        <f t="shared" si="1"/>
        <v>-1.6353846061974764E-2</v>
      </c>
      <c r="L15" s="22">
        <f t="shared" si="2"/>
        <v>4.5042694546282291E-4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VLOOKUP(C16,RA!B20:D45,3,0)</f>
        <v>1025502.6748</v>
      </c>
      <c r="F16" s="25">
        <f>VLOOKUP(C16,RA!B20:I49,8,0)</f>
        <v>95380.387100000007</v>
      </c>
      <c r="G16" s="16">
        <f t="shared" si="0"/>
        <v>930122.28769999999</v>
      </c>
      <c r="H16" s="27">
        <f>RA!J20</f>
        <v>9.3008423521276207</v>
      </c>
      <c r="I16" s="20">
        <f>VLOOKUP(B16,RMS!B:D,3,FALSE)</f>
        <v>1025502.6837000001</v>
      </c>
      <c r="J16" s="21">
        <f>VLOOKUP(B16,RMS!B:E,4,FALSE)</f>
        <v>930122.28769999999</v>
      </c>
      <c r="K16" s="22">
        <f t="shared" si="1"/>
        <v>-8.9000000152736902E-3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VLOOKUP(C17,RA!B20:D46,3,0)</f>
        <v>301227.40779999999</v>
      </c>
      <c r="F17" s="25">
        <f>VLOOKUP(C17,RA!B21:I50,8,0)</f>
        <v>37658.727200000001</v>
      </c>
      <c r="G17" s="16">
        <f t="shared" si="0"/>
        <v>263568.68059999996</v>
      </c>
      <c r="H17" s="27">
        <f>RA!J21</f>
        <v>12.501759874720101</v>
      </c>
      <c r="I17" s="20">
        <f>VLOOKUP(B17,RMS!B:D,3,FALSE)</f>
        <v>301227.25378733099</v>
      </c>
      <c r="J17" s="21">
        <f>VLOOKUP(B17,RMS!B:E,4,FALSE)</f>
        <v>263568.68051549798</v>
      </c>
      <c r="K17" s="22">
        <f t="shared" si="1"/>
        <v>0.15401266899425536</v>
      </c>
      <c r="L17" s="22">
        <f t="shared" si="2"/>
        <v>8.4501982200890779E-5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VLOOKUP(C18,RA!B22:D47,3,0)</f>
        <v>1177429.9861999999</v>
      </c>
      <c r="F18" s="25">
        <f>VLOOKUP(C18,RA!B22:I51,8,0)</f>
        <v>57776.410400000001</v>
      </c>
      <c r="G18" s="16">
        <f t="shared" si="0"/>
        <v>1119653.5758</v>
      </c>
      <c r="H18" s="27">
        <f>RA!J22</f>
        <v>4.90699328853223</v>
      </c>
      <c r="I18" s="20">
        <f>VLOOKUP(B18,RMS!B:D,3,FALSE)</f>
        <v>1177431.1159999999</v>
      </c>
      <c r="J18" s="21">
        <f>VLOOKUP(B18,RMS!B:E,4,FALSE)</f>
        <v>1119653.5756999999</v>
      </c>
      <c r="K18" s="22">
        <f t="shared" si="1"/>
        <v>-1.1297999999951571</v>
      </c>
      <c r="L18" s="22">
        <f t="shared" si="2"/>
        <v>1.0000006295740604E-4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VLOOKUP(C19,RA!B22:D48,3,0)</f>
        <v>2908423.1430000002</v>
      </c>
      <c r="F19" s="25">
        <f>VLOOKUP(C19,RA!B23:I52,8,0)</f>
        <v>221246.8584</v>
      </c>
      <c r="G19" s="16">
        <f t="shared" si="0"/>
        <v>2687176.2846000004</v>
      </c>
      <c r="H19" s="27">
        <f>RA!J23</f>
        <v>7.6071069277693502</v>
      </c>
      <c r="I19" s="20">
        <f>VLOOKUP(B19,RMS!B:D,3,FALSE)</f>
        <v>2908424.9352453002</v>
      </c>
      <c r="J19" s="21">
        <f>VLOOKUP(B19,RMS!B:E,4,FALSE)</f>
        <v>2687176.3090230799</v>
      </c>
      <c r="K19" s="22">
        <f t="shared" si="1"/>
        <v>-1.7922453000210226</v>
      </c>
      <c r="L19" s="22">
        <f t="shared" si="2"/>
        <v>-2.4423079565167427E-2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VLOOKUP(C20,RA!B24:D49,3,0)</f>
        <v>214389.76790000001</v>
      </c>
      <c r="F20" s="25">
        <f>VLOOKUP(C20,RA!B24:I53,8,0)</f>
        <v>30765.3815</v>
      </c>
      <c r="G20" s="16">
        <f t="shared" si="0"/>
        <v>183624.38640000002</v>
      </c>
      <c r="H20" s="27">
        <f>RA!J24</f>
        <v>14.350209807750799</v>
      </c>
      <c r="I20" s="20">
        <f>VLOOKUP(B20,RMS!B:D,3,FALSE)</f>
        <v>214389.81598798899</v>
      </c>
      <c r="J20" s="21">
        <f>VLOOKUP(B20,RMS!B:E,4,FALSE)</f>
        <v>183624.37696349801</v>
      </c>
      <c r="K20" s="22">
        <f t="shared" si="1"/>
        <v>-4.808798898011446E-2</v>
      </c>
      <c r="L20" s="22">
        <f t="shared" si="2"/>
        <v>9.4365020049735904E-3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VLOOKUP(C21,RA!B24:D50,3,0)</f>
        <v>332619.26250000001</v>
      </c>
      <c r="F21" s="25">
        <f>VLOOKUP(C21,RA!B25:I54,8,0)</f>
        <v>13936.166499999999</v>
      </c>
      <c r="G21" s="16">
        <f t="shared" si="0"/>
        <v>318683.09600000002</v>
      </c>
      <c r="H21" s="27">
        <f>RA!J25</f>
        <v>4.18982544644419</v>
      </c>
      <c r="I21" s="20">
        <f>VLOOKUP(B21,RMS!B:D,3,FALSE)</f>
        <v>332619.24456926098</v>
      </c>
      <c r="J21" s="21">
        <f>VLOOKUP(B21,RMS!B:E,4,FALSE)</f>
        <v>318683.02248088899</v>
      </c>
      <c r="K21" s="22">
        <f t="shared" si="1"/>
        <v>1.793073903536424E-2</v>
      </c>
      <c r="L21" s="22">
        <f t="shared" si="2"/>
        <v>7.351911102887243E-2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VLOOKUP(C22,RA!B26:D51,3,0)</f>
        <v>630320.63800000004</v>
      </c>
      <c r="F22" s="25">
        <f>VLOOKUP(C22,RA!B26:I55,8,0)</f>
        <v>106109.99950000001</v>
      </c>
      <c r="G22" s="16">
        <f t="shared" si="0"/>
        <v>524210.6385</v>
      </c>
      <c r="H22" s="27">
        <f>RA!J26</f>
        <v>16.834289265331002</v>
      </c>
      <c r="I22" s="20">
        <f>VLOOKUP(B22,RMS!B:D,3,FALSE)</f>
        <v>630320.60195918602</v>
      </c>
      <c r="J22" s="21">
        <f>VLOOKUP(B22,RMS!B:E,4,FALSE)</f>
        <v>524210.6310236</v>
      </c>
      <c r="K22" s="22">
        <f t="shared" si="1"/>
        <v>3.6040814011357725E-2</v>
      </c>
      <c r="L22" s="22">
        <f t="shared" si="2"/>
        <v>7.4764000019058585E-3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VLOOKUP(C23,RA!B26:D52,3,0)</f>
        <v>190804.94839999999</v>
      </c>
      <c r="F23" s="25">
        <f>VLOOKUP(C23,RA!B27:I56,8,0)</f>
        <v>49424.318599999999</v>
      </c>
      <c r="G23" s="16">
        <f t="shared" si="0"/>
        <v>141380.6298</v>
      </c>
      <c r="H23" s="27">
        <f>RA!J27</f>
        <v>25.903059126321899</v>
      </c>
      <c r="I23" s="20">
        <f>VLOOKUP(B23,RMS!B:D,3,FALSE)</f>
        <v>190804.759556962</v>
      </c>
      <c r="J23" s="21">
        <f>VLOOKUP(B23,RMS!B:E,4,FALSE)</f>
        <v>141380.63582323899</v>
      </c>
      <c r="K23" s="22">
        <f t="shared" si="1"/>
        <v>0.18884303799131885</v>
      </c>
      <c r="L23" s="22">
        <f t="shared" si="2"/>
        <v>-6.0232389951124787E-3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VLOOKUP(C24,RA!B28:D53,3,0)</f>
        <v>861107.5834</v>
      </c>
      <c r="F24" s="25">
        <f>VLOOKUP(C24,RA!B28:I57,8,0)</f>
        <v>17658.035100000001</v>
      </c>
      <c r="G24" s="16">
        <f t="shared" si="0"/>
        <v>843449.54830000002</v>
      </c>
      <c r="H24" s="27">
        <f>RA!J28</f>
        <v>2.05061892850589</v>
      </c>
      <c r="I24" s="20">
        <f>VLOOKUP(B24,RMS!B:D,3,FALSE)</f>
        <v>861107.58335398196</v>
      </c>
      <c r="J24" s="21">
        <f>VLOOKUP(B24,RMS!B:E,4,FALSE)</f>
        <v>843449.55473628303</v>
      </c>
      <c r="K24" s="22">
        <f t="shared" si="1"/>
        <v>4.6018045395612717E-5</v>
      </c>
      <c r="L24" s="22">
        <f t="shared" si="2"/>
        <v>-6.4362830016762018E-3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VLOOKUP(C25,RA!B28:D54,3,0)</f>
        <v>786281.39870000002</v>
      </c>
      <c r="F25" s="25">
        <f>VLOOKUP(C25,RA!B29:I58,8,0)</f>
        <v>104930.27159999999</v>
      </c>
      <c r="G25" s="16">
        <f t="shared" si="0"/>
        <v>681351.12710000004</v>
      </c>
      <c r="H25" s="27">
        <f>RA!J29</f>
        <v>13.345129590180701</v>
      </c>
      <c r="I25" s="20">
        <f>VLOOKUP(B25,RMS!B:D,3,FALSE)</f>
        <v>786281.86297964596</v>
      </c>
      <c r="J25" s="21">
        <f>VLOOKUP(B25,RMS!B:E,4,FALSE)</f>
        <v>681351.10358935199</v>
      </c>
      <c r="K25" s="22">
        <f t="shared" si="1"/>
        <v>-0.46427964593749493</v>
      </c>
      <c r="L25" s="22">
        <f t="shared" si="2"/>
        <v>2.3510648054070771E-2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VLOOKUP(C26,RA!B30:D55,3,0)</f>
        <v>1748206.0271000001</v>
      </c>
      <c r="F26" s="25">
        <f>VLOOKUP(C26,RA!B30:I59,8,0)</f>
        <v>122793.8686</v>
      </c>
      <c r="G26" s="16">
        <f t="shared" si="0"/>
        <v>1625412.1585000001</v>
      </c>
      <c r="H26" s="27">
        <f>RA!J30</f>
        <v>7.02399297888795</v>
      </c>
      <c r="I26" s="20">
        <f>VLOOKUP(B26,RMS!B:D,3,FALSE)</f>
        <v>1748206.02491504</v>
      </c>
      <c r="J26" s="21">
        <f>VLOOKUP(B26,RMS!B:E,4,FALSE)</f>
        <v>1625412.14411871</v>
      </c>
      <c r="K26" s="22">
        <f t="shared" si="1"/>
        <v>2.1849600598216057E-3</v>
      </c>
      <c r="L26" s="22">
        <f t="shared" si="2"/>
        <v>1.438129018060863E-2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VLOOKUP(C27,RA!B30:D56,3,0)</f>
        <v>2523993.0584</v>
      </c>
      <c r="F27" s="25">
        <f>VLOOKUP(C27,RA!B31:I60,8,0)</f>
        <v>-121771.86109999999</v>
      </c>
      <c r="G27" s="16">
        <f t="shared" si="0"/>
        <v>2645764.9194999998</v>
      </c>
      <c r="H27" s="27">
        <f>RA!J31</f>
        <v>-4.8245719493853603</v>
      </c>
      <c r="I27" s="20">
        <f>VLOOKUP(B27,RMS!B:D,3,FALSE)</f>
        <v>2523993.2212141599</v>
      </c>
      <c r="J27" s="21">
        <f>VLOOKUP(B27,RMS!B:E,4,FALSE)</f>
        <v>2645764.6022548699</v>
      </c>
      <c r="K27" s="22">
        <f t="shared" si="1"/>
        <v>-0.16281415987759829</v>
      </c>
      <c r="L27" s="22">
        <f t="shared" si="2"/>
        <v>0.31724512996152043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VLOOKUP(C28,RA!B32:D57,3,0)</f>
        <v>98239.231899999999</v>
      </c>
      <c r="F28" s="25">
        <f>VLOOKUP(C28,RA!B32:I61,8,0)</f>
        <v>23316.016299999999</v>
      </c>
      <c r="G28" s="16">
        <f t="shared" si="0"/>
        <v>74923.215599999996</v>
      </c>
      <c r="H28" s="27">
        <f>RA!J32</f>
        <v>23.733915513237999</v>
      </c>
      <c r="I28" s="20">
        <f>VLOOKUP(B28,RMS!B:D,3,FALSE)</f>
        <v>98239.179097322398</v>
      </c>
      <c r="J28" s="21">
        <f>VLOOKUP(B28,RMS!B:E,4,FALSE)</f>
        <v>74923.201382585205</v>
      </c>
      <c r="K28" s="22">
        <f t="shared" si="1"/>
        <v>5.2802677600993775E-2</v>
      </c>
      <c r="L28" s="22">
        <f t="shared" si="2"/>
        <v>1.4217414791346528E-2</v>
      </c>
      <c r="M28" s="32"/>
    </row>
    <row r="29" spans="1:13">
      <c r="A29" s="66"/>
      <c r="B29" s="12">
        <v>40</v>
      </c>
      <c r="C29" s="64" t="s">
        <v>73</v>
      </c>
      <c r="D29" s="64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VLOOKUP(C30,RA!B34:D60,3,0)</f>
        <v>121554.5318</v>
      </c>
      <c r="F30" s="25">
        <f>VLOOKUP(C30,RA!B34:I64,8,0)</f>
        <v>7933.9956000000002</v>
      </c>
      <c r="G30" s="16">
        <f t="shared" si="0"/>
        <v>113620.5362</v>
      </c>
      <c r="H30" s="27">
        <f>RA!J34</f>
        <v>6.5271080251077898</v>
      </c>
      <c r="I30" s="20">
        <f>VLOOKUP(B30,RMS!B:D,3,FALSE)</f>
        <v>121554.5312</v>
      </c>
      <c r="J30" s="21">
        <f>VLOOKUP(B30,RMS!B:E,4,FALSE)</f>
        <v>113620.5263</v>
      </c>
      <c r="K30" s="22">
        <f t="shared" si="1"/>
        <v>5.9999999939464033E-4</v>
      </c>
      <c r="L30" s="22">
        <f t="shared" si="2"/>
        <v>9.9000000045634806E-3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VLOOKUP(C31,RA!B34:D61,3,0)</f>
        <v>138443.67000000001</v>
      </c>
      <c r="F31" s="25">
        <f>VLOOKUP(C31,RA!B34:I65,8,0)</f>
        <v>-10990.98</v>
      </c>
      <c r="G31" s="16">
        <f t="shared" si="0"/>
        <v>149434.65000000002</v>
      </c>
      <c r="H31" s="27">
        <f>RA!J34</f>
        <v>6.5271080251077898</v>
      </c>
      <c r="I31" s="20">
        <f>VLOOKUP(B31,RMS!B:D,3,FALSE)</f>
        <v>138443.67000000001</v>
      </c>
      <c r="J31" s="21">
        <f>VLOOKUP(B31,RMS!B:E,4,FALSE)</f>
        <v>149434.65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VLOOKUP(C32,RA!B34:D61,3,0)</f>
        <v>749119.99</v>
      </c>
      <c r="F32" s="25">
        <f>VLOOKUP(C32,RA!B34:I65,8,0)</f>
        <v>-129935.25</v>
      </c>
      <c r="G32" s="16">
        <f t="shared" si="0"/>
        <v>879055.24</v>
      </c>
      <c r="H32" s="27">
        <f>RA!J34</f>
        <v>6.5271080251077898</v>
      </c>
      <c r="I32" s="20">
        <f>VLOOKUP(B32,RMS!B:D,3,FALSE)</f>
        <v>749119.99</v>
      </c>
      <c r="J32" s="21">
        <f>VLOOKUP(B32,RMS!B:E,4,FALSE)</f>
        <v>879055.24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VLOOKUP(C33,RA!B34:D62,3,0)</f>
        <v>1181971.76</v>
      </c>
      <c r="F33" s="25">
        <f>VLOOKUP(C33,RA!B34:I66,8,0)</f>
        <v>-164001.56</v>
      </c>
      <c r="G33" s="16">
        <f t="shared" si="0"/>
        <v>1345973.32</v>
      </c>
      <c r="H33" s="27">
        <f>RA!J35</f>
        <v>9.1096650262711201</v>
      </c>
      <c r="I33" s="20">
        <f>VLOOKUP(B33,RMS!B:D,3,FALSE)</f>
        <v>1181971.76</v>
      </c>
      <c r="J33" s="21">
        <f>VLOOKUP(B33,RMS!B:E,4,FALSE)</f>
        <v>1345973.32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VLOOKUP(C34,RA!B34:D63,3,0)</f>
        <v>725154.31</v>
      </c>
      <c r="F34" s="25">
        <f>VLOOKUP(C34,RA!B34:I67,8,0)</f>
        <v>-176790.38</v>
      </c>
      <c r="G34" s="16">
        <f t="shared" si="0"/>
        <v>901944.69000000006</v>
      </c>
      <c r="H34" s="27">
        <f>RA!J34</f>
        <v>6.5271080251077898</v>
      </c>
      <c r="I34" s="20">
        <f>VLOOKUP(B34,RMS!B:D,3,FALSE)</f>
        <v>725154.31</v>
      </c>
      <c r="J34" s="21">
        <f>VLOOKUP(B34,RMS!B:E,4,FALSE)</f>
        <v>901944.69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9.1096650262711201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VLOOKUP(C36,RA!B8:D64,3,0)</f>
        <v>67437.008100000006</v>
      </c>
      <c r="F36" s="25">
        <f>VLOOKUP(C36,RA!B8:I68,8,0)</f>
        <v>3809.6426999999999</v>
      </c>
      <c r="G36" s="16">
        <f t="shared" si="0"/>
        <v>63627.36540000001</v>
      </c>
      <c r="H36" s="27">
        <f>RA!J35</f>
        <v>9.1096650262711201</v>
      </c>
      <c r="I36" s="20">
        <f>VLOOKUP(B36,RMS!B:D,3,FALSE)</f>
        <v>67437.008547008503</v>
      </c>
      <c r="J36" s="21">
        <f>VLOOKUP(B36,RMS!B:E,4,FALSE)</f>
        <v>63627.366239316201</v>
      </c>
      <c r="K36" s="22">
        <f t="shared" si="1"/>
        <v>-4.4700849684886634E-4</v>
      </c>
      <c r="L36" s="22">
        <f t="shared" si="2"/>
        <v>-8.3931619155919179E-4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VLOOKUP(C37,RA!B8:D65,3,0)</f>
        <v>416832.5722</v>
      </c>
      <c r="F37" s="25">
        <f>VLOOKUP(C37,RA!B8:I69,8,0)</f>
        <v>13382.777099999999</v>
      </c>
      <c r="G37" s="16">
        <f t="shared" si="0"/>
        <v>403449.79509999999</v>
      </c>
      <c r="H37" s="27">
        <f>RA!J36</f>
        <v>-7.9389545220810804</v>
      </c>
      <c r="I37" s="20">
        <f>VLOOKUP(B37,RMS!B:D,3,FALSE)</f>
        <v>416832.56572991499</v>
      </c>
      <c r="J37" s="21">
        <f>VLOOKUP(B37,RMS!B:E,4,FALSE)</f>
        <v>403449.799463248</v>
      </c>
      <c r="K37" s="22">
        <f t="shared" si="1"/>
        <v>6.4700850052759051E-3</v>
      </c>
      <c r="L37" s="22">
        <f t="shared" si="2"/>
        <v>-4.3632480083033442E-3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VLOOKUP(C38,RA!B9:D66,3,0)</f>
        <v>452513.76</v>
      </c>
      <c r="F38" s="25">
        <f>VLOOKUP(C38,RA!B9:I70,8,0)</f>
        <v>-93808.57</v>
      </c>
      <c r="G38" s="16">
        <f t="shared" si="0"/>
        <v>546322.33000000007</v>
      </c>
      <c r="H38" s="27">
        <f>RA!J37</f>
        <v>-17.345051758664201</v>
      </c>
      <c r="I38" s="20">
        <f>VLOOKUP(B38,RMS!B:D,3,FALSE)</f>
        <v>452513.76</v>
      </c>
      <c r="J38" s="21">
        <f>VLOOKUP(B38,RMS!B:E,4,FALSE)</f>
        <v>546322.32999999996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VLOOKUP(C39,RA!B10:D67,3,0)</f>
        <v>221599.19</v>
      </c>
      <c r="F39" s="25">
        <f>VLOOKUP(C39,RA!B10:I71,8,0)</f>
        <v>25810.01</v>
      </c>
      <c r="G39" s="16">
        <f t="shared" si="0"/>
        <v>195789.18</v>
      </c>
      <c r="H39" s="27">
        <f>RA!J38</f>
        <v>-13.875251977255401</v>
      </c>
      <c r="I39" s="20">
        <f>VLOOKUP(B39,RMS!B:D,3,FALSE)</f>
        <v>221599.19</v>
      </c>
      <c r="J39" s="21">
        <f>VLOOKUP(B39,RMS!B:E,4,FALSE)</f>
        <v>195789.18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75</v>
      </c>
      <c r="D40" s="70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-24.379690992941899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VLOOKUP(C41,RA!B8:D68,3,0)</f>
        <v>3309.5068999999999</v>
      </c>
      <c r="F41" s="25">
        <f>VLOOKUP(C41,RA!B8:I72,8,0)</f>
        <v>146.32320000000001</v>
      </c>
      <c r="G41" s="16">
        <f t="shared" si="0"/>
        <v>3163.1837</v>
      </c>
      <c r="H41" s="27">
        <f>RA!J39</f>
        <v>-24.379690992941899</v>
      </c>
      <c r="I41" s="20">
        <f>VLOOKUP(B41,RMS!B:D,3,FALSE)</f>
        <v>3309.50676953332</v>
      </c>
      <c r="J41" s="21">
        <f>VLOOKUP(B41,RMS!B:E,4,FALSE)</f>
        <v>3163.1836706754402</v>
      </c>
      <c r="K41" s="22">
        <f t="shared" si="1"/>
        <v>1.3046667982052895E-4</v>
      </c>
      <c r="L41" s="22">
        <f t="shared" si="2"/>
        <v>2.9324559818633134E-5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3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23192754.826499999</v>
      </c>
      <c r="E7" s="51">
        <v>14064770.8956</v>
      </c>
      <c r="F7" s="52">
        <v>164.899627577692</v>
      </c>
      <c r="G7" s="51">
        <v>45584571.9102</v>
      </c>
      <c r="H7" s="52">
        <v>-49.121481556986197</v>
      </c>
      <c r="I7" s="51">
        <v>858025.91</v>
      </c>
      <c r="J7" s="52">
        <v>3.6995428806052</v>
      </c>
      <c r="K7" s="51">
        <v>55977.717699999703</v>
      </c>
      <c r="L7" s="52">
        <v>0.122799700324649</v>
      </c>
      <c r="M7" s="52">
        <v>14.3279902299412</v>
      </c>
      <c r="N7" s="51">
        <v>123840857.199</v>
      </c>
      <c r="O7" s="51">
        <v>2979215530.6641002</v>
      </c>
      <c r="P7" s="51">
        <v>945209</v>
      </c>
      <c r="Q7" s="51">
        <v>1186971</v>
      </c>
      <c r="R7" s="52">
        <v>-20.367978661652199</v>
      </c>
      <c r="S7" s="51">
        <v>24.537170960602399</v>
      </c>
      <c r="T7" s="51">
        <v>35.651547638400601</v>
      </c>
      <c r="U7" s="53">
        <v>-45.296080365759401</v>
      </c>
    </row>
    <row r="8" spans="1:23" ht="12" thickBot="1">
      <c r="A8" s="79">
        <v>42493</v>
      </c>
      <c r="B8" s="67" t="s">
        <v>6</v>
      </c>
      <c r="C8" s="68"/>
      <c r="D8" s="54">
        <v>623726.87150000001</v>
      </c>
      <c r="E8" s="54">
        <v>514221.98190000001</v>
      </c>
      <c r="F8" s="55">
        <v>121.295256417353</v>
      </c>
      <c r="G8" s="54">
        <v>899833.37820000004</v>
      </c>
      <c r="H8" s="55">
        <v>-30.684181470609101</v>
      </c>
      <c r="I8" s="54">
        <v>134887.25940000001</v>
      </c>
      <c r="J8" s="55">
        <v>21.626013815247301</v>
      </c>
      <c r="K8" s="54">
        <v>198371.81820000001</v>
      </c>
      <c r="L8" s="55">
        <v>22.045394514795301</v>
      </c>
      <c r="M8" s="55">
        <v>-0.32002811375149298</v>
      </c>
      <c r="N8" s="54">
        <v>3208933.415</v>
      </c>
      <c r="O8" s="54">
        <v>110425176.5746</v>
      </c>
      <c r="P8" s="54">
        <v>28087</v>
      </c>
      <c r="Q8" s="54">
        <v>41804</v>
      </c>
      <c r="R8" s="55">
        <v>-32.812649507224201</v>
      </c>
      <c r="S8" s="54">
        <v>22.2069595008367</v>
      </c>
      <c r="T8" s="54">
        <v>28.724317716007999</v>
      </c>
      <c r="U8" s="56">
        <v>-29.348269018664201</v>
      </c>
    </row>
    <row r="9" spans="1:23" ht="12" thickBot="1">
      <c r="A9" s="80"/>
      <c r="B9" s="67" t="s">
        <v>7</v>
      </c>
      <c r="C9" s="68"/>
      <c r="D9" s="54">
        <v>54163.449500000002</v>
      </c>
      <c r="E9" s="54">
        <v>78572.542400000006</v>
      </c>
      <c r="F9" s="55">
        <v>68.934322150685603</v>
      </c>
      <c r="G9" s="54">
        <v>230807.54370000001</v>
      </c>
      <c r="H9" s="55">
        <v>-76.5330679267568</v>
      </c>
      <c r="I9" s="54">
        <v>11049.804400000001</v>
      </c>
      <c r="J9" s="55">
        <v>20.400850577288299</v>
      </c>
      <c r="K9" s="54">
        <v>32142.688200000001</v>
      </c>
      <c r="L9" s="55">
        <v>13.9261861569735</v>
      </c>
      <c r="M9" s="55">
        <v>-0.65622650068204302</v>
      </c>
      <c r="N9" s="54">
        <v>290864.20569999999</v>
      </c>
      <c r="O9" s="54">
        <v>15235268.974199999</v>
      </c>
      <c r="P9" s="54">
        <v>3294</v>
      </c>
      <c r="Q9" s="54">
        <v>5888</v>
      </c>
      <c r="R9" s="55">
        <v>-44.055706521739097</v>
      </c>
      <c r="S9" s="54">
        <v>16.443062993321199</v>
      </c>
      <c r="T9" s="54">
        <v>17.857665641983701</v>
      </c>
      <c r="U9" s="56">
        <v>-8.6030361206855606</v>
      </c>
    </row>
    <row r="10" spans="1:23" ht="12" thickBot="1">
      <c r="A10" s="80"/>
      <c r="B10" s="67" t="s">
        <v>8</v>
      </c>
      <c r="C10" s="68"/>
      <c r="D10" s="54">
        <v>112980.42479999999</v>
      </c>
      <c r="E10" s="54">
        <v>124018.42969999999</v>
      </c>
      <c r="F10" s="55">
        <v>91.099705965717504</v>
      </c>
      <c r="G10" s="54">
        <v>262999.19300000003</v>
      </c>
      <c r="H10" s="55">
        <v>-57.0415317586165</v>
      </c>
      <c r="I10" s="54">
        <v>29166.229599999999</v>
      </c>
      <c r="J10" s="55">
        <v>25.815294686341101</v>
      </c>
      <c r="K10" s="54">
        <v>61169.355000000003</v>
      </c>
      <c r="L10" s="55">
        <v>23.2583812529037</v>
      </c>
      <c r="M10" s="55">
        <v>-0.52318886475098503</v>
      </c>
      <c r="N10" s="54">
        <v>592369.50939999998</v>
      </c>
      <c r="O10" s="54">
        <v>26066882.940099999</v>
      </c>
      <c r="P10" s="54">
        <v>95229</v>
      </c>
      <c r="Q10" s="54">
        <v>121478</v>
      </c>
      <c r="R10" s="55">
        <v>-21.608027791040399</v>
      </c>
      <c r="S10" s="54">
        <v>1.1864077623413001</v>
      </c>
      <c r="T10" s="54">
        <v>1.54393948286933</v>
      </c>
      <c r="U10" s="56">
        <v>-30.135652503019301</v>
      </c>
    </row>
    <row r="11" spans="1:23" ht="12" thickBot="1">
      <c r="A11" s="80"/>
      <c r="B11" s="67" t="s">
        <v>9</v>
      </c>
      <c r="C11" s="68"/>
      <c r="D11" s="54">
        <v>62309.6999</v>
      </c>
      <c r="E11" s="54">
        <v>59256.241900000001</v>
      </c>
      <c r="F11" s="55">
        <v>105.152972753745</v>
      </c>
      <c r="G11" s="54">
        <v>79585.500899999999</v>
      </c>
      <c r="H11" s="55">
        <v>-21.707221547436401</v>
      </c>
      <c r="I11" s="54">
        <v>12537.5046</v>
      </c>
      <c r="J11" s="55">
        <v>20.1212726431379</v>
      </c>
      <c r="K11" s="54">
        <v>17072.3963</v>
      </c>
      <c r="L11" s="55">
        <v>21.451641450936702</v>
      </c>
      <c r="M11" s="55">
        <v>-0.26562713401867299</v>
      </c>
      <c r="N11" s="54">
        <v>256589.94039999999</v>
      </c>
      <c r="O11" s="54">
        <v>8772286.7138</v>
      </c>
      <c r="P11" s="54">
        <v>2626</v>
      </c>
      <c r="Q11" s="54">
        <v>4192</v>
      </c>
      <c r="R11" s="55">
        <v>-37.356870229007598</v>
      </c>
      <c r="S11" s="54">
        <v>23.727989299314501</v>
      </c>
      <c r="T11" s="54">
        <v>22.470782585877899</v>
      </c>
      <c r="U11" s="56">
        <v>5.2984123415505797</v>
      </c>
    </row>
    <row r="12" spans="1:23" ht="12" thickBot="1">
      <c r="A12" s="80"/>
      <c r="B12" s="67" t="s">
        <v>10</v>
      </c>
      <c r="C12" s="68"/>
      <c r="D12" s="54">
        <v>304906.43939999997</v>
      </c>
      <c r="E12" s="54">
        <v>162026.09479999999</v>
      </c>
      <c r="F12" s="55">
        <v>188.18353906287001</v>
      </c>
      <c r="G12" s="54">
        <v>1003118.0845999999</v>
      </c>
      <c r="H12" s="55">
        <v>-69.604132944967901</v>
      </c>
      <c r="I12" s="54">
        <v>50863.451800000003</v>
      </c>
      <c r="J12" s="55">
        <v>16.681658773783202</v>
      </c>
      <c r="K12" s="54">
        <v>141631.79259999999</v>
      </c>
      <c r="L12" s="55">
        <v>14.119154541658601</v>
      </c>
      <c r="M12" s="55">
        <v>-0.64087546400228201</v>
      </c>
      <c r="N12" s="54">
        <v>998273.96569999994</v>
      </c>
      <c r="O12" s="54">
        <v>28641699.599300001</v>
      </c>
      <c r="P12" s="54">
        <v>3583</v>
      </c>
      <c r="Q12" s="54">
        <v>3724</v>
      </c>
      <c r="R12" s="55">
        <v>-3.7862513426423199</v>
      </c>
      <c r="S12" s="54">
        <v>85.098085235835896</v>
      </c>
      <c r="T12" s="54">
        <v>86.628588641245997</v>
      </c>
      <c r="U12" s="56">
        <v>-1.7985168540144501</v>
      </c>
    </row>
    <row r="13" spans="1:23" ht="12" thickBot="1">
      <c r="A13" s="80"/>
      <c r="B13" s="67" t="s">
        <v>11</v>
      </c>
      <c r="C13" s="68"/>
      <c r="D13" s="54">
        <v>375605.16649999999</v>
      </c>
      <c r="E13" s="54">
        <v>235177.82980000001</v>
      </c>
      <c r="F13" s="55">
        <v>159.71112873157401</v>
      </c>
      <c r="G13" s="54">
        <v>435622.81060000003</v>
      </c>
      <c r="H13" s="55">
        <v>-13.7774337430437</v>
      </c>
      <c r="I13" s="54">
        <v>37053.483099999998</v>
      </c>
      <c r="J13" s="55">
        <v>9.8650088989124693</v>
      </c>
      <c r="K13" s="54">
        <v>116522.3</v>
      </c>
      <c r="L13" s="55">
        <v>26.748438595194202</v>
      </c>
      <c r="M13" s="55">
        <v>-0.68200522045994605</v>
      </c>
      <c r="N13" s="54">
        <v>1171225.0739</v>
      </c>
      <c r="O13" s="54">
        <v>47185947.898100004</v>
      </c>
      <c r="P13" s="54">
        <v>15975</v>
      </c>
      <c r="Q13" s="54">
        <v>18843</v>
      </c>
      <c r="R13" s="55">
        <v>-15.220506288807499</v>
      </c>
      <c r="S13" s="54">
        <v>23.5120605007825</v>
      </c>
      <c r="T13" s="54">
        <v>20.637861067770501</v>
      </c>
      <c r="U13" s="56">
        <v>12.2243621860207</v>
      </c>
    </row>
    <row r="14" spans="1:23" ht="12" thickBot="1">
      <c r="A14" s="80"/>
      <c r="B14" s="67" t="s">
        <v>12</v>
      </c>
      <c r="C14" s="68"/>
      <c r="D14" s="54">
        <v>178789.24590000001</v>
      </c>
      <c r="E14" s="54">
        <v>173821.96090000001</v>
      </c>
      <c r="F14" s="55">
        <v>102.857685515847</v>
      </c>
      <c r="G14" s="54">
        <v>334340.97970000003</v>
      </c>
      <c r="H14" s="55">
        <v>-46.524878266365903</v>
      </c>
      <c r="I14" s="54">
        <v>23960.6947</v>
      </c>
      <c r="J14" s="55">
        <v>13.4016420167696</v>
      </c>
      <c r="K14" s="54">
        <v>65885.206300000005</v>
      </c>
      <c r="L14" s="55">
        <v>19.705991876651801</v>
      </c>
      <c r="M14" s="55">
        <v>-0.63632663467883799</v>
      </c>
      <c r="N14" s="54">
        <v>782196.21860000002</v>
      </c>
      <c r="O14" s="54">
        <v>21215829.620900001</v>
      </c>
      <c r="P14" s="54">
        <v>3924</v>
      </c>
      <c r="Q14" s="54">
        <v>6227</v>
      </c>
      <c r="R14" s="55">
        <v>-36.984101493496098</v>
      </c>
      <c r="S14" s="54">
        <v>45.563008639143703</v>
      </c>
      <c r="T14" s="54">
        <v>42.177286574594497</v>
      </c>
      <c r="U14" s="56">
        <v>7.43085710463928</v>
      </c>
    </row>
    <row r="15" spans="1:23" ht="12" thickBot="1">
      <c r="A15" s="80"/>
      <c r="B15" s="67" t="s">
        <v>13</v>
      </c>
      <c r="C15" s="68"/>
      <c r="D15" s="54">
        <v>179262.51019999999</v>
      </c>
      <c r="E15" s="54">
        <v>113921.4737</v>
      </c>
      <c r="F15" s="55">
        <v>157.35620719941599</v>
      </c>
      <c r="G15" s="54">
        <v>270240.6692</v>
      </c>
      <c r="H15" s="55">
        <v>-33.665606020487203</v>
      </c>
      <c r="I15" s="54">
        <v>33047.455099999999</v>
      </c>
      <c r="J15" s="55">
        <v>18.4352294649503</v>
      </c>
      <c r="K15" s="54">
        <v>47457.292200000004</v>
      </c>
      <c r="L15" s="55">
        <v>17.561121477566299</v>
      </c>
      <c r="M15" s="55">
        <v>-0.303637996016975</v>
      </c>
      <c r="N15" s="54">
        <v>727830.82519999996</v>
      </c>
      <c r="O15" s="54">
        <v>17340955.2223</v>
      </c>
      <c r="P15" s="54">
        <v>8548</v>
      </c>
      <c r="Q15" s="54">
        <v>11426</v>
      </c>
      <c r="R15" s="55">
        <v>-25.188167337650999</v>
      </c>
      <c r="S15" s="54">
        <v>20.971281024801101</v>
      </c>
      <c r="T15" s="54">
        <v>20.842323280238102</v>
      </c>
      <c r="U15" s="56">
        <v>0.61492545167155999</v>
      </c>
    </row>
    <row r="16" spans="1:23" ht="12" thickBot="1">
      <c r="A16" s="80"/>
      <c r="B16" s="67" t="s">
        <v>14</v>
      </c>
      <c r="C16" s="68"/>
      <c r="D16" s="54">
        <v>1599701.2239000001</v>
      </c>
      <c r="E16" s="54">
        <v>790079.71479999996</v>
      </c>
      <c r="F16" s="55">
        <v>202.47339527062101</v>
      </c>
      <c r="G16" s="54">
        <v>3135172.5337</v>
      </c>
      <c r="H16" s="55">
        <v>-48.975655830586803</v>
      </c>
      <c r="I16" s="54">
        <v>28935.348099999999</v>
      </c>
      <c r="J16" s="55">
        <v>1.8087970220749701</v>
      </c>
      <c r="K16" s="54">
        <v>33656.787400000001</v>
      </c>
      <c r="L16" s="55">
        <v>1.07352265427892</v>
      </c>
      <c r="M16" s="55">
        <v>-0.140281936118478</v>
      </c>
      <c r="N16" s="54">
        <v>7143243.1630999995</v>
      </c>
      <c r="O16" s="54">
        <v>145769660.03420001</v>
      </c>
      <c r="P16" s="54">
        <v>56852</v>
      </c>
      <c r="Q16" s="54">
        <v>75863</v>
      </c>
      <c r="R16" s="55">
        <v>-25.059646995241401</v>
      </c>
      <c r="S16" s="54">
        <v>28.1379938067262</v>
      </c>
      <c r="T16" s="54">
        <v>32.780728724147501</v>
      </c>
      <c r="U16" s="56">
        <v>-16.4998789512542</v>
      </c>
    </row>
    <row r="17" spans="1:21" ht="12" thickBot="1">
      <c r="A17" s="80"/>
      <c r="B17" s="67" t="s">
        <v>15</v>
      </c>
      <c r="C17" s="68"/>
      <c r="D17" s="54">
        <v>653941.05039999995</v>
      </c>
      <c r="E17" s="54">
        <v>470153.33289999998</v>
      </c>
      <c r="F17" s="55">
        <v>139.09101661927201</v>
      </c>
      <c r="G17" s="54">
        <v>1385418.2936</v>
      </c>
      <c r="H17" s="55">
        <v>-52.798295401402697</v>
      </c>
      <c r="I17" s="54">
        <v>44072.998399999997</v>
      </c>
      <c r="J17" s="55">
        <v>6.73959806821144</v>
      </c>
      <c r="K17" s="54">
        <v>50246.842400000001</v>
      </c>
      <c r="L17" s="55">
        <v>3.6268354930866402</v>
      </c>
      <c r="M17" s="55">
        <v>-0.122870288064111</v>
      </c>
      <c r="N17" s="54">
        <v>10934310.895</v>
      </c>
      <c r="O17" s="54">
        <v>185190612.26359999</v>
      </c>
      <c r="P17" s="54">
        <v>10214</v>
      </c>
      <c r="Q17" s="54">
        <v>12616</v>
      </c>
      <c r="R17" s="55">
        <v>-19.039315155358299</v>
      </c>
      <c r="S17" s="54">
        <v>64.023991619346006</v>
      </c>
      <c r="T17" s="54">
        <v>349.84110491439401</v>
      </c>
      <c r="U17" s="56">
        <v>-446.42188977277601</v>
      </c>
    </row>
    <row r="18" spans="1:21" ht="12" thickBot="1">
      <c r="A18" s="80"/>
      <c r="B18" s="67" t="s">
        <v>16</v>
      </c>
      <c r="C18" s="68"/>
      <c r="D18" s="54">
        <v>1598293.4949</v>
      </c>
      <c r="E18" s="54">
        <v>1299280.1862999999</v>
      </c>
      <c r="F18" s="55">
        <v>123.013766526488</v>
      </c>
      <c r="G18" s="54">
        <v>2766026.3585999999</v>
      </c>
      <c r="H18" s="55">
        <v>-42.216982497991701</v>
      </c>
      <c r="I18" s="54">
        <v>197871.2831</v>
      </c>
      <c r="J18" s="55">
        <v>12.380159447022001</v>
      </c>
      <c r="K18" s="54">
        <v>307980.11580000003</v>
      </c>
      <c r="L18" s="55">
        <v>11.1343883199971</v>
      </c>
      <c r="M18" s="55">
        <v>-0.35751929118535702</v>
      </c>
      <c r="N18" s="54">
        <v>7091090.9164000005</v>
      </c>
      <c r="O18" s="54">
        <v>336389108.50330001</v>
      </c>
      <c r="P18" s="54">
        <v>68752</v>
      </c>
      <c r="Q18" s="54">
        <v>101242</v>
      </c>
      <c r="R18" s="55">
        <v>-32.0914245076154</v>
      </c>
      <c r="S18" s="54">
        <v>23.2472290973353</v>
      </c>
      <c r="T18" s="54">
        <v>25.517257451452998</v>
      </c>
      <c r="U18" s="56">
        <v>-9.7647265599400104</v>
      </c>
    </row>
    <row r="19" spans="1:21" ht="12" thickBot="1">
      <c r="A19" s="80"/>
      <c r="B19" s="67" t="s">
        <v>17</v>
      </c>
      <c r="C19" s="68"/>
      <c r="D19" s="54">
        <v>569173.18409999995</v>
      </c>
      <c r="E19" s="54">
        <v>467711.48509999999</v>
      </c>
      <c r="F19" s="55">
        <v>121.69322375701501</v>
      </c>
      <c r="G19" s="54">
        <v>1295880.9314999999</v>
      </c>
      <c r="H19" s="55">
        <v>-56.078280784549101</v>
      </c>
      <c r="I19" s="54">
        <v>19488.200700000001</v>
      </c>
      <c r="J19" s="55">
        <v>3.4239492028802299</v>
      </c>
      <c r="K19" s="54">
        <v>-25824.7775</v>
      </c>
      <c r="L19" s="55">
        <v>-1.9928356743475999</v>
      </c>
      <c r="M19" s="55">
        <v>-1.75463189179461</v>
      </c>
      <c r="N19" s="54">
        <v>2581316.9411999998</v>
      </c>
      <c r="O19" s="54">
        <v>96334068.298500001</v>
      </c>
      <c r="P19" s="54">
        <v>10127</v>
      </c>
      <c r="Q19" s="54">
        <v>14141</v>
      </c>
      <c r="R19" s="55">
        <v>-28.3855455766919</v>
      </c>
      <c r="S19" s="54">
        <v>56.203533534116701</v>
      </c>
      <c r="T19" s="54">
        <v>56.230865695495403</v>
      </c>
      <c r="U19" s="56">
        <v>-4.8630681489200002E-2</v>
      </c>
    </row>
    <row r="20" spans="1:21" ht="12" thickBot="1">
      <c r="A20" s="80"/>
      <c r="B20" s="67" t="s">
        <v>18</v>
      </c>
      <c r="C20" s="68"/>
      <c r="D20" s="54">
        <v>1025502.6748</v>
      </c>
      <c r="E20" s="54">
        <v>765613.69539999997</v>
      </c>
      <c r="F20" s="55">
        <v>133.94518423083099</v>
      </c>
      <c r="G20" s="54">
        <v>3575389.1804</v>
      </c>
      <c r="H20" s="55">
        <v>-71.317732894037803</v>
      </c>
      <c r="I20" s="54">
        <v>95380.387100000007</v>
      </c>
      <c r="J20" s="55">
        <v>9.3008423521276207</v>
      </c>
      <c r="K20" s="54">
        <v>-296961.58779999998</v>
      </c>
      <c r="L20" s="55">
        <v>-8.3057136668623297</v>
      </c>
      <c r="M20" s="55">
        <v>-1.32118762499424</v>
      </c>
      <c r="N20" s="54">
        <v>8436136.6779999994</v>
      </c>
      <c r="O20" s="54">
        <v>165796356.53099999</v>
      </c>
      <c r="P20" s="54">
        <v>39050</v>
      </c>
      <c r="Q20" s="54">
        <v>52030</v>
      </c>
      <c r="R20" s="55">
        <v>-24.9471458773784</v>
      </c>
      <c r="S20" s="54">
        <v>26.261272081946199</v>
      </c>
      <c r="T20" s="54">
        <v>61.697107857005598</v>
      </c>
      <c r="U20" s="56">
        <v>-134.93571699224901</v>
      </c>
    </row>
    <row r="21" spans="1:21" ht="12" thickBot="1">
      <c r="A21" s="80"/>
      <c r="B21" s="67" t="s">
        <v>19</v>
      </c>
      <c r="C21" s="68"/>
      <c r="D21" s="54">
        <v>301227.40779999999</v>
      </c>
      <c r="E21" s="54">
        <v>293405.66320000001</v>
      </c>
      <c r="F21" s="55">
        <v>102.66584649890299</v>
      </c>
      <c r="G21" s="54">
        <v>443380.49099999998</v>
      </c>
      <c r="H21" s="55">
        <v>-32.0611948620897</v>
      </c>
      <c r="I21" s="54">
        <v>37658.727200000001</v>
      </c>
      <c r="J21" s="55">
        <v>12.501759874720101</v>
      </c>
      <c r="K21" s="54">
        <v>26812.907899999998</v>
      </c>
      <c r="L21" s="55">
        <v>6.0473810743287801</v>
      </c>
      <c r="M21" s="55">
        <v>0.40449992743979901</v>
      </c>
      <c r="N21" s="54">
        <v>1195558.5629</v>
      </c>
      <c r="O21" s="54">
        <v>58482743.455200002</v>
      </c>
      <c r="P21" s="54">
        <v>26542</v>
      </c>
      <c r="Q21" s="54">
        <v>32359</v>
      </c>
      <c r="R21" s="55">
        <v>-17.9764516826849</v>
      </c>
      <c r="S21" s="54">
        <v>11.3490847637706</v>
      </c>
      <c r="T21" s="54">
        <v>11.7960902005624</v>
      </c>
      <c r="U21" s="56">
        <v>-3.93869149888436</v>
      </c>
    </row>
    <row r="22" spans="1:21" ht="12" thickBot="1">
      <c r="A22" s="80"/>
      <c r="B22" s="67" t="s">
        <v>20</v>
      </c>
      <c r="C22" s="68"/>
      <c r="D22" s="54">
        <v>1177429.9861999999</v>
      </c>
      <c r="E22" s="54">
        <v>1149451.1072</v>
      </c>
      <c r="F22" s="55">
        <v>102.43410779499401</v>
      </c>
      <c r="G22" s="54">
        <v>1686301.8451</v>
      </c>
      <c r="H22" s="55">
        <v>-30.176795475772199</v>
      </c>
      <c r="I22" s="54">
        <v>57776.410400000001</v>
      </c>
      <c r="J22" s="55">
        <v>4.90699328853223</v>
      </c>
      <c r="K22" s="54">
        <v>201519.35320000001</v>
      </c>
      <c r="L22" s="55">
        <v>11.950372573307</v>
      </c>
      <c r="M22" s="55">
        <v>-0.71329597141640699</v>
      </c>
      <c r="N22" s="54">
        <v>5245407.2792999996</v>
      </c>
      <c r="O22" s="54">
        <v>184120158.90889999</v>
      </c>
      <c r="P22" s="54">
        <v>70982</v>
      </c>
      <c r="Q22" s="54">
        <v>90153</v>
      </c>
      <c r="R22" s="55">
        <v>-21.264960677958602</v>
      </c>
      <c r="S22" s="54">
        <v>16.5877262714491</v>
      </c>
      <c r="T22" s="54">
        <v>19.722213879737801</v>
      </c>
      <c r="U22" s="56">
        <v>-18.8964271353077</v>
      </c>
    </row>
    <row r="23" spans="1:21" ht="12" thickBot="1">
      <c r="A23" s="80"/>
      <c r="B23" s="67" t="s">
        <v>21</v>
      </c>
      <c r="C23" s="68"/>
      <c r="D23" s="54">
        <v>2908423.1430000002</v>
      </c>
      <c r="E23" s="54">
        <v>2192764.3668999998</v>
      </c>
      <c r="F23" s="55">
        <v>132.63728592560801</v>
      </c>
      <c r="G23" s="54">
        <v>5830522.4842999997</v>
      </c>
      <c r="H23" s="55">
        <v>-50.117281069894098</v>
      </c>
      <c r="I23" s="54">
        <v>221246.8584</v>
      </c>
      <c r="J23" s="55">
        <v>7.6071069277693502</v>
      </c>
      <c r="K23" s="54">
        <v>409826.1972</v>
      </c>
      <c r="L23" s="55">
        <v>7.0289789346246403</v>
      </c>
      <c r="M23" s="55">
        <v>-0.46014466641811802</v>
      </c>
      <c r="N23" s="54">
        <v>15550426.4519</v>
      </c>
      <c r="O23" s="54">
        <v>417507846.91009998</v>
      </c>
      <c r="P23" s="54">
        <v>86644</v>
      </c>
      <c r="Q23" s="54">
        <v>114420</v>
      </c>
      <c r="R23" s="55">
        <v>-24.275476315329499</v>
      </c>
      <c r="S23" s="54">
        <v>33.567507767416103</v>
      </c>
      <c r="T23" s="54">
        <v>41.290175798811397</v>
      </c>
      <c r="U23" s="56">
        <v>-23.006378921260499</v>
      </c>
    </row>
    <row r="24" spans="1:21" ht="12" thickBot="1">
      <c r="A24" s="80"/>
      <c r="B24" s="67" t="s">
        <v>22</v>
      </c>
      <c r="C24" s="68"/>
      <c r="D24" s="54">
        <v>214389.76790000001</v>
      </c>
      <c r="E24" s="54">
        <v>186059.32870000001</v>
      </c>
      <c r="F24" s="55">
        <v>115.226562085301</v>
      </c>
      <c r="G24" s="54">
        <v>317352.55009999999</v>
      </c>
      <c r="H24" s="55">
        <v>-32.444290164851601</v>
      </c>
      <c r="I24" s="54">
        <v>30765.3815</v>
      </c>
      <c r="J24" s="55">
        <v>14.350209807750799</v>
      </c>
      <c r="K24" s="54">
        <v>40521.646699999998</v>
      </c>
      <c r="L24" s="55">
        <v>12.7686532492748</v>
      </c>
      <c r="M24" s="55">
        <v>-0.24076675047857801</v>
      </c>
      <c r="N24" s="54">
        <v>941046.9301</v>
      </c>
      <c r="O24" s="54">
        <v>40490358.562700003</v>
      </c>
      <c r="P24" s="54">
        <v>20860</v>
      </c>
      <c r="Q24" s="54">
        <v>26474</v>
      </c>
      <c r="R24" s="55">
        <v>-21.205711263881501</v>
      </c>
      <c r="S24" s="54">
        <v>10.277553590604001</v>
      </c>
      <c r="T24" s="54">
        <v>11.2662150751681</v>
      </c>
      <c r="U24" s="56">
        <v>-9.6196188698827996</v>
      </c>
    </row>
    <row r="25" spans="1:21" ht="12" thickBot="1">
      <c r="A25" s="80"/>
      <c r="B25" s="67" t="s">
        <v>23</v>
      </c>
      <c r="C25" s="68"/>
      <c r="D25" s="54">
        <v>332619.26250000001</v>
      </c>
      <c r="E25" s="54">
        <v>203413.9448</v>
      </c>
      <c r="F25" s="55">
        <v>163.51841700284501</v>
      </c>
      <c r="G25" s="54">
        <v>394862.64669999998</v>
      </c>
      <c r="H25" s="55">
        <v>-15.763300155177699</v>
      </c>
      <c r="I25" s="54">
        <v>13936.166499999999</v>
      </c>
      <c r="J25" s="55">
        <v>4.18982544644419</v>
      </c>
      <c r="K25" s="54">
        <v>-2762.4121</v>
      </c>
      <c r="L25" s="55">
        <v>-0.69958810312558295</v>
      </c>
      <c r="M25" s="55">
        <v>-6.0449266783909597</v>
      </c>
      <c r="N25" s="54">
        <v>1335352.449</v>
      </c>
      <c r="O25" s="54">
        <v>53376408.935599998</v>
      </c>
      <c r="P25" s="54">
        <v>14989</v>
      </c>
      <c r="Q25" s="54">
        <v>17974</v>
      </c>
      <c r="R25" s="55">
        <v>-16.6073216868811</v>
      </c>
      <c r="S25" s="54">
        <v>22.190890819934602</v>
      </c>
      <c r="T25" s="54">
        <v>26.486277751196202</v>
      </c>
      <c r="U25" s="56">
        <v>-19.356532219080201</v>
      </c>
    </row>
    <row r="26" spans="1:21" ht="12" thickBot="1">
      <c r="A26" s="80"/>
      <c r="B26" s="67" t="s">
        <v>24</v>
      </c>
      <c r="C26" s="68"/>
      <c r="D26" s="54">
        <v>630320.63800000004</v>
      </c>
      <c r="E26" s="54">
        <v>500714.43849999999</v>
      </c>
      <c r="F26" s="55">
        <v>125.88425448410599</v>
      </c>
      <c r="G26" s="54">
        <v>762145.11179999996</v>
      </c>
      <c r="H26" s="55">
        <v>-17.296505843705098</v>
      </c>
      <c r="I26" s="54">
        <v>106109.99950000001</v>
      </c>
      <c r="J26" s="55">
        <v>16.834289265331002</v>
      </c>
      <c r="K26" s="54">
        <v>130149.98</v>
      </c>
      <c r="L26" s="55">
        <v>17.076797841373999</v>
      </c>
      <c r="M26" s="55">
        <v>-0.18470982861464899</v>
      </c>
      <c r="N26" s="54">
        <v>2187918.8848999999</v>
      </c>
      <c r="O26" s="54">
        <v>95386696.977699995</v>
      </c>
      <c r="P26" s="54">
        <v>42192</v>
      </c>
      <c r="Q26" s="54">
        <v>45040</v>
      </c>
      <c r="R26" s="55">
        <v>-6.3232682060390797</v>
      </c>
      <c r="S26" s="54">
        <v>14.939340111869599</v>
      </c>
      <c r="T26" s="54">
        <v>15.1999339786856</v>
      </c>
      <c r="U26" s="56">
        <v>-1.74434656996006</v>
      </c>
    </row>
    <row r="27" spans="1:21" ht="12" thickBot="1">
      <c r="A27" s="80"/>
      <c r="B27" s="67" t="s">
        <v>25</v>
      </c>
      <c r="C27" s="68"/>
      <c r="D27" s="54">
        <v>190804.94839999999</v>
      </c>
      <c r="E27" s="54">
        <v>214928.94649999999</v>
      </c>
      <c r="F27" s="55">
        <v>88.775826386884603</v>
      </c>
      <c r="G27" s="54">
        <v>302348.38189999998</v>
      </c>
      <c r="H27" s="55">
        <v>-36.892353383552198</v>
      </c>
      <c r="I27" s="54">
        <v>49424.318599999999</v>
      </c>
      <c r="J27" s="55">
        <v>25.903059126321899</v>
      </c>
      <c r="K27" s="54">
        <v>84080.395699999994</v>
      </c>
      <c r="L27" s="55">
        <v>27.8091105272755</v>
      </c>
      <c r="M27" s="55">
        <v>-0.41217785443890298</v>
      </c>
      <c r="N27" s="54">
        <v>793615.33909999998</v>
      </c>
      <c r="O27" s="54">
        <v>32641539.188200001</v>
      </c>
      <c r="P27" s="54">
        <v>24559</v>
      </c>
      <c r="Q27" s="54">
        <v>30966</v>
      </c>
      <c r="R27" s="55">
        <v>-20.690434670283501</v>
      </c>
      <c r="S27" s="54">
        <v>7.7692474612158504</v>
      </c>
      <c r="T27" s="54">
        <v>8.2487359265000304</v>
      </c>
      <c r="U27" s="56">
        <v>-6.1716204520167199</v>
      </c>
    </row>
    <row r="28" spans="1:21" ht="12" thickBot="1">
      <c r="A28" s="80"/>
      <c r="B28" s="67" t="s">
        <v>26</v>
      </c>
      <c r="C28" s="68"/>
      <c r="D28" s="54">
        <v>861107.5834</v>
      </c>
      <c r="E28" s="54">
        <v>694834.6875</v>
      </c>
      <c r="F28" s="55">
        <v>123.9298496306</v>
      </c>
      <c r="G28" s="54">
        <v>1383032.4738</v>
      </c>
      <c r="H28" s="55">
        <v>-37.737717681058299</v>
      </c>
      <c r="I28" s="54">
        <v>17658.035100000001</v>
      </c>
      <c r="J28" s="55">
        <v>2.05061892850589</v>
      </c>
      <c r="K28" s="54">
        <v>-164993.6103</v>
      </c>
      <c r="L28" s="55">
        <v>-11.9298435449361</v>
      </c>
      <c r="M28" s="55">
        <v>-1.1070225390419299</v>
      </c>
      <c r="N28" s="54">
        <v>3544129.8624</v>
      </c>
      <c r="O28" s="54">
        <v>136577526.33469999</v>
      </c>
      <c r="P28" s="54">
        <v>36859</v>
      </c>
      <c r="Q28" s="54">
        <v>41278</v>
      </c>
      <c r="R28" s="55">
        <v>-10.7054605358787</v>
      </c>
      <c r="S28" s="54">
        <v>23.362206880273501</v>
      </c>
      <c r="T28" s="54">
        <v>27.762674606327799</v>
      </c>
      <c r="U28" s="56">
        <v>-18.8358392193248</v>
      </c>
    </row>
    <row r="29" spans="1:21" ht="12" thickBot="1">
      <c r="A29" s="80"/>
      <c r="B29" s="67" t="s">
        <v>27</v>
      </c>
      <c r="C29" s="68"/>
      <c r="D29" s="54">
        <v>786281.39870000002</v>
      </c>
      <c r="E29" s="54">
        <v>690938.95349999995</v>
      </c>
      <c r="F29" s="55">
        <v>113.798968015486</v>
      </c>
      <c r="G29" s="54">
        <v>991664.25289999996</v>
      </c>
      <c r="H29" s="55">
        <v>-20.710926465220801</v>
      </c>
      <c r="I29" s="54">
        <v>104930.27159999999</v>
      </c>
      <c r="J29" s="55">
        <v>13.345129590180701</v>
      </c>
      <c r="K29" s="54">
        <v>91327.8416</v>
      </c>
      <c r="L29" s="55">
        <v>9.2095526618936798</v>
      </c>
      <c r="M29" s="55">
        <v>0.14894067090270499</v>
      </c>
      <c r="N29" s="54">
        <v>2771827.3421999998</v>
      </c>
      <c r="O29" s="54">
        <v>101210764.4668</v>
      </c>
      <c r="P29" s="54">
        <v>106873</v>
      </c>
      <c r="Q29" s="54">
        <v>113819</v>
      </c>
      <c r="R29" s="55">
        <v>-6.1026717859056898</v>
      </c>
      <c r="S29" s="54">
        <v>7.3571566129892503</v>
      </c>
      <c r="T29" s="54">
        <v>8.4175318452982406</v>
      </c>
      <c r="U29" s="56">
        <v>-14.4128402871956</v>
      </c>
    </row>
    <row r="30" spans="1:21" ht="12" thickBot="1">
      <c r="A30" s="80"/>
      <c r="B30" s="67" t="s">
        <v>28</v>
      </c>
      <c r="C30" s="68"/>
      <c r="D30" s="54">
        <v>1748206.0271000001</v>
      </c>
      <c r="E30" s="54">
        <v>1163312.8097999999</v>
      </c>
      <c r="F30" s="55">
        <v>150.278240931651</v>
      </c>
      <c r="G30" s="54">
        <v>2138593.8621999999</v>
      </c>
      <c r="H30" s="55">
        <v>-18.254416698755598</v>
      </c>
      <c r="I30" s="54">
        <v>122793.8686</v>
      </c>
      <c r="J30" s="55">
        <v>7.02399297888795</v>
      </c>
      <c r="K30" s="54">
        <v>122687.3757</v>
      </c>
      <c r="L30" s="55">
        <v>5.7368244559436796</v>
      </c>
      <c r="M30" s="55">
        <v>8.6800210202900004E-4</v>
      </c>
      <c r="N30" s="54">
        <v>6769149.1584000001</v>
      </c>
      <c r="O30" s="54">
        <v>148998073.75729999</v>
      </c>
      <c r="P30" s="54">
        <v>87566</v>
      </c>
      <c r="Q30" s="54">
        <v>99670</v>
      </c>
      <c r="R30" s="55">
        <v>-12.144075448981599</v>
      </c>
      <c r="S30" s="54">
        <v>19.964438561770599</v>
      </c>
      <c r="T30" s="54">
        <v>22.790039039831399</v>
      </c>
      <c r="U30" s="56">
        <v>-14.1531677403219</v>
      </c>
    </row>
    <row r="31" spans="1:21" ht="12" thickBot="1">
      <c r="A31" s="80"/>
      <c r="B31" s="67" t="s">
        <v>29</v>
      </c>
      <c r="C31" s="68"/>
      <c r="D31" s="54">
        <v>2523993.0584</v>
      </c>
      <c r="E31" s="54">
        <v>651567.652</v>
      </c>
      <c r="F31" s="55">
        <v>387.37237041350198</v>
      </c>
      <c r="G31" s="54">
        <v>4337086.08</v>
      </c>
      <c r="H31" s="55">
        <v>-41.804404804435002</v>
      </c>
      <c r="I31" s="54">
        <v>-121771.86109999999</v>
      </c>
      <c r="J31" s="55">
        <v>-4.8245719493853603</v>
      </c>
      <c r="K31" s="54">
        <v>-224302.19149999999</v>
      </c>
      <c r="L31" s="55">
        <v>-5.1717256093750397</v>
      </c>
      <c r="M31" s="55">
        <v>-0.45710801893792502</v>
      </c>
      <c r="N31" s="54">
        <v>18008932.571899999</v>
      </c>
      <c r="O31" s="54">
        <v>177975535.23890001</v>
      </c>
      <c r="P31" s="54">
        <v>46765</v>
      </c>
      <c r="Q31" s="54">
        <v>62362</v>
      </c>
      <c r="R31" s="55">
        <v>-25.010423014014901</v>
      </c>
      <c r="S31" s="54">
        <v>53.971839161766297</v>
      </c>
      <c r="T31" s="54">
        <v>87.878023794939196</v>
      </c>
      <c r="U31" s="56">
        <v>-62.821992282953602</v>
      </c>
    </row>
    <row r="32" spans="1:21" ht="12" thickBot="1">
      <c r="A32" s="80"/>
      <c r="B32" s="67" t="s">
        <v>30</v>
      </c>
      <c r="C32" s="68"/>
      <c r="D32" s="54">
        <v>98239.231899999999</v>
      </c>
      <c r="E32" s="54">
        <v>98644.443799999994</v>
      </c>
      <c r="F32" s="55">
        <v>99.589219742754494</v>
      </c>
      <c r="G32" s="54">
        <v>133251.29199999999</v>
      </c>
      <c r="H32" s="55">
        <v>-26.275212475988599</v>
      </c>
      <c r="I32" s="54">
        <v>23316.016299999999</v>
      </c>
      <c r="J32" s="55">
        <v>23.733915513237999</v>
      </c>
      <c r="K32" s="54">
        <v>35331.9548</v>
      </c>
      <c r="L32" s="55">
        <v>26.515281217686098</v>
      </c>
      <c r="M32" s="55">
        <v>-0.34008699965845102</v>
      </c>
      <c r="N32" s="54">
        <v>362003.65340000001</v>
      </c>
      <c r="O32" s="54">
        <v>15764395.3204</v>
      </c>
      <c r="P32" s="54">
        <v>21444</v>
      </c>
      <c r="Q32" s="54">
        <v>24308</v>
      </c>
      <c r="R32" s="55">
        <v>-11.782129340134899</v>
      </c>
      <c r="S32" s="54">
        <v>4.5811990253683996</v>
      </c>
      <c r="T32" s="54">
        <v>4.9076509132795803</v>
      </c>
      <c r="U32" s="56">
        <v>-7.12590494548368</v>
      </c>
    </row>
    <row r="33" spans="1:21" ht="12" thickBot="1">
      <c r="A33" s="80"/>
      <c r="B33" s="67" t="s">
        <v>74</v>
      </c>
      <c r="C33" s="68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4">
        <v>301.12830000000002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7" t="s">
        <v>31</v>
      </c>
      <c r="C34" s="68"/>
      <c r="D34" s="54">
        <v>121554.5318</v>
      </c>
      <c r="E34" s="54">
        <v>91673.240900000004</v>
      </c>
      <c r="F34" s="55">
        <v>132.595434181928</v>
      </c>
      <c r="G34" s="54">
        <v>227380.8909</v>
      </c>
      <c r="H34" s="55">
        <v>-46.541447999929503</v>
      </c>
      <c r="I34" s="54">
        <v>7933.9956000000002</v>
      </c>
      <c r="J34" s="55">
        <v>6.5271080251077898</v>
      </c>
      <c r="K34" s="54">
        <v>5128.46</v>
      </c>
      <c r="L34" s="55">
        <v>2.2554489868084202</v>
      </c>
      <c r="M34" s="55">
        <v>0.54705225350300102</v>
      </c>
      <c r="N34" s="54">
        <v>616850.89</v>
      </c>
      <c r="O34" s="54">
        <v>27436847.616599999</v>
      </c>
      <c r="P34" s="54">
        <v>8488</v>
      </c>
      <c r="Q34" s="54">
        <v>12721</v>
      </c>
      <c r="R34" s="55">
        <v>-33.275685873752103</v>
      </c>
      <c r="S34" s="54">
        <v>14.3207506833176</v>
      </c>
      <c r="T34" s="54">
        <v>14.7510802767078</v>
      </c>
      <c r="U34" s="56">
        <v>-3.0049374010224001</v>
      </c>
    </row>
    <row r="35" spans="1:21" ht="12" thickBot="1">
      <c r="A35" s="80"/>
      <c r="B35" s="67" t="s">
        <v>77</v>
      </c>
      <c r="C35" s="68"/>
      <c r="D35" s="54">
        <v>3420.6383999999998</v>
      </c>
      <c r="E35" s="57"/>
      <c r="F35" s="57"/>
      <c r="G35" s="57"/>
      <c r="H35" s="57"/>
      <c r="I35" s="54">
        <v>311.6087</v>
      </c>
      <c r="J35" s="55">
        <v>9.1096650262711201</v>
      </c>
      <c r="K35" s="57"/>
      <c r="L35" s="57"/>
      <c r="M35" s="57"/>
      <c r="N35" s="54">
        <v>22045.1659</v>
      </c>
      <c r="O35" s="54">
        <v>24959.610199999999</v>
      </c>
      <c r="P35" s="54">
        <v>474</v>
      </c>
      <c r="Q35" s="54">
        <v>700</v>
      </c>
      <c r="R35" s="55">
        <v>-32.285714285714299</v>
      </c>
      <c r="S35" s="54">
        <v>7.2165367088607599</v>
      </c>
      <c r="T35" s="54">
        <v>16.4690062857143</v>
      </c>
      <c r="U35" s="56">
        <v>-128.21204893883501</v>
      </c>
    </row>
    <row r="36" spans="1:21" ht="12" thickBot="1">
      <c r="A36" s="80"/>
      <c r="B36" s="67" t="s">
        <v>68</v>
      </c>
      <c r="C36" s="68"/>
      <c r="D36" s="54">
        <v>138443.67000000001</v>
      </c>
      <c r="E36" s="57"/>
      <c r="F36" s="57"/>
      <c r="G36" s="54">
        <v>235080.48</v>
      </c>
      <c r="H36" s="55">
        <v>-41.107968641207499</v>
      </c>
      <c r="I36" s="54">
        <v>-10990.98</v>
      </c>
      <c r="J36" s="55">
        <v>-7.9389545220810804</v>
      </c>
      <c r="K36" s="54">
        <v>3850.78</v>
      </c>
      <c r="L36" s="55">
        <v>1.63806880094851</v>
      </c>
      <c r="M36" s="55">
        <v>-3.8542217420886198</v>
      </c>
      <c r="N36" s="54">
        <v>813012.98</v>
      </c>
      <c r="O36" s="54">
        <v>20707613.66</v>
      </c>
      <c r="P36" s="54">
        <v>89</v>
      </c>
      <c r="Q36" s="54">
        <v>132</v>
      </c>
      <c r="R36" s="55">
        <v>-32.575757575757599</v>
      </c>
      <c r="S36" s="54">
        <v>1555.54685393258</v>
      </c>
      <c r="T36" s="54">
        <v>1905.3743181818199</v>
      </c>
      <c r="U36" s="56">
        <v>-22.4890342174415</v>
      </c>
    </row>
    <row r="37" spans="1:21" ht="12" thickBot="1">
      <c r="A37" s="80"/>
      <c r="B37" s="67" t="s">
        <v>35</v>
      </c>
      <c r="C37" s="68"/>
      <c r="D37" s="54">
        <v>749119.99</v>
      </c>
      <c r="E37" s="57"/>
      <c r="F37" s="57"/>
      <c r="G37" s="54">
        <v>2121723.7799999998</v>
      </c>
      <c r="H37" s="55">
        <v>-64.692859784038404</v>
      </c>
      <c r="I37" s="54">
        <v>-129935.25</v>
      </c>
      <c r="J37" s="55">
        <v>-17.345051758664201</v>
      </c>
      <c r="K37" s="54">
        <v>-444465.82</v>
      </c>
      <c r="L37" s="55">
        <v>-20.9483356971189</v>
      </c>
      <c r="M37" s="55">
        <v>-0.70765974760443895</v>
      </c>
      <c r="N37" s="54">
        <v>4222480.09</v>
      </c>
      <c r="O37" s="54">
        <v>63479945.75</v>
      </c>
      <c r="P37" s="54">
        <v>324</v>
      </c>
      <c r="Q37" s="54">
        <v>506</v>
      </c>
      <c r="R37" s="55">
        <v>-35.968379446640299</v>
      </c>
      <c r="S37" s="54">
        <v>2312.0987345679</v>
      </c>
      <c r="T37" s="54">
        <v>2781.4406324110701</v>
      </c>
      <c r="U37" s="56">
        <v>-20.299388206311999</v>
      </c>
    </row>
    <row r="38" spans="1:21" ht="12" thickBot="1">
      <c r="A38" s="80"/>
      <c r="B38" s="67" t="s">
        <v>36</v>
      </c>
      <c r="C38" s="68"/>
      <c r="D38" s="54">
        <v>1181971.76</v>
      </c>
      <c r="E38" s="57"/>
      <c r="F38" s="57"/>
      <c r="G38" s="54">
        <v>4175758.6</v>
      </c>
      <c r="H38" s="55">
        <v>-71.694442298460402</v>
      </c>
      <c r="I38" s="54">
        <v>-164001.56</v>
      </c>
      <c r="J38" s="55">
        <v>-13.875251977255401</v>
      </c>
      <c r="K38" s="54">
        <v>-577473.06999999995</v>
      </c>
      <c r="L38" s="55">
        <v>-13.829177529563101</v>
      </c>
      <c r="M38" s="55">
        <v>-0.71600137128472496</v>
      </c>
      <c r="N38" s="54">
        <v>5917970.6799999997</v>
      </c>
      <c r="O38" s="54">
        <v>36533443.649999999</v>
      </c>
      <c r="P38" s="54">
        <v>477</v>
      </c>
      <c r="Q38" s="54">
        <v>830</v>
      </c>
      <c r="R38" s="55">
        <v>-42.530120481927703</v>
      </c>
      <c r="S38" s="54">
        <v>2477.9282180293499</v>
      </c>
      <c r="T38" s="54">
        <v>2807.3923975903599</v>
      </c>
      <c r="U38" s="56">
        <v>-13.295953335687299</v>
      </c>
    </row>
    <row r="39" spans="1:21" ht="12" thickBot="1">
      <c r="A39" s="80"/>
      <c r="B39" s="67" t="s">
        <v>37</v>
      </c>
      <c r="C39" s="68"/>
      <c r="D39" s="54">
        <v>725154.31</v>
      </c>
      <c r="E39" s="57"/>
      <c r="F39" s="57"/>
      <c r="G39" s="54">
        <v>1729626.34</v>
      </c>
      <c r="H39" s="55">
        <v>-58.074510474904102</v>
      </c>
      <c r="I39" s="54">
        <v>-176790.38</v>
      </c>
      <c r="J39" s="55">
        <v>-24.379690992941899</v>
      </c>
      <c r="K39" s="54">
        <v>-358690.07</v>
      </c>
      <c r="L39" s="55">
        <v>-20.738009228050998</v>
      </c>
      <c r="M39" s="55">
        <v>-0.50712217932322501</v>
      </c>
      <c r="N39" s="54">
        <v>3542043.72</v>
      </c>
      <c r="O39" s="54">
        <v>37906085.090000004</v>
      </c>
      <c r="P39" s="54">
        <v>391</v>
      </c>
      <c r="Q39" s="54">
        <v>505</v>
      </c>
      <c r="R39" s="55">
        <v>-22.574257425742601</v>
      </c>
      <c r="S39" s="54">
        <v>1854.61460358056</v>
      </c>
      <c r="T39" s="54">
        <v>2339.2513663366299</v>
      </c>
      <c r="U39" s="56">
        <v>-26.1314001205652</v>
      </c>
    </row>
    <row r="40" spans="1:21" ht="12" thickBot="1">
      <c r="A40" s="80"/>
      <c r="B40" s="67" t="s">
        <v>70</v>
      </c>
      <c r="C40" s="68"/>
      <c r="D40" s="57"/>
      <c r="E40" s="57"/>
      <c r="F40" s="57"/>
      <c r="G40" s="54">
        <v>35.020000000000003</v>
      </c>
      <c r="H40" s="57"/>
      <c r="I40" s="57"/>
      <c r="J40" s="57"/>
      <c r="K40" s="54">
        <v>34.869999999999997</v>
      </c>
      <c r="L40" s="55">
        <v>99.571673329526007</v>
      </c>
      <c r="M40" s="57"/>
      <c r="N40" s="54">
        <v>1.63</v>
      </c>
      <c r="O40" s="54">
        <v>1246.08</v>
      </c>
      <c r="P40" s="57"/>
      <c r="Q40" s="54">
        <v>29</v>
      </c>
      <c r="R40" s="57"/>
      <c r="S40" s="57"/>
      <c r="T40" s="54">
        <v>0.05</v>
      </c>
      <c r="U40" s="58"/>
    </row>
    <row r="41" spans="1:21" ht="12" thickBot="1">
      <c r="A41" s="80"/>
      <c r="B41" s="67" t="s">
        <v>32</v>
      </c>
      <c r="C41" s="68"/>
      <c r="D41" s="54">
        <v>67437.008100000006</v>
      </c>
      <c r="E41" s="57"/>
      <c r="F41" s="57"/>
      <c r="G41" s="54">
        <v>317111.5393</v>
      </c>
      <c r="H41" s="55">
        <v>-78.733978508362696</v>
      </c>
      <c r="I41" s="54">
        <v>3809.6426999999999</v>
      </c>
      <c r="J41" s="55">
        <v>5.6491870077492399</v>
      </c>
      <c r="K41" s="54">
        <v>18250.2052</v>
      </c>
      <c r="L41" s="55">
        <v>5.7551375267787401</v>
      </c>
      <c r="M41" s="55">
        <v>-0.791254801891214</v>
      </c>
      <c r="N41" s="54">
        <v>319639.14500000002</v>
      </c>
      <c r="O41" s="54">
        <v>11780394.441199999</v>
      </c>
      <c r="P41" s="54">
        <v>116</v>
      </c>
      <c r="Q41" s="54">
        <v>141</v>
      </c>
      <c r="R41" s="55">
        <v>-17.730496453900699</v>
      </c>
      <c r="S41" s="54">
        <v>581.35351810344798</v>
      </c>
      <c r="T41" s="54">
        <v>633.30908794326206</v>
      </c>
      <c r="U41" s="56">
        <v>-8.9370010195016807</v>
      </c>
    </row>
    <row r="42" spans="1:21" ht="12" thickBot="1">
      <c r="A42" s="80"/>
      <c r="B42" s="67" t="s">
        <v>33</v>
      </c>
      <c r="C42" s="68"/>
      <c r="D42" s="54">
        <v>416832.5722</v>
      </c>
      <c r="E42" s="54">
        <v>679206.34270000004</v>
      </c>
      <c r="F42" s="55">
        <v>61.3705358732363</v>
      </c>
      <c r="G42" s="54">
        <v>982961.98560000001</v>
      </c>
      <c r="H42" s="55">
        <v>-57.594232706205297</v>
      </c>
      <c r="I42" s="54">
        <v>13382.777099999999</v>
      </c>
      <c r="J42" s="55">
        <v>3.21058813359212</v>
      </c>
      <c r="K42" s="54">
        <v>21709.7402</v>
      </c>
      <c r="L42" s="55">
        <v>2.208604251033</v>
      </c>
      <c r="M42" s="55">
        <v>-0.38355885530127198</v>
      </c>
      <c r="N42" s="54">
        <v>1817253.6551000001</v>
      </c>
      <c r="O42" s="54">
        <v>68009627.4023</v>
      </c>
      <c r="P42" s="54">
        <v>1871</v>
      </c>
      <c r="Q42" s="54">
        <v>2397</v>
      </c>
      <c r="R42" s="55">
        <v>-21.944096787651201</v>
      </c>
      <c r="S42" s="54">
        <v>222.78598193479399</v>
      </c>
      <c r="T42" s="54">
        <v>269.64518281184797</v>
      </c>
      <c r="U42" s="56">
        <v>-21.033280671478099</v>
      </c>
    </row>
    <row r="43" spans="1:21" ht="12" thickBot="1">
      <c r="A43" s="80"/>
      <c r="B43" s="67" t="s">
        <v>38</v>
      </c>
      <c r="C43" s="68"/>
      <c r="D43" s="54">
        <v>452513.76</v>
      </c>
      <c r="E43" s="57"/>
      <c r="F43" s="57"/>
      <c r="G43" s="54">
        <v>976723.71</v>
      </c>
      <c r="H43" s="55">
        <v>-53.670239048461298</v>
      </c>
      <c r="I43" s="54">
        <v>-93808.57</v>
      </c>
      <c r="J43" s="55">
        <v>-20.730545298777201</v>
      </c>
      <c r="K43" s="54">
        <v>-162721.53</v>
      </c>
      <c r="L43" s="55">
        <v>-16.659934466011901</v>
      </c>
      <c r="M43" s="55">
        <v>-0.42350240930010902</v>
      </c>
      <c r="N43" s="54">
        <v>2464555.79</v>
      </c>
      <c r="O43" s="54">
        <v>30518221.100000001</v>
      </c>
      <c r="P43" s="54">
        <v>291</v>
      </c>
      <c r="Q43" s="54">
        <v>482</v>
      </c>
      <c r="R43" s="55">
        <v>-39.626556016597497</v>
      </c>
      <c r="S43" s="54">
        <v>1555.0301030927801</v>
      </c>
      <c r="T43" s="54">
        <v>1912.4516597510401</v>
      </c>
      <c r="U43" s="56">
        <v>-22.984864148120401</v>
      </c>
    </row>
    <row r="44" spans="1:21" ht="12" thickBot="1">
      <c r="A44" s="80"/>
      <c r="B44" s="67" t="s">
        <v>39</v>
      </c>
      <c r="C44" s="68"/>
      <c r="D44" s="54">
        <v>221599.19</v>
      </c>
      <c r="E44" s="57"/>
      <c r="F44" s="57"/>
      <c r="G44" s="54">
        <v>411670.21</v>
      </c>
      <c r="H44" s="55">
        <v>-46.170700571216898</v>
      </c>
      <c r="I44" s="54">
        <v>25810.01</v>
      </c>
      <c r="J44" s="55">
        <v>11.647158999091999</v>
      </c>
      <c r="K44" s="54">
        <v>48931.26</v>
      </c>
      <c r="L44" s="55">
        <v>11.8860337258798</v>
      </c>
      <c r="M44" s="55">
        <v>-0.47252513015197201</v>
      </c>
      <c r="N44" s="54">
        <v>1087991.67</v>
      </c>
      <c r="O44" s="54">
        <v>11804363.130000001</v>
      </c>
      <c r="P44" s="54">
        <v>146</v>
      </c>
      <c r="Q44" s="54">
        <v>219</v>
      </c>
      <c r="R44" s="55">
        <v>-33.3333333333333</v>
      </c>
      <c r="S44" s="54">
        <v>1517.8026712328799</v>
      </c>
      <c r="T44" s="54">
        <v>1629.6142465753401</v>
      </c>
      <c r="U44" s="56">
        <v>-7.3666740388356198</v>
      </c>
    </row>
    <row r="45" spans="1:21" ht="12" thickBot="1">
      <c r="A45" s="80"/>
      <c r="B45" s="67" t="s">
        <v>76</v>
      </c>
      <c r="C45" s="68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4">
        <v>-695.12810000000002</v>
      </c>
      <c r="P45" s="57"/>
      <c r="Q45" s="57"/>
      <c r="R45" s="57"/>
      <c r="S45" s="57"/>
      <c r="T45" s="57"/>
      <c r="U45" s="58"/>
    </row>
    <row r="46" spans="1:21" ht="12" thickBot="1">
      <c r="A46" s="81"/>
      <c r="B46" s="67" t="s">
        <v>34</v>
      </c>
      <c r="C46" s="68"/>
      <c r="D46" s="59">
        <v>3309.5068999999999</v>
      </c>
      <c r="E46" s="60"/>
      <c r="F46" s="60"/>
      <c r="G46" s="59">
        <v>11522.4249</v>
      </c>
      <c r="H46" s="61">
        <v>-71.277687390264504</v>
      </c>
      <c r="I46" s="59">
        <v>146.32320000000001</v>
      </c>
      <c r="J46" s="61">
        <v>4.4212991367384697</v>
      </c>
      <c r="K46" s="59">
        <v>1873.2243000000001</v>
      </c>
      <c r="L46" s="61">
        <v>16.257205547072001</v>
      </c>
      <c r="M46" s="61">
        <v>-0.92188698384918499</v>
      </c>
      <c r="N46" s="59">
        <v>97261.549899999998</v>
      </c>
      <c r="O46" s="59">
        <v>4117275.9032000001</v>
      </c>
      <c r="P46" s="59">
        <v>6</v>
      </c>
      <c r="Q46" s="59">
        <v>12</v>
      </c>
      <c r="R46" s="61">
        <v>-50</v>
      </c>
      <c r="S46" s="59">
        <v>551.58448333333297</v>
      </c>
      <c r="T46" s="59">
        <v>5900.0158250000004</v>
      </c>
      <c r="U46" s="62">
        <v>-969.64862197446996</v>
      </c>
    </row>
  </sheetData>
  <mergeCells count="44">
    <mergeCell ref="B44:C44"/>
    <mergeCell ref="B45:C45"/>
    <mergeCell ref="B46:C46"/>
    <mergeCell ref="B19:C19"/>
    <mergeCell ref="B20:C20"/>
    <mergeCell ref="B21:C21"/>
    <mergeCell ref="B22:C22"/>
    <mergeCell ref="B23:C23"/>
    <mergeCell ref="B24:C24"/>
    <mergeCell ref="B43:C43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3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D40" sqref="D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71408</v>
      </c>
      <c r="D2" s="37">
        <v>623727.720953846</v>
      </c>
      <c r="E2" s="37">
        <v>488839.62135812</v>
      </c>
      <c r="F2" s="37">
        <v>134888.099595726</v>
      </c>
      <c r="G2" s="37">
        <v>488839.62135812</v>
      </c>
      <c r="H2" s="37">
        <v>0.21626119068340699</v>
      </c>
    </row>
    <row r="3" spans="1:8">
      <c r="A3" s="37">
        <v>2</v>
      </c>
      <c r="B3" s="37">
        <v>13</v>
      </c>
      <c r="C3" s="37">
        <v>6281</v>
      </c>
      <c r="D3" s="37">
        <v>54163.466249572601</v>
      </c>
      <c r="E3" s="37">
        <v>43113.645775213699</v>
      </c>
      <c r="F3" s="37">
        <v>11049.820474358999</v>
      </c>
      <c r="G3" s="37">
        <v>43113.645775213699</v>
      </c>
      <c r="H3" s="37">
        <v>0.20400873945998901</v>
      </c>
    </row>
    <row r="4" spans="1:8">
      <c r="A4" s="37">
        <v>3</v>
      </c>
      <c r="B4" s="37">
        <v>14</v>
      </c>
      <c r="C4" s="37">
        <v>116397</v>
      </c>
      <c r="D4" s="37">
        <v>112982.511192398</v>
      </c>
      <c r="E4" s="37">
        <v>83814.1945327758</v>
      </c>
      <c r="F4" s="37">
        <v>29168.316659622698</v>
      </c>
      <c r="G4" s="37">
        <v>83814.1945327758</v>
      </c>
      <c r="H4" s="37">
        <v>0.25816665209318801</v>
      </c>
    </row>
    <row r="5" spans="1:8">
      <c r="A5" s="37">
        <v>4</v>
      </c>
      <c r="B5" s="37">
        <v>15</v>
      </c>
      <c r="C5" s="37">
        <v>3295</v>
      </c>
      <c r="D5" s="37">
        <v>62309.722559140799</v>
      </c>
      <c r="E5" s="37">
        <v>49772.194902526302</v>
      </c>
      <c r="F5" s="37">
        <v>12537.5276566145</v>
      </c>
      <c r="G5" s="37">
        <v>49772.194902526302</v>
      </c>
      <c r="H5" s="37">
        <v>0.201213023292065</v>
      </c>
    </row>
    <row r="6" spans="1:8">
      <c r="A6" s="37">
        <v>5</v>
      </c>
      <c r="B6" s="37">
        <v>16</v>
      </c>
      <c r="C6" s="37">
        <v>8243</v>
      </c>
      <c r="D6" s="37">
        <v>304906.46746923099</v>
      </c>
      <c r="E6" s="37">
        <v>254042.982788889</v>
      </c>
      <c r="F6" s="37">
        <v>50863.484680341899</v>
      </c>
      <c r="G6" s="37">
        <v>254042.982788889</v>
      </c>
      <c r="H6" s="37">
        <v>0.166816680218417</v>
      </c>
    </row>
    <row r="7" spans="1:8">
      <c r="A7" s="37">
        <v>6</v>
      </c>
      <c r="B7" s="37">
        <v>17</v>
      </c>
      <c r="C7" s="37">
        <v>36127</v>
      </c>
      <c r="D7" s="37">
        <v>375605.44051281997</v>
      </c>
      <c r="E7" s="37">
        <v>338551.68248974398</v>
      </c>
      <c r="F7" s="37">
        <v>37053.758023076902</v>
      </c>
      <c r="G7" s="37">
        <v>338551.68248974398</v>
      </c>
      <c r="H7" s="37">
        <v>9.8650748968084206E-2</v>
      </c>
    </row>
    <row r="8" spans="1:8">
      <c r="A8" s="37">
        <v>7</v>
      </c>
      <c r="B8" s="37">
        <v>18</v>
      </c>
      <c r="C8" s="37">
        <v>71431</v>
      </c>
      <c r="D8" s="37">
        <v>178789.29274188</v>
      </c>
      <c r="E8" s="37">
        <v>154828.55225042699</v>
      </c>
      <c r="F8" s="37">
        <v>23960.740491453002</v>
      </c>
      <c r="G8" s="37">
        <v>154828.55225042699</v>
      </c>
      <c r="H8" s="37">
        <v>0.13401664117574</v>
      </c>
    </row>
    <row r="9" spans="1:8">
      <c r="A9" s="37">
        <v>8</v>
      </c>
      <c r="B9" s="37">
        <v>19</v>
      </c>
      <c r="C9" s="37">
        <v>24201</v>
      </c>
      <c r="D9" s="37">
        <v>179262.96317008499</v>
      </c>
      <c r="E9" s="37">
        <v>146215.054323077</v>
      </c>
      <c r="F9" s="37">
        <v>33047.908847008497</v>
      </c>
      <c r="G9" s="37">
        <v>146215.054323077</v>
      </c>
      <c r="H9" s="37">
        <v>0.18435436000046801</v>
      </c>
    </row>
    <row r="10" spans="1:8">
      <c r="A10" s="37">
        <v>9</v>
      </c>
      <c r="B10" s="37">
        <v>21</v>
      </c>
      <c r="C10" s="37">
        <v>384003</v>
      </c>
      <c r="D10" s="37">
        <v>1599699.7884700899</v>
      </c>
      <c r="E10" s="37">
        <v>1570765.8764666701</v>
      </c>
      <c r="F10" s="37">
        <v>28933.912003418802</v>
      </c>
      <c r="G10" s="37">
        <v>1570765.8764666701</v>
      </c>
      <c r="H10" s="37">
        <v>1.80870887224974E-2</v>
      </c>
    </row>
    <row r="11" spans="1:8">
      <c r="A11" s="37">
        <v>10</v>
      </c>
      <c r="B11" s="37">
        <v>22</v>
      </c>
      <c r="C11" s="37">
        <v>52511</v>
      </c>
      <c r="D11" s="37">
        <v>653941.08613931597</v>
      </c>
      <c r="E11" s="37">
        <v>609868.05260256398</v>
      </c>
      <c r="F11" s="37">
        <v>44073.033536752097</v>
      </c>
      <c r="G11" s="37">
        <v>609868.05260256398</v>
      </c>
      <c r="H11" s="37">
        <v>6.7396030729536996E-2</v>
      </c>
    </row>
    <row r="12" spans="1:8">
      <c r="A12" s="37">
        <v>11</v>
      </c>
      <c r="B12" s="37">
        <v>23</v>
      </c>
      <c r="C12" s="37">
        <v>169614.43900000001</v>
      </c>
      <c r="D12" s="37">
        <v>1598293.9221025601</v>
      </c>
      <c r="E12" s="37">
        <v>1400422.21181795</v>
      </c>
      <c r="F12" s="37">
        <v>197871.71028461499</v>
      </c>
      <c r="G12" s="37">
        <v>1400422.21181795</v>
      </c>
      <c r="H12" s="37">
        <v>0.123801828655091</v>
      </c>
    </row>
    <row r="13" spans="1:8">
      <c r="A13" s="37">
        <v>12</v>
      </c>
      <c r="B13" s="37">
        <v>24</v>
      </c>
      <c r="C13" s="37">
        <v>18157</v>
      </c>
      <c r="D13" s="37">
        <v>569173.20045384602</v>
      </c>
      <c r="E13" s="37">
        <v>549684.98294957296</v>
      </c>
      <c r="F13" s="37">
        <v>19488.2175042735</v>
      </c>
      <c r="G13" s="37">
        <v>549684.98294957296</v>
      </c>
      <c r="H13" s="37">
        <v>3.4239520569018397E-2</v>
      </c>
    </row>
    <row r="14" spans="1:8">
      <c r="A14" s="37">
        <v>13</v>
      </c>
      <c r="B14" s="37">
        <v>25</v>
      </c>
      <c r="C14" s="37">
        <v>79838</v>
      </c>
      <c r="D14" s="37">
        <v>1025502.6837000001</v>
      </c>
      <c r="E14" s="37">
        <v>930122.28769999999</v>
      </c>
      <c r="F14" s="37">
        <v>95380.395999999993</v>
      </c>
      <c r="G14" s="37">
        <v>930122.28769999999</v>
      </c>
      <c r="H14" s="37">
        <v>9.3008431392757399E-2</v>
      </c>
    </row>
    <row r="15" spans="1:8">
      <c r="A15" s="37">
        <v>14</v>
      </c>
      <c r="B15" s="37">
        <v>26</v>
      </c>
      <c r="C15" s="37">
        <v>58792</v>
      </c>
      <c r="D15" s="37">
        <v>301227.25378733099</v>
      </c>
      <c r="E15" s="37">
        <v>263568.68051549798</v>
      </c>
      <c r="F15" s="37">
        <v>37658.573271832698</v>
      </c>
      <c r="G15" s="37">
        <v>263568.68051549798</v>
      </c>
      <c r="H15" s="37">
        <v>0.12501715166324201</v>
      </c>
    </row>
    <row r="16" spans="1:8">
      <c r="A16" s="37">
        <v>15</v>
      </c>
      <c r="B16" s="37">
        <v>27</v>
      </c>
      <c r="C16" s="37">
        <v>155473.552</v>
      </c>
      <c r="D16" s="37">
        <v>1177431.1159999999</v>
      </c>
      <c r="E16" s="37">
        <v>1119653.5756999999</v>
      </c>
      <c r="F16" s="37">
        <v>57777.540300000001</v>
      </c>
      <c r="G16" s="37">
        <v>1119653.5756999999</v>
      </c>
      <c r="H16" s="37">
        <v>4.90708454319463E-2</v>
      </c>
    </row>
    <row r="17" spans="1:8">
      <c r="A17" s="37">
        <v>16</v>
      </c>
      <c r="B17" s="37">
        <v>29</v>
      </c>
      <c r="C17" s="37">
        <v>216721</v>
      </c>
      <c r="D17" s="37">
        <v>2908424.9352453002</v>
      </c>
      <c r="E17" s="37">
        <v>2687176.3090230799</v>
      </c>
      <c r="F17" s="37">
        <v>221248.626222222</v>
      </c>
      <c r="G17" s="37">
        <v>2687176.3090230799</v>
      </c>
      <c r="H17" s="37">
        <v>7.6071630228807002E-2</v>
      </c>
    </row>
    <row r="18" spans="1:8">
      <c r="A18" s="37">
        <v>17</v>
      </c>
      <c r="B18" s="37">
        <v>31</v>
      </c>
      <c r="C18" s="37">
        <v>26665.542000000001</v>
      </c>
      <c r="D18" s="37">
        <v>214389.81598798899</v>
      </c>
      <c r="E18" s="37">
        <v>183624.37696349801</v>
      </c>
      <c r="F18" s="37">
        <v>30765.439024490901</v>
      </c>
      <c r="G18" s="37">
        <v>183624.37696349801</v>
      </c>
      <c r="H18" s="37">
        <v>0.14350233420702499</v>
      </c>
    </row>
    <row r="19" spans="1:8">
      <c r="A19" s="37">
        <v>18</v>
      </c>
      <c r="B19" s="37">
        <v>32</v>
      </c>
      <c r="C19" s="37">
        <v>24713.791000000001</v>
      </c>
      <c r="D19" s="37">
        <v>332619.24456926098</v>
      </c>
      <c r="E19" s="37">
        <v>318683.02248088899</v>
      </c>
      <c r="F19" s="37">
        <v>13936.2220883724</v>
      </c>
      <c r="G19" s="37">
        <v>318683.02248088899</v>
      </c>
      <c r="H19" s="37">
        <v>4.1898423846220098E-2</v>
      </c>
    </row>
    <row r="20" spans="1:8">
      <c r="A20" s="37">
        <v>19</v>
      </c>
      <c r="B20" s="37">
        <v>33</v>
      </c>
      <c r="C20" s="37">
        <v>49847.133000000002</v>
      </c>
      <c r="D20" s="37">
        <v>630320.60195918602</v>
      </c>
      <c r="E20" s="37">
        <v>524210.6310236</v>
      </c>
      <c r="F20" s="37">
        <v>106109.970935587</v>
      </c>
      <c r="G20" s="37">
        <v>524210.6310236</v>
      </c>
      <c r="H20" s="37">
        <v>0.16834285696163401</v>
      </c>
    </row>
    <row r="21" spans="1:8">
      <c r="A21" s="37">
        <v>20</v>
      </c>
      <c r="B21" s="37">
        <v>34</v>
      </c>
      <c r="C21" s="37">
        <v>30492.800999999999</v>
      </c>
      <c r="D21" s="37">
        <v>190804.759556962</v>
      </c>
      <c r="E21" s="37">
        <v>141380.63582323899</v>
      </c>
      <c r="F21" s="37">
        <v>49424.123733722903</v>
      </c>
      <c r="G21" s="37">
        <v>141380.63582323899</v>
      </c>
      <c r="H21" s="37">
        <v>0.25902982634438898</v>
      </c>
    </row>
    <row r="22" spans="1:8">
      <c r="A22" s="37">
        <v>21</v>
      </c>
      <c r="B22" s="37">
        <v>35</v>
      </c>
      <c r="C22" s="37">
        <v>29268.145</v>
      </c>
      <c r="D22" s="37">
        <v>861107.58335398196</v>
      </c>
      <c r="E22" s="37">
        <v>843449.55473628303</v>
      </c>
      <c r="F22" s="37">
        <v>17658.028617699099</v>
      </c>
      <c r="G22" s="37">
        <v>843449.55473628303</v>
      </c>
      <c r="H22" s="37">
        <v>2.0506181758290599E-2</v>
      </c>
    </row>
    <row r="23" spans="1:8">
      <c r="A23" s="37">
        <v>22</v>
      </c>
      <c r="B23" s="37">
        <v>36</v>
      </c>
      <c r="C23" s="37">
        <v>139436.67499999999</v>
      </c>
      <c r="D23" s="37">
        <v>786281.86297964596</v>
      </c>
      <c r="E23" s="37">
        <v>681351.10358935199</v>
      </c>
      <c r="F23" s="37">
        <v>104930.759390294</v>
      </c>
      <c r="G23" s="37">
        <v>681351.10358935199</v>
      </c>
      <c r="H23" s="37">
        <v>0.13345183747804501</v>
      </c>
    </row>
    <row r="24" spans="1:8">
      <c r="A24" s="37">
        <v>23</v>
      </c>
      <c r="B24" s="37">
        <v>37</v>
      </c>
      <c r="C24" s="37">
        <v>214802.65100000001</v>
      </c>
      <c r="D24" s="37">
        <v>1748206.02491504</v>
      </c>
      <c r="E24" s="37">
        <v>1625412.14411871</v>
      </c>
      <c r="F24" s="37">
        <v>122793.880796336</v>
      </c>
      <c r="G24" s="37">
        <v>1625412.14411871</v>
      </c>
      <c r="H24" s="37">
        <v>7.0239936853153995E-2</v>
      </c>
    </row>
    <row r="25" spans="1:8">
      <c r="A25" s="37">
        <v>24</v>
      </c>
      <c r="B25" s="37">
        <v>38</v>
      </c>
      <c r="C25" s="37">
        <v>668843.42799999996</v>
      </c>
      <c r="D25" s="37">
        <v>2523993.2212141599</v>
      </c>
      <c r="E25" s="37">
        <v>2645764.6022548699</v>
      </c>
      <c r="F25" s="37">
        <v>-121771.381040708</v>
      </c>
      <c r="G25" s="37">
        <v>2645764.6022548699</v>
      </c>
      <c r="H25" s="37">
        <v>-4.8245526183358797E-2</v>
      </c>
    </row>
    <row r="26" spans="1:8">
      <c r="A26" s="37">
        <v>25</v>
      </c>
      <c r="B26" s="37">
        <v>39</v>
      </c>
      <c r="C26" s="37">
        <v>171667.93400000001</v>
      </c>
      <c r="D26" s="37">
        <v>98239.179097322398</v>
      </c>
      <c r="E26" s="37">
        <v>74923.201382585205</v>
      </c>
      <c r="F26" s="37">
        <v>23315.977714737299</v>
      </c>
      <c r="G26" s="37">
        <v>74923.201382585205</v>
      </c>
      <c r="H26" s="37">
        <v>0.23733888993146901</v>
      </c>
    </row>
    <row r="27" spans="1:8">
      <c r="A27" s="37">
        <v>26</v>
      </c>
      <c r="B27" s="37">
        <v>42</v>
      </c>
      <c r="C27" s="37">
        <v>8782.2019999999993</v>
      </c>
      <c r="D27" s="37">
        <v>121554.5312</v>
      </c>
      <c r="E27" s="37">
        <v>113620.5263</v>
      </c>
      <c r="F27" s="37">
        <v>7934.0048999999999</v>
      </c>
      <c r="G27" s="37">
        <v>113620.5263</v>
      </c>
      <c r="H27" s="37">
        <v>6.5271157082131104E-2</v>
      </c>
    </row>
    <row r="28" spans="1:8">
      <c r="A28" s="37">
        <v>27</v>
      </c>
      <c r="B28" s="37">
        <v>43</v>
      </c>
      <c r="C28" s="37">
        <v>493.70600000000002</v>
      </c>
      <c r="D28" s="37">
        <v>3420.6412</v>
      </c>
      <c r="E28" s="37">
        <v>3109.0302000000001</v>
      </c>
      <c r="F28" s="37">
        <v>311.61099999999999</v>
      </c>
      <c r="G28" s="37">
        <v>3109.0302000000001</v>
      </c>
      <c r="H28" s="37">
        <v>9.1097248083195595E-2</v>
      </c>
    </row>
    <row r="29" spans="1:8">
      <c r="A29" s="37">
        <v>28</v>
      </c>
      <c r="B29" s="37">
        <v>75</v>
      </c>
      <c r="C29" s="37">
        <v>119</v>
      </c>
      <c r="D29" s="37">
        <v>67437.008547008503</v>
      </c>
      <c r="E29" s="37">
        <v>63627.366239316201</v>
      </c>
      <c r="F29" s="37">
        <v>3809.6423076923102</v>
      </c>
      <c r="G29" s="37">
        <v>63627.366239316201</v>
      </c>
      <c r="H29" s="37">
        <v>5.6491863885639398E-2</v>
      </c>
    </row>
    <row r="30" spans="1:8">
      <c r="A30" s="37">
        <v>29</v>
      </c>
      <c r="B30" s="37">
        <v>76</v>
      </c>
      <c r="C30" s="37">
        <v>2007</v>
      </c>
      <c r="D30" s="37">
        <v>416832.56572991499</v>
      </c>
      <c r="E30" s="37">
        <v>403449.799463248</v>
      </c>
      <c r="F30" s="37">
        <v>13382.7662666667</v>
      </c>
      <c r="G30" s="37">
        <v>403449.799463248</v>
      </c>
      <c r="H30" s="37">
        <v>3.2105855844617497E-2</v>
      </c>
    </row>
    <row r="31" spans="1:8">
      <c r="A31" s="30">
        <v>30</v>
      </c>
      <c r="B31" s="39">
        <v>99</v>
      </c>
      <c r="C31" s="40">
        <v>6</v>
      </c>
      <c r="D31" s="40">
        <v>3309.50676953332</v>
      </c>
      <c r="E31" s="40">
        <v>3163.1836706754402</v>
      </c>
      <c r="F31" s="40">
        <v>146.32309885787799</v>
      </c>
      <c r="G31" s="40">
        <v>3163.1836706754402</v>
      </c>
      <c r="H31" s="40">
        <v>4.4212962549253498E-2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87</v>
      </c>
      <c r="D34" s="34">
        <v>138443.67000000001</v>
      </c>
      <c r="E34" s="34">
        <v>149434.65</v>
      </c>
      <c r="F34" s="30"/>
      <c r="G34" s="30"/>
      <c r="H34" s="30"/>
    </row>
    <row r="35" spans="1:8">
      <c r="A35" s="30"/>
      <c r="B35" s="33">
        <v>71</v>
      </c>
      <c r="C35" s="34">
        <v>290</v>
      </c>
      <c r="D35" s="34">
        <v>749119.99</v>
      </c>
      <c r="E35" s="34">
        <v>879055.24</v>
      </c>
      <c r="F35" s="30"/>
      <c r="G35" s="30"/>
      <c r="H35" s="30"/>
    </row>
    <row r="36" spans="1:8">
      <c r="A36" s="30"/>
      <c r="B36" s="33">
        <v>72</v>
      </c>
      <c r="C36" s="34">
        <v>426</v>
      </c>
      <c r="D36" s="34">
        <v>1181971.76</v>
      </c>
      <c r="E36" s="34">
        <v>1345973.32</v>
      </c>
      <c r="F36" s="30"/>
      <c r="G36" s="30"/>
      <c r="H36" s="30"/>
    </row>
    <row r="37" spans="1:8">
      <c r="A37" s="30"/>
      <c r="B37" s="33">
        <v>73</v>
      </c>
      <c r="C37" s="34">
        <v>347</v>
      </c>
      <c r="D37" s="34">
        <v>725154.31</v>
      </c>
      <c r="E37" s="34">
        <v>901944.69</v>
      </c>
      <c r="F37" s="30"/>
      <c r="G37" s="30"/>
      <c r="H37" s="30"/>
    </row>
    <row r="38" spans="1:8">
      <c r="A38" s="30"/>
      <c r="B38" s="33">
        <v>77</v>
      </c>
      <c r="C38" s="34">
        <v>273</v>
      </c>
      <c r="D38" s="34">
        <v>452513.76</v>
      </c>
      <c r="E38" s="34">
        <v>546322.32999999996</v>
      </c>
      <c r="F38" s="30"/>
      <c r="G38" s="30"/>
      <c r="H38" s="30"/>
    </row>
    <row r="39" spans="1:8">
      <c r="A39" s="30"/>
      <c r="B39" s="33">
        <v>78</v>
      </c>
      <c r="C39" s="34">
        <v>146</v>
      </c>
      <c r="D39" s="34">
        <v>221599.19</v>
      </c>
      <c r="E39" s="34">
        <v>195789.18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3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2016-05-04T05:45:46Z</dcterms:modified>
</cp:coreProperties>
</file>