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0" i="2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<sst xmlns="http://schemas.openxmlformats.org/spreadsheetml/2006/main" count="118" uniqueCount="77">
  <si>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</si>
  <si>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</si>
  <si>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</si>
  <si>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</si>
  <si>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</si>
  <si>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</si>
  <si>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</si>
  <si>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</si>
  <si>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</si>
  <si>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</si>
  <si>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</si>
  <si>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</si>
  <si>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</si>
  <si>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</si>
  <si>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</si>
  <si>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</si>
  <si>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</si>
  <si>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</si>
  <si>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</si>
  <si>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</si>
  <si>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</si>
  <si>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</si>
  <si>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</si>
  <si>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</si>
  <si>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</si>
  <si>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</si>
  <si>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</si>
  <si>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</si>
  <si>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</si>
  <si>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</si>
  <si>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</si>
  <si>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</si>
  <si>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</si>
  <si>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</si>
  <si>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</si>
  <si>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</si>
  <si>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</si>
  <si>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</si>
  <si>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</si>
  <si>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</si>
  <si>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6" type="noConversion"/>
  </si>
  <si>
    <t>COST</t>
    <phoneticPr fontId="26" type="noConversion"/>
  </si>
  <si>
    <t>成本</t>
    <phoneticPr fontId="26" type="noConversion"/>
  </si>
  <si>
    <t>销售金额差异</t>
    <phoneticPr fontId="26" type="noConversion"/>
  </si>
  <si>
    <t>销售成本差异</t>
    <phoneticPr fontId="2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</si>
  <si>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</si>
  <si>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</si>
  <si>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</si>
  <si>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</si>
  <si>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</si>
  <si>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</si>
  <si>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</si>
  <si>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</si>
  <si>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</si>
  <si>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</si>
  <si>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</si>
  <si>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</si>
  <si>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</si>
  <si>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</si>
  <si>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</si>
  <si>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</si>
  <si>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</si>
  <si>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</si>
  <si>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</si>
  <si>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</si>
  <si>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</si>
  <si>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</si>
  <si>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</si>
  <si>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</si>
  <si>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</si>
  <si>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</si>
  <si>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</si>
  <si>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</si>
  <si>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</si>
  <si>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</si>
  <si>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6" type="noConversion"/>
  </si>
  <si>
    <t>910-市场部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</si>
</sst>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8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3">
    <xf numFmtId="0" fontId="0" fillId="0" borderId="0"/>
    <xf numFmtId="0" fontId="41" fillId="0" borderId="0" applyNumberFormat="0" applyFill="0" applyBorder="0" applyAlignment="0" applyProtection="0"/>
    <xf numFmtId="0" fontId="42" fillId="0" borderId="1" applyNumberFormat="0" applyFill="0" applyAlignment="0" applyProtection="0"/>
    <xf numFmtId="0" fontId="43" fillId="0" borderId="2" applyNumberFormat="0" applyFill="0" applyAlignment="0" applyProtection="0"/>
    <xf numFmtId="0" fontId="44" fillId="0" borderId="3" applyNumberFormat="0" applyFill="0" applyAlignment="0" applyProtection="0"/>
    <xf numFmtId="0" fontId="44" fillId="0" borderId="0" applyNumberFormat="0" applyFill="0" applyBorder="0" applyAlignment="0" applyProtection="0"/>
    <xf numFmtId="0" fontId="47" fillId="2" borderId="0" applyNumberFormat="0" applyBorder="0" applyAlignment="0" applyProtection="0"/>
    <xf numFmtId="0" fontId="45" fillId="3" borderId="0" applyNumberFormat="0" applyBorder="0" applyAlignment="0" applyProtection="0"/>
    <xf numFmtId="0" fontId="54" fillId="4" borderId="0" applyNumberFormat="0" applyBorder="0" applyAlignment="0" applyProtection="0"/>
    <xf numFmtId="0" fontId="56" fillId="5" borderId="4" applyNumberFormat="0" applyAlignment="0" applyProtection="0"/>
    <xf numFmtId="0" fontId="55" fillId="6" borderId="5" applyNumberFormat="0" applyAlignment="0" applyProtection="0"/>
    <xf numFmtId="0" fontId="49" fillId="6" borderId="4" applyNumberFormat="0" applyAlignment="0" applyProtection="0"/>
    <xf numFmtId="0" fontId="53" fillId="0" borderId="6" applyNumberFormat="0" applyFill="0" applyAlignment="0" applyProtection="0"/>
    <xf numFmtId="0" fontId="50" fillId="7" borderId="7" applyNumberFormat="0" applyAlignment="0" applyProtection="0"/>
    <xf numFmtId="0" fontId="52" fillId="0" borderId="0" applyNumberFormat="0" applyFill="0" applyBorder="0" applyAlignment="0" applyProtection="0"/>
    <xf numFmtId="0" fontId="22" fillId="8" borderId="8" applyNumberFormat="0" applyFont="0" applyAlignment="0" applyProtection="0">
      <alignment vertical="center"/>
    </xf>
    <xf numFmtId="0" fontId="51" fillId="0" borderId="0" applyNumberFormat="0" applyFill="0" applyBorder="0" applyAlignment="0" applyProtection="0"/>
    <xf numFmtId="0" fontId="48" fillId="0" borderId="9" applyNumberFormat="0" applyFill="0" applyAlignment="0" applyProtection="0"/>
    <xf numFmtId="0" fontId="39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9" fillId="32" borderId="0" applyNumberFormat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31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6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7" fillId="0" borderId="0"/>
    <xf numFmtId="43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1" applyNumberFormat="0" applyFill="0" applyAlignment="0" applyProtection="0"/>
    <xf numFmtId="0" fontId="43" fillId="0" borderId="2" applyNumberFormat="0" applyFill="0" applyAlignment="0" applyProtection="0"/>
    <xf numFmtId="0" fontId="44" fillId="0" borderId="3" applyNumberFormat="0" applyFill="0" applyAlignment="0" applyProtection="0"/>
    <xf numFmtId="0" fontId="44" fillId="0" borderId="0" applyNumberFormat="0" applyFill="0" applyBorder="0" applyAlignment="0" applyProtection="0"/>
    <xf numFmtId="0" fontId="47" fillId="2" borderId="0" applyNumberFormat="0" applyBorder="0" applyAlignment="0" applyProtection="0"/>
    <xf numFmtId="0" fontId="45" fillId="3" borderId="0" applyNumberFormat="0" applyBorder="0" applyAlignment="0" applyProtection="0"/>
    <xf numFmtId="0" fontId="54" fillId="4" borderId="0" applyNumberFormat="0" applyBorder="0" applyAlignment="0" applyProtection="0"/>
    <xf numFmtId="0" fontId="56" fillId="5" borderId="4" applyNumberFormat="0" applyAlignment="0" applyProtection="0"/>
    <xf numFmtId="0" fontId="55" fillId="6" borderId="5" applyNumberFormat="0" applyAlignment="0" applyProtection="0"/>
    <xf numFmtId="0" fontId="49" fillId="6" borderId="4" applyNumberFormat="0" applyAlignment="0" applyProtection="0"/>
    <xf numFmtId="0" fontId="53" fillId="0" borderId="6" applyNumberFormat="0" applyFill="0" applyAlignment="0" applyProtection="0"/>
    <xf numFmtId="0" fontId="50" fillId="7" borderId="7" applyNumberFormat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48" fillId="0" borderId="9" applyNumberFormat="0" applyFill="0" applyAlignment="0" applyProtection="0"/>
    <xf numFmtId="0" fontId="39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9" fillId="32" borderId="0" applyNumberFormat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40" fillId="38" borderId="21">
      <alignment vertical="center"/>
    </xf>
    <xf numFmtId="0" fontId="59" fillId="0" borderId="0"/>
    <xf numFmtId="180" fontId="61" fillId="0" borderId="0" applyFont="0" applyFill="0" applyBorder="0" applyAlignment="0" applyProtection="0"/>
    <xf numFmtId="181" fontId="61" fillId="0" borderId="0" applyFont="0" applyFill="0" applyBorder="0" applyAlignment="0" applyProtection="0"/>
    <xf numFmtId="178" fontId="61" fillId="0" borderId="0" applyFont="0" applyFill="0" applyBorder="0" applyAlignment="0" applyProtection="0"/>
    <xf numFmtId="179" fontId="61" fillId="0" borderId="0" applyFont="0" applyFill="0" applyBorder="0" applyAlignment="0" applyProtection="0"/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0" borderId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2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70" fillId="5" borderId="4" applyNumberFormat="0" applyAlignment="0" applyProtection="0">
      <alignment vertical="center"/>
    </xf>
    <xf numFmtId="0" fontId="71" fillId="6" borderId="5" applyNumberFormat="0" applyAlignment="0" applyProtection="0">
      <alignment vertical="center"/>
    </xf>
    <xf numFmtId="0" fontId="72" fillId="6" borderId="4" applyNumberFormat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4" fillId="7" borderId="7" applyNumberForma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9" applyNumberFormat="0" applyFill="0" applyAlignment="0" applyProtection="0">
      <alignment vertical="center"/>
    </xf>
    <xf numFmtId="0" fontId="78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8" fillId="12" borderId="0" applyNumberFormat="0" applyBorder="0" applyAlignment="0" applyProtection="0">
      <alignment vertical="center"/>
    </xf>
    <xf numFmtId="0" fontId="78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8" fillId="16" borderId="0" applyNumberFormat="0" applyBorder="0" applyAlignment="0" applyProtection="0">
      <alignment vertical="center"/>
    </xf>
    <xf numFmtId="0" fontId="78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8" fillId="20" borderId="0" applyNumberFormat="0" applyBorder="0" applyAlignment="0" applyProtection="0">
      <alignment vertical="center"/>
    </xf>
    <xf numFmtId="0" fontId="7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8" fillId="24" borderId="0" applyNumberFormat="0" applyBorder="0" applyAlignment="0" applyProtection="0">
      <alignment vertical="center"/>
    </xf>
    <xf numFmtId="0" fontId="7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8" fillId="28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7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8" fillId="12" borderId="0" applyNumberFormat="0" applyBorder="0" applyAlignment="0" applyProtection="0">
      <alignment vertical="center"/>
    </xf>
    <xf numFmtId="0" fontId="7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8" fillId="16" borderId="0" applyNumberFormat="0" applyBorder="0" applyAlignment="0" applyProtection="0">
      <alignment vertical="center"/>
    </xf>
    <xf numFmtId="0" fontId="7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8" fillId="20" borderId="0" applyNumberFormat="0" applyBorder="0" applyAlignment="0" applyProtection="0">
      <alignment vertical="center"/>
    </xf>
    <xf numFmtId="0" fontId="7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8" fillId="24" borderId="0" applyNumberFormat="0" applyBorder="0" applyAlignment="0" applyProtection="0">
      <alignment vertical="center"/>
    </xf>
    <xf numFmtId="0" fontId="7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8" fillId="28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23" fillId="0" borderId="0" xfId="0" applyFont="1"/>
    <xf numFmtId="177" fontId="23" fillId="0" borderId="0" xfId="0" applyNumberFormat="1" applyFont="1"/>
    <xf numFmtId="0" fontId="0" fillId="0" borderId="0" xfId="0" applyAlignment="1"/>
    <xf numFmtId="0" fontId="23" fillId="0" borderId="0" xfId="0" applyNumberFormat="1" applyFont="1"/>
    <xf numFmtId="0" fontId="24" fillId="0" borderId="18" xfId="0" applyFont="1" applyBorder="1" applyAlignment="1">
      <alignment wrapText="1"/>
    </xf>
    <xf numFmtId="0" fontId="24" fillId="0" borderId="18" xfId="0" applyNumberFormat="1" applyFont="1" applyBorder="1" applyAlignment="1">
      <alignment wrapText="1"/>
    </xf>
    <xf numFmtId="0" fontId="23" fillId="0" borderId="18" xfId="0" applyFont="1" applyBorder="1" applyAlignment="1">
      <alignment wrapText="1"/>
    </xf>
    <xf numFmtId="0" fontId="23" fillId="0" borderId="18" xfId="0" applyFont="1" applyBorder="1" applyAlignment="1">
      <alignment horizontal="right" vertical="center" wrapText="1"/>
    </xf>
    <xf numFmtId="49" fontId="24" fillId="36" borderId="18" xfId="0" applyNumberFormat="1" applyFont="1" applyFill="1" applyBorder="1" applyAlignment="1">
      <alignment vertical="center" wrapText="1"/>
    </xf>
    <xf numFmtId="49" fontId="27" fillId="37" borderId="18" xfId="0" applyNumberFormat="1" applyFont="1" applyFill="1" applyBorder="1" applyAlignment="1">
      <alignment horizontal="center" vertical="center" wrapText="1"/>
    </xf>
    <xf numFmtId="0" fontId="24" fillId="33" borderId="18" xfId="0" applyFont="1" applyFill="1" applyBorder="1" applyAlignment="1">
      <alignment vertical="center" wrapText="1"/>
    </xf>
    <xf numFmtId="0" fontId="24" fillId="33" borderId="18" xfId="0" applyNumberFormat="1" applyFont="1" applyFill="1" applyBorder="1" applyAlignment="1">
      <alignment vertical="center" wrapText="1"/>
    </xf>
    <xf numFmtId="0" fontId="24" fillId="36" borderId="18" xfId="0" applyFont="1" applyFill="1" applyBorder="1" applyAlignment="1">
      <alignment vertical="center" wrapText="1"/>
    </xf>
    <xf numFmtId="0" fontId="24" fillId="37" borderId="18" xfId="0" applyFont="1" applyFill="1" applyBorder="1" applyAlignment="1">
      <alignment vertical="center" wrapText="1"/>
    </xf>
    <xf numFmtId="4" fontId="24" fillId="36" borderId="18" xfId="0" applyNumberFormat="1" applyFont="1" applyFill="1" applyBorder="1" applyAlignment="1">
      <alignment horizontal="right" vertical="top" wrapText="1"/>
    </xf>
    <xf numFmtId="4" fontId="24" fillId="37" borderId="18" xfId="0" applyNumberFormat="1" applyFont="1" applyFill="1" applyBorder="1" applyAlignment="1">
      <alignment horizontal="right" vertical="top" wrapText="1"/>
    </xf>
    <xf numFmtId="177" fontId="23" fillId="36" borderId="18" xfId="0" applyNumberFormat="1" applyFont="1" applyFill="1" applyBorder="1" applyAlignment="1">
      <alignment horizontal="center" vertical="center"/>
    </xf>
    <xf numFmtId="177" fontId="23" fillId="37" borderId="18" xfId="0" applyNumberFormat="1" applyFont="1" applyFill="1" applyBorder="1" applyAlignment="1">
      <alignment horizontal="center" vertical="center"/>
    </xf>
    <xf numFmtId="177" fontId="28" fillId="0" borderId="18" xfId="0" applyNumberFormat="1" applyFont="1" applyBorder="1"/>
    <xf numFmtId="177" fontId="23" fillId="36" borderId="18" xfId="0" applyNumberFormat="1" applyFont="1" applyFill="1" applyBorder="1"/>
    <xf numFmtId="177" fontId="23" fillId="37" borderId="18" xfId="0" applyNumberFormat="1" applyFont="1" applyFill="1" applyBorder="1"/>
    <xf numFmtId="177" fontId="23" fillId="0" borderId="18" xfId="0" applyNumberFormat="1" applyFont="1" applyBorder="1"/>
    <xf numFmtId="49" fontId="24" fillId="0" borderId="18" xfId="0" applyNumberFormat="1" applyFont="1" applyFill="1" applyBorder="1" applyAlignment="1">
      <alignment vertical="center" wrapText="1"/>
    </xf>
    <xf numFmtId="0" fontId="24" fillId="0" borderId="18" xfId="0" applyFont="1" applyFill="1" applyBorder="1" applyAlignment="1">
      <alignment vertical="center" wrapText="1"/>
    </xf>
    <xf numFmtId="4" fontId="24" fillId="0" borderId="18" xfId="0" applyNumberFormat="1" applyFont="1" applyFill="1" applyBorder="1" applyAlignment="1">
      <alignment horizontal="right" vertical="top" wrapText="1"/>
    </xf>
    <xf numFmtId="0" fontId="23" fillId="0" borderId="0" xfId="0" applyFont="1" applyFill="1"/>
    <xf numFmtId="176" fontId="2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4" fillId="0" borderId="0" xfId="0" applyNumberFormat="1" applyFont="1" applyAlignment="1"/>
    <xf numFmtId="1" fontId="34" fillId="0" borderId="0" xfId="0" applyNumberFormat="1" applyFont="1" applyAlignment="1"/>
    <xf numFmtId="0" fontId="23" fillId="0" borderId="0" xfId="0" applyFont="1"/>
    <xf numFmtId="1" fontId="58" fillId="0" borderId="0" xfId="0" applyNumberFormat="1" applyFont="1" applyAlignment="1"/>
    <xf numFmtId="0" fontId="58" fillId="0" borderId="0" xfId="0" applyNumberFormat="1" applyFont="1" applyAlignment="1"/>
    <xf numFmtId="0" fontId="23" fillId="0" borderId="0" xfId="0" applyFont="1"/>
    <xf numFmtId="0" fontId="23" fillId="0" borderId="0" xfId="0" applyFont="1"/>
    <xf numFmtId="0" fontId="59" fillId="0" borderId="0" xfId="110"/>
    <xf numFmtId="0" fontId="60" fillId="0" borderId="0" xfId="110" applyNumberFormat="1" applyFont="1"/>
    <xf numFmtId="1" fontId="62" fillId="0" borderId="0" xfId="0" applyNumberFormat="1" applyFont="1" applyAlignment="1"/>
    <xf numFmtId="0" fontId="62" fillId="0" borderId="0" xfId="0" applyNumberFormat="1" applyFont="1" applyAlignment="1"/>
    <xf numFmtId="0" fontId="23" fillId="0" borderId="0" xfId="0" applyFont="1" applyAlignment="1">
      <alignment vertical="center"/>
    </xf>
    <xf numFmtId="0" fontId="29" fillId="0" borderId="0" xfId="0" applyFont="1" applyAlignment="1">
      <alignment horizontal="left" wrapText="1"/>
    </xf>
    <xf numFmtId="0" fontId="35" fillId="0" borderId="19" xfId="0" applyFont="1" applyBorder="1" applyAlignment="1">
      <alignment horizontal="left" vertical="center" wrapText="1"/>
    </xf>
    <xf numFmtId="0" fontId="24" fillId="0" borderId="10" xfId="0" applyFont="1" applyBorder="1" applyAlignment="1">
      <alignment wrapText="1"/>
    </xf>
    <xf numFmtId="0" fontId="23" fillId="0" borderId="11" xfId="0" applyFont="1" applyBorder="1" applyAlignment="1">
      <alignment wrapText="1"/>
    </xf>
    <xf numFmtId="0" fontId="23" fillId="0" borderId="11" xfId="0" applyFont="1" applyBorder="1" applyAlignment="1">
      <alignment horizontal="right" vertical="center" wrapText="1"/>
    </xf>
    <xf numFmtId="49" fontId="24" fillId="33" borderId="10" xfId="0" applyNumberFormat="1" applyFont="1" applyFill="1" applyBorder="1" applyAlignment="1">
      <alignment vertical="center" wrapText="1"/>
    </xf>
    <xf numFmtId="49" fontId="24" fillId="33" borderId="12" xfId="0" applyNumberFormat="1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wrapText="1"/>
    </xf>
    <xf numFmtId="0" fontId="24" fillId="33" borderId="12" xfId="0" applyFont="1" applyFill="1" applyBorder="1" applyAlignment="1">
      <alignment vertical="center" wrapText="1"/>
    </xf>
    <xf numFmtId="4" fontId="25" fillId="34" borderId="10" xfId="0" applyNumberFormat="1" applyFont="1" applyFill="1" applyBorder="1" applyAlignment="1">
      <alignment horizontal="right" vertical="top" wrapText="1"/>
    </xf>
    <xf numFmtId="176" fontId="25" fillId="34" borderId="10" xfId="0" applyNumberFormat="1" applyFont="1" applyFill="1" applyBorder="1" applyAlignment="1">
      <alignment horizontal="right" vertical="top" wrapText="1"/>
    </xf>
    <xf numFmtId="176" fontId="25" fillId="34" borderId="12" xfId="0" applyNumberFormat="1" applyFont="1" applyFill="1" applyBorder="1" applyAlignment="1">
      <alignment horizontal="right" vertical="top" wrapText="1"/>
    </xf>
    <xf numFmtId="4" fontId="24" fillId="35" borderId="10" xfId="0" applyNumberFormat="1" applyFont="1" applyFill="1" applyBorder="1" applyAlignment="1">
      <alignment horizontal="right" vertical="top" wrapText="1"/>
    </xf>
    <xf numFmtId="0" fontId="24" fillId="35" borderId="10" xfId="0" applyFont="1" applyFill="1" applyBorder="1" applyAlignment="1">
      <alignment horizontal="right" vertical="top" wrapText="1"/>
    </xf>
    <xf numFmtId="176" fontId="24" fillId="35" borderId="10" xfId="0" applyNumberFormat="1" applyFont="1" applyFill="1" applyBorder="1" applyAlignment="1">
      <alignment horizontal="right" vertical="top" wrapText="1"/>
    </xf>
    <xf numFmtId="176" fontId="24" fillId="35" borderId="12" xfId="0" applyNumberFormat="1" applyFont="1" applyFill="1" applyBorder="1" applyAlignment="1">
      <alignment horizontal="right" vertical="top" wrapText="1"/>
    </xf>
    <xf numFmtId="0" fontId="24" fillId="35" borderId="12" xfId="0" applyFont="1" applyFill="1" applyBorder="1" applyAlignment="1">
      <alignment horizontal="right" vertical="top" wrapText="1"/>
    </xf>
    <xf numFmtId="4" fontId="24" fillId="35" borderId="13" xfId="0" applyNumberFormat="1" applyFont="1" applyFill="1" applyBorder="1" applyAlignment="1">
      <alignment horizontal="right" vertical="top" wrapText="1"/>
    </xf>
    <xf numFmtId="0" fontId="24" fillId="35" borderId="13" xfId="0" applyFont="1" applyFill="1" applyBorder="1" applyAlignment="1">
      <alignment horizontal="right" vertical="top" wrapText="1"/>
    </xf>
    <xf numFmtId="176" fontId="24" fillId="35" borderId="13" xfId="0" applyNumberFormat="1" applyFont="1" applyFill="1" applyBorder="1" applyAlignment="1">
      <alignment horizontal="right" vertical="top" wrapText="1"/>
    </xf>
    <xf numFmtId="176" fontId="24" fillId="35" borderId="20" xfId="0" applyNumberFormat="1" applyFont="1" applyFill="1" applyBorder="1" applyAlignment="1">
      <alignment horizontal="right" vertical="top" wrapText="1"/>
    </xf>
    <xf numFmtId="0" fontId="24" fillId="33" borderId="18" xfId="0" applyFont="1" applyFill="1" applyBorder="1" applyAlignment="1">
      <alignment vertical="center" wrapText="1"/>
    </xf>
    <xf numFmtId="49" fontId="24" fillId="33" borderId="18" xfId="0" applyNumberFormat="1" applyFont="1" applyFill="1" applyBorder="1" applyAlignment="1">
      <alignment horizontal="left" vertical="top" wrapText="1"/>
    </xf>
    <xf numFmtId="49" fontId="25" fillId="33" borderId="18" xfId="0" applyNumberFormat="1" applyFont="1" applyFill="1" applyBorder="1" applyAlignment="1">
      <alignment horizontal="left" vertical="top" wrapText="1"/>
    </xf>
    <xf numFmtId="14" fontId="24" fillId="33" borderId="18" xfId="0" applyNumberFormat="1" applyFont="1" applyFill="1" applyBorder="1" applyAlignment="1">
      <alignment vertical="center" wrapText="1"/>
    </xf>
    <xf numFmtId="49" fontId="24" fillId="33" borderId="13" xfId="0" applyNumberFormat="1" applyFont="1" applyFill="1" applyBorder="1" applyAlignment="1">
      <alignment horizontal="left" vertical="top" wrapText="1"/>
    </xf>
    <xf numFmtId="49" fontId="24" fillId="33" borderId="15" xfId="0" applyNumberFormat="1" applyFont="1" applyFill="1" applyBorder="1" applyAlignment="1">
      <alignment horizontal="left" vertical="top" wrapText="1"/>
    </xf>
    <xf numFmtId="49" fontId="24" fillId="33" borderId="22" xfId="0" applyNumberFormat="1" applyFont="1" applyFill="1" applyBorder="1" applyAlignment="1">
      <alignment horizontal="left" vertical="top" wrapText="1"/>
    </xf>
    <xf numFmtId="49" fontId="24" fillId="33" borderId="23" xfId="0" applyNumberFormat="1" applyFont="1" applyFill="1" applyBorder="1" applyAlignment="1">
      <alignment horizontal="left" vertical="top" wrapText="1"/>
    </xf>
    <xf numFmtId="0" fontId="23" fillId="0" borderId="0" xfId="0" applyFont="1" applyAlignment="1">
      <alignment wrapText="1"/>
    </xf>
    <xf numFmtId="0" fontId="23" fillId="0" borderId="19" xfId="0" applyFont="1" applyBorder="1" applyAlignment="1">
      <alignment wrapText="1"/>
    </xf>
    <xf numFmtId="0" fontId="23" fillId="0" borderId="0" xfId="0" applyFont="1" applyAlignment="1">
      <alignment horizontal="right" vertical="center" wrapText="1"/>
    </xf>
    <xf numFmtId="0" fontId="24" fillId="33" borderId="13" xfId="0" applyFont="1" applyFill="1" applyBorder="1" applyAlignment="1">
      <alignment vertical="center" wrapText="1"/>
    </xf>
    <xf numFmtId="0" fontId="24" fillId="33" borderId="15" xfId="0" applyFont="1" applyFill="1" applyBorder="1" applyAlignment="1">
      <alignment vertical="center" wrapText="1"/>
    </xf>
    <xf numFmtId="49" fontId="25" fillId="33" borderId="13" xfId="0" applyNumberFormat="1" applyFont="1" applyFill="1" applyBorder="1" applyAlignment="1">
      <alignment horizontal="left" vertical="top" wrapText="1"/>
    </xf>
    <xf numFmtId="49" fontId="25" fillId="33" borderId="14" xfId="0" applyNumberFormat="1" applyFont="1" applyFill="1" applyBorder="1" applyAlignment="1">
      <alignment horizontal="left" vertical="top" wrapText="1"/>
    </xf>
    <xf numFmtId="49" fontId="25" fillId="33" borderId="15" xfId="0" applyNumberFormat="1" applyFont="1" applyFill="1" applyBorder="1" applyAlignment="1">
      <alignment horizontal="left" vertical="top" wrapText="1"/>
    </xf>
    <xf numFmtId="14" fontId="24" fillId="33" borderId="12" xfId="0" applyNumberFormat="1" applyFont="1" applyFill="1" applyBorder="1" applyAlignment="1">
      <alignment vertical="center" wrapText="1"/>
    </xf>
    <xf numFmtId="14" fontId="24" fillId="33" borderId="16" xfId="0" applyNumberFormat="1" applyFont="1" applyFill="1" applyBorder="1" applyAlignment="1">
      <alignment vertical="center" wrapText="1"/>
    </xf>
    <xf numFmtId="14" fontId="24" fillId="33" borderId="17" xfId="0" applyNumberFormat="1" applyFont="1" applyFill="1" applyBorder="1" applyAlignment="1">
      <alignment vertical="center" wrapText="1"/>
    </xf>
  </cellXfs>
  <cellStyles count="24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506" Type="http://schemas.openxmlformats.org/officeDocument/2006/relationships/image" Target="cid:413c7421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27" Type="http://schemas.openxmlformats.org/officeDocument/2006/relationships/hyperlink" Target="cid:894d429c2" TargetMode="External"/><Relationship Id="rId548" Type="http://schemas.openxmlformats.org/officeDocument/2006/relationships/image" Target="cid:d15f957713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15" Type="http://schemas.openxmlformats.org/officeDocument/2006/relationships/hyperlink" Target="cid:ba9273f6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517" Type="http://schemas.openxmlformats.org/officeDocument/2006/relationships/hyperlink" Target="cid:66098c0e2" TargetMode="External"/><Relationship Id="rId538" Type="http://schemas.openxmlformats.org/officeDocument/2006/relationships/image" Target="cid:ad5e98f313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8" sqref="N8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3" t="s">
        <v>4</v>
      </c>
      <c r="D2" s="63"/>
      <c r="E2" s="13"/>
      <c r="F2" s="24"/>
      <c r="G2" s="14"/>
      <c r="H2" s="24"/>
      <c r="I2" s="20"/>
      <c r="J2" s="21"/>
      <c r="K2" s="22"/>
      <c r="L2" s="22"/>
    </row>
    <row r="3" spans="1:13">
      <c r="A3" s="65" t="s">
        <v>5</v>
      </c>
      <c r="B3" s="65"/>
      <c r="C3" s="65"/>
      <c r="D3" s="65"/>
      <c r="E3" s="15">
        <f>SUM(E4:E41)</f>
        <v>15599149.6862</v>
      </c>
      <c r="F3" s="25">
        <f>RA!I7</f>
        <v>1571031.5227000001</v>
      </c>
      <c r="G3" s="16">
        <f>SUM(G4:G41)</f>
        <v>14028118.1635</v>
      </c>
      <c r="H3" s="27">
        <f>RA!J7</f>
        <v>10.071263846450799</v>
      </c>
      <c r="I3" s="20">
        <f>SUM(I4:I41)</f>
        <v>15599154.643791787</v>
      </c>
      <c r="J3" s="21">
        <f>SUM(J4:J41)</f>
        <v>14028118.398825044</v>
      </c>
      <c r="K3" s="22">
        <f>E3-I3</f>
        <v>-4.957591786980629</v>
      </c>
      <c r="L3" s="22">
        <f>G3-J3</f>
        <v>-0.2353250440210104</v>
      </c>
    </row>
    <row r="4" spans="1:13">
      <c r="A4" s="66">
        <f>RA!A8</f>
        <v>42459</v>
      </c>
      <c r="B4" s="12">
        <v>12</v>
      </c>
      <c r="C4" s="64" t="s">
        <v>6</v>
      </c>
      <c r="D4" s="64"/>
      <c r="E4" s="15">
        <f>VLOOKUP(C4,RA!B8:D36,3,0)</f>
        <v>561526.90610000002</v>
      </c>
      <c r="F4" s="25">
        <f>VLOOKUP(C4,RA!B8:I39,8,0)</f>
        <v>127732.7724</v>
      </c>
      <c r="G4" s="16">
        <f t="shared" ref="G4:G41" si="0">E4-F4</f>
        <v>433794.13370000001</v>
      </c>
      <c r="H4" s="27">
        <f>RA!J8</f>
        <v>22.7474001712845</v>
      </c>
      <c r="I4" s="20">
        <f>VLOOKUP(B4,RMS!B:D,3,FALSE)</f>
        <v>561527.45506837603</v>
      </c>
      <c r="J4" s="21">
        <f>VLOOKUP(B4,RMS!B:E,4,FALSE)</f>
        <v>433794.14454700903</v>
      </c>
      <c r="K4" s="22">
        <f t="shared" ref="K4:K41" si="1">E4-I4</f>
        <v>-0.54896837600972503</v>
      </c>
      <c r="L4" s="22">
        <f t="shared" ref="L4:L41" si="2">G4-J4</f>
        <v>-1.084700901992619E-2</v>
      </c>
    </row>
    <row r="5" spans="1:13">
      <c r="A5" s="66"/>
      <c r="B5" s="12">
        <v>13</v>
      </c>
      <c r="C5" s="64" t="s">
        <v>7</v>
      </c>
      <c r="D5" s="64"/>
      <c r="E5" s="15">
        <f>VLOOKUP(C5,RA!B8:D37,3,0)</f>
        <v>60321.5245</v>
      </c>
      <c r="F5" s="25">
        <f>VLOOKUP(C5,RA!B9:I40,8,0)</f>
        <v>13392.453600000001</v>
      </c>
      <c r="G5" s="16">
        <f t="shared" si="0"/>
        <v>46929.070899999999</v>
      </c>
      <c r="H5" s="27">
        <f>RA!J9</f>
        <v>22.201782383666401</v>
      </c>
      <c r="I5" s="20">
        <f>VLOOKUP(B5,RMS!B:D,3,FALSE)</f>
        <v>60321.557506837598</v>
      </c>
      <c r="J5" s="21">
        <f>VLOOKUP(B5,RMS!B:E,4,FALSE)</f>
        <v>46929.075952136802</v>
      </c>
      <c r="K5" s="22">
        <f t="shared" si="1"/>
        <v>-3.300683759880485E-2</v>
      </c>
      <c r="L5" s="22">
        <f t="shared" si="2"/>
        <v>-5.0521368029876612E-3</v>
      </c>
      <c r="M5" s="32"/>
    </row>
    <row r="6" spans="1:13">
      <c r="A6" s="66"/>
      <c r="B6" s="12">
        <v>14</v>
      </c>
      <c r="C6" s="64" t="s">
        <v>8</v>
      </c>
      <c r="D6" s="64"/>
      <c r="E6" s="15">
        <f>VLOOKUP(C6,RA!B10:D38,3,0)</f>
        <v>96857.522500000006</v>
      </c>
      <c r="F6" s="25">
        <f>VLOOKUP(C6,RA!B10:I41,8,0)</f>
        <v>26537.7219</v>
      </c>
      <c r="G6" s="16">
        <f t="shared" si="0"/>
        <v>70319.800600000002</v>
      </c>
      <c r="H6" s="27">
        <f>RA!J10</f>
        <v>27.398720527876399</v>
      </c>
      <c r="I6" s="20">
        <f>VLOOKUP(B6,RMS!B:D,3,FALSE)</f>
        <v>96859.350086324805</v>
      </c>
      <c r="J6" s="21">
        <f>VLOOKUP(B6,RMS!B:E,4,FALSE)</f>
        <v>70319.800296258501</v>
      </c>
      <c r="K6" s="22">
        <f>E6-I6</f>
        <v>-1.8275863247981761</v>
      </c>
      <c r="L6" s="22">
        <f t="shared" si="2"/>
        <v>3.0374150082934648E-4</v>
      </c>
      <c r="M6" s="32"/>
    </row>
    <row r="7" spans="1:13">
      <c r="A7" s="66"/>
      <c r="B7" s="12">
        <v>15</v>
      </c>
      <c r="C7" s="64" t="s">
        <v>9</v>
      </c>
      <c r="D7" s="64"/>
      <c r="E7" s="15">
        <f>VLOOKUP(C7,RA!B10:D39,3,0)</f>
        <v>36982.324699999997</v>
      </c>
      <c r="F7" s="25">
        <f>VLOOKUP(C7,RA!B11:I42,8,0)</f>
        <v>8906.1712000000007</v>
      </c>
      <c r="G7" s="16">
        <f t="shared" si="0"/>
        <v>28076.153499999997</v>
      </c>
      <c r="H7" s="27">
        <f>RA!J11</f>
        <v>24.0822373180883</v>
      </c>
      <c r="I7" s="20">
        <f>VLOOKUP(B7,RMS!B:D,3,FALSE)</f>
        <v>36982.352429090097</v>
      </c>
      <c r="J7" s="21">
        <f>VLOOKUP(B7,RMS!B:E,4,FALSE)</f>
        <v>28076.153670622502</v>
      </c>
      <c r="K7" s="22">
        <f t="shared" si="1"/>
        <v>-2.7729090099455789E-2</v>
      </c>
      <c r="L7" s="22">
        <f t="shared" si="2"/>
        <v>-1.7062250481103547E-4</v>
      </c>
      <c r="M7" s="32"/>
    </row>
    <row r="8" spans="1:13">
      <c r="A8" s="66"/>
      <c r="B8" s="12">
        <v>16</v>
      </c>
      <c r="C8" s="64" t="s">
        <v>10</v>
      </c>
      <c r="D8" s="64"/>
      <c r="E8" s="15">
        <f>VLOOKUP(C8,RA!B12:D39,3,0)</f>
        <v>79149.03</v>
      </c>
      <c r="F8" s="25">
        <f>VLOOKUP(C8,RA!B12:I43,8,0)</f>
        <v>16037.829400000001</v>
      </c>
      <c r="G8" s="16">
        <f t="shared" si="0"/>
        <v>63111.200599999996</v>
      </c>
      <c r="H8" s="27">
        <f>RA!J12</f>
        <v>20.262824951866101</v>
      </c>
      <c r="I8" s="20">
        <f>VLOOKUP(B8,RMS!B:D,3,FALSE)</f>
        <v>79149.029518803407</v>
      </c>
      <c r="J8" s="21">
        <f>VLOOKUP(B8,RMS!B:E,4,FALSE)</f>
        <v>63111.199612820499</v>
      </c>
      <c r="K8" s="22">
        <f t="shared" si="1"/>
        <v>4.8119659186340868E-4</v>
      </c>
      <c r="L8" s="22">
        <f t="shared" si="2"/>
        <v>9.871794973150827E-4</v>
      </c>
      <c r="M8" s="32"/>
    </row>
    <row r="9" spans="1:13">
      <c r="A9" s="66"/>
      <c r="B9" s="12">
        <v>17</v>
      </c>
      <c r="C9" s="64" t="s">
        <v>11</v>
      </c>
      <c r="D9" s="64"/>
      <c r="E9" s="15">
        <f>VLOOKUP(C9,RA!B12:D40,3,0)</f>
        <v>144659.60879999999</v>
      </c>
      <c r="F9" s="25">
        <f>VLOOKUP(C9,RA!B13:I44,8,0)</f>
        <v>49206.3678</v>
      </c>
      <c r="G9" s="16">
        <f t="shared" si="0"/>
        <v>95453.24099999998</v>
      </c>
      <c r="H9" s="27">
        <f>RA!J13</f>
        <v>34.015277801580801</v>
      </c>
      <c r="I9" s="20">
        <f>VLOOKUP(B9,RMS!B:D,3,FALSE)</f>
        <v>144659.711739316</v>
      </c>
      <c r="J9" s="21">
        <f>VLOOKUP(B9,RMS!B:E,4,FALSE)</f>
        <v>95453.239141025595</v>
      </c>
      <c r="K9" s="22">
        <f t="shared" si="1"/>
        <v>-0.10293931601336226</v>
      </c>
      <c r="L9" s="22">
        <f t="shared" si="2"/>
        <v>1.8589743849588558E-3</v>
      </c>
      <c r="M9" s="32"/>
    </row>
    <row r="10" spans="1:13">
      <c r="A10" s="66"/>
      <c r="B10" s="12">
        <v>18</v>
      </c>
      <c r="C10" s="64" t="s">
        <v>12</v>
      </c>
      <c r="D10" s="64"/>
      <c r="E10" s="15">
        <f>VLOOKUP(C10,RA!B14:D41,3,0)</f>
        <v>90869.286600000007</v>
      </c>
      <c r="F10" s="25">
        <f>VLOOKUP(C10,RA!B14:I44,8,0)</f>
        <v>17202.7454</v>
      </c>
      <c r="G10" s="16">
        <f t="shared" si="0"/>
        <v>73666.541200000007</v>
      </c>
      <c r="H10" s="27">
        <f>RA!J14</f>
        <v>18.9313089644087</v>
      </c>
      <c r="I10" s="20">
        <f>VLOOKUP(B10,RMS!B:D,3,FALSE)</f>
        <v>90869.279003418793</v>
      </c>
      <c r="J10" s="21">
        <f>VLOOKUP(B10,RMS!B:E,4,FALSE)</f>
        <v>73666.540770940206</v>
      </c>
      <c r="K10" s="22">
        <f t="shared" si="1"/>
        <v>7.5965812138747424E-3</v>
      </c>
      <c r="L10" s="22">
        <f t="shared" si="2"/>
        <v>4.2905980080831796E-4</v>
      </c>
      <c r="M10" s="32"/>
    </row>
    <row r="11" spans="1:13">
      <c r="A11" s="66"/>
      <c r="B11" s="12">
        <v>19</v>
      </c>
      <c r="C11" s="64" t="s">
        <v>13</v>
      </c>
      <c r="D11" s="64"/>
      <c r="E11" s="15">
        <f>VLOOKUP(C11,RA!B14:D42,3,0)</f>
        <v>52186.010699999999</v>
      </c>
      <c r="F11" s="25">
        <f>VLOOKUP(C11,RA!B15:I45,8,0)</f>
        <v>12733.6229</v>
      </c>
      <c r="G11" s="16">
        <f t="shared" si="0"/>
        <v>39452.387799999997</v>
      </c>
      <c r="H11" s="27">
        <f>RA!J15</f>
        <v>24.4004527826458</v>
      </c>
      <c r="I11" s="20">
        <f>VLOOKUP(B11,RMS!B:D,3,FALSE)</f>
        <v>52186.049522222202</v>
      </c>
      <c r="J11" s="21">
        <f>VLOOKUP(B11,RMS!B:E,4,FALSE)</f>
        <v>39452.388453846201</v>
      </c>
      <c r="K11" s="22">
        <f t="shared" si="1"/>
        <v>-3.8822222202725243E-2</v>
      </c>
      <c r="L11" s="22">
        <f t="shared" si="2"/>
        <v>-6.5384620393160731E-4</v>
      </c>
      <c r="M11" s="32"/>
    </row>
    <row r="12" spans="1:13">
      <c r="A12" s="66"/>
      <c r="B12" s="12">
        <v>21</v>
      </c>
      <c r="C12" s="64" t="s">
        <v>14</v>
      </c>
      <c r="D12" s="64"/>
      <c r="E12" s="15">
        <f>VLOOKUP(C12,RA!B16:D43,3,0)</f>
        <v>548361.84389999998</v>
      </c>
      <c r="F12" s="25">
        <f>VLOOKUP(C12,RA!B16:I46,8,0)</f>
        <v>50680.220600000001</v>
      </c>
      <c r="G12" s="16">
        <f t="shared" si="0"/>
        <v>497681.62329999998</v>
      </c>
      <c r="H12" s="27">
        <f>RA!J16</f>
        <v>9.2421128792546199</v>
      </c>
      <c r="I12" s="20">
        <f>VLOOKUP(B12,RMS!B:D,3,FALSE)</f>
        <v>548361.32644187997</v>
      </c>
      <c r="J12" s="21">
        <f>VLOOKUP(B12,RMS!B:E,4,FALSE)</f>
        <v>497681.62356666703</v>
      </c>
      <c r="K12" s="22">
        <f t="shared" si="1"/>
        <v>0.51745812001172453</v>
      </c>
      <c r="L12" s="22">
        <f t="shared" si="2"/>
        <v>-2.666670479811728E-4</v>
      </c>
      <c r="M12" s="32"/>
    </row>
    <row r="13" spans="1:13">
      <c r="A13" s="66"/>
      <c r="B13" s="12">
        <v>22</v>
      </c>
      <c r="C13" s="64" t="s">
        <v>15</v>
      </c>
      <c r="D13" s="64"/>
      <c r="E13" s="15">
        <f>VLOOKUP(C13,RA!B16:D44,3,0)</f>
        <v>1901927.7352</v>
      </c>
      <c r="F13" s="25">
        <f>VLOOKUP(C13,RA!B17:I47,8,0)</f>
        <v>-57061.552000000003</v>
      </c>
      <c r="G13" s="16">
        <f t="shared" si="0"/>
        <v>1958989.2871999999</v>
      </c>
      <c r="H13" s="27">
        <f>RA!J17</f>
        <v>-3.0001955880831401</v>
      </c>
      <c r="I13" s="20">
        <f>VLOOKUP(B13,RMS!B:D,3,FALSE)</f>
        <v>1901927.7125444401</v>
      </c>
      <c r="J13" s="21">
        <f>VLOOKUP(B13,RMS!B:E,4,FALSE)</f>
        <v>1958989.2866333299</v>
      </c>
      <c r="K13" s="22">
        <f t="shared" si="1"/>
        <v>2.2655559936538339E-2</v>
      </c>
      <c r="L13" s="22">
        <f t="shared" si="2"/>
        <v>5.6666997261345387E-4</v>
      </c>
      <c r="M13" s="32"/>
    </row>
    <row r="14" spans="1:13">
      <c r="A14" s="66"/>
      <c r="B14" s="12">
        <v>23</v>
      </c>
      <c r="C14" s="64" t="s">
        <v>16</v>
      </c>
      <c r="D14" s="64"/>
      <c r="E14" s="15">
        <f>VLOOKUP(C14,RA!B18:D44,3,0)</f>
        <v>1381815.2515</v>
      </c>
      <c r="F14" s="25">
        <f>VLOOKUP(C14,RA!B18:I48,8,0)</f>
        <v>207517.58679999999</v>
      </c>
      <c r="G14" s="16">
        <f t="shared" si="0"/>
        <v>1174297.6647000001</v>
      </c>
      <c r="H14" s="27">
        <f>RA!J18</f>
        <v>15.0177519443886</v>
      </c>
      <c r="I14" s="20">
        <f>VLOOKUP(B14,RMS!B:D,3,FALSE)</f>
        <v>1381815.3329094001</v>
      </c>
      <c r="J14" s="21">
        <f>VLOOKUP(B14,RMS!B:E,4,FALSE)</f>
        <v>1174297.6577572599</v>
      </c>
      <c r="K14" s="22">
        <f t="shared" si="1"/>
        <v>-8.1409400096163154E-2</v>
      </c>
      <c r="L14" s="22">
        <f t="shared" si="2"/>
        <v>6.9427401758730412E-3</v>
      </c>
      <c r="M14" s="32"/>
    </row>
    <row r="15" spans="1:13">
      <c r="A15" s="66"/>
      <c r="B15" s="12">
        <v>24</v>
      </c>
      <c r="C15" s="64" t="s">
        <v>17</v>
      </c>
      <c r="D15" s="64"/>
      <c r="E15" s="15">
        <f>VLOOKUP(C15,RA!B18:D45,3,0)</f>
        <v>528921.152</v>
      </c>
      <c r="F15" s="25">
        <f>VLOOKUP(C15,RA!B19:I49,8,0)</f>
        <v>51758.117700000003</v>
      </c>
      <c r="G15" s="16">
        <f t="shared" si="0"/>
        <v>477163.0343</v>
      </c>
      <c r="H15" s="27">
        <f>RA!J19</f>
        <v>9.7856017866345404</v>
      </c>
      <c r="I15" s="20">
        <f>VLOOKUP(B15,RMS!B:D,3,FALSE)</f>
        <v>528921.15416410298</v>
      </c>
      <c r="J15" s="21">
        <f>VLOOKUP(B15,RMS!B:E,4,FALSE)</f>
        <v>477163.032237607</v>
      </c>
      <c r="K15" s="22">
        <f t="shared" si="1"/>
        <v>-2.1641029743477702E-3</v>
      </c>
      <c r="L15" s="22">
        <f t="shared" si="2"/>
        <v>2.0623930031433702E-3</v>
      </c>
      <c r="M15" s="32"/>
    </row>
    <row r="16" spans="1:13">
      <c r="A16" s="66"/>
      <c r="B16" s="12">
        <v>25</v>
      </c>
      <c r="C16" s="64" t="s">
        <v>18</v>
      </c>
      <c r="D16" s="64"/>
      <c r="E16" s="15">
        <f>VLOOKUP(C16,RA!B20:D46,3,0)</f>
        <v>728460.40229999996</v>
      </c>
      <c r="F16" s="25">
        <f>VLOOKUP(C16,RA!B20:I50,8,0)</f>
        <v>100986.35490000001</v>
      </c>
      <c r="G16" s="16">
        <f t="shared" si="0"/>
        <v>627474.04739999992</v>
      </c>
      <c r="H16" s="27">
        <f>RA!J20</f>
        <v>13.862984807568299</v>
      </c>
      <c r="I16" s="20">
        <f>VLOOKUP(B16,RMS!B:D,3,FALSE)</f>
        <v>728460.35179999995</v>
      </c>
      <c r="J16" s="21">
        <f>VLOOKUP(B16,RMS!B:E,4,FALSE)</f>
        <v>627474.04740000004</v>
      </c>
      <c r="K16" s="22">
        <f t="shared" si="1"/>
        <v>5.0500000012107193E-2</v>
      </c>
      <c r="L16" s="22">
        <f t="shared" si="2"/>
        <v>0</v>
      </c>
      <c r="M16" s="32"/>
    </row>
    <row r="17" spans="1:13">
      <c r="A17" s="66"/>
      <c r="B17" s="12">
        <v>26</v>
      </c>
      <c r="C17" s="64" t="s">
        <v>19</v>
      </c>
      <c r="D17" s="64"/>
      <c r="E17" s="15">
        <f>VLOOKUP(C17,RA!B20:D47,3,0)</f>
        <v>327588.06770000001</v>
      </c>
      <c r="F17" s="25">
        <f>VLOOKUP(C17,RA!B21:I51,8,0)</f>
        <v>52491.754099999998</v>
      </c>
      <c r="G17" s="16">
        <f t="shared" si="0"/>
        <v>275096.31359999999</v>
      </c>
      <c r="H17" s="27">
        <f>RA!J21</f>
        <v>16.023707599774699</v>
      </c>
      <c r="I17" s="20">
        <f>VLOOKUP(B17,RMS!B:D,3,FALSE)</f>
        <v>327588.01540931099</v>
      </c>
      <c r="J17" s="21">
        <f>VLOOKUP(B17,RMS!B:E,4,FALSE)</f>
        <v>275096.31328198302</v>
      </c>
      <c r="K17" s="22">
        <f t="shared" si="1"/>
        <v>5.2290689025539905E-2</v>
      </c>
      <c r="L17" s="22">
        <f t="shared" si="2"/>
        <v>3.1801697332412004E-4</v>
      </c>
      <c r="M17" s="32"/>
    </row>
    <row r="18" spans="1:13">
      <c r="A18" s="66"/>
      <c r="B18" s="12">
        <v>27</v>
      </c>
      <c r="C18" s="64" t="s">
        <v>20</v>
      </c>
      <c r="D18" s="64"/>
      <c r="E18" s="15">
        <f>VLOOKUP(C18,RA!B22:D48,3,0)</f>
        <v>952828.81530000002</v>
      </c>
      <c r="F18" s="25">
        <f>VLOOKUP(C18,RA!B22:I52,8,0)</f>
        <v>70226.231100000005</v>
      </c>
      <c r="G18" s="16">
        <f t="shared" si="0"/>
        <v>882602.58420000004</v>
      </c>
      <c r="H18" s="27">
        <f>RA!J22</f>
        <v>7.3702883427060399</v>
      </c>
      <c r="I18" s="20">
        <f>VLOOKUP(B18,RMS!B:D,3,FALSE)</f>
        <v>952829.99239999999</v>
      </c>
      <c r="J18" s="21">
        <f>VLOOKUP(B18,RMS!B:E,4,FALSE)</f>
        <v>882602.58459999994</v>
      </c>
      <c r="K18" s="22">
        <f t="shared" si="1"/>
        <v>-1.1770999999716878</v>
      </c>
      <c r="L18" s="22">
        <f t="shared" si="2"/>
        <v>-3.999999025836587E-4</v>
      </c>
      <c r="M18" s="32"/>
    </row>
    <row r="19" spans="1:13">
      <c r="A19" s="66"/>
      <c r="B19" s="12">
        <v>29</v>
      </c>
      <c r="C19" s="64" t="s">
        <v>21</v>
      </c>
      <c r="D19" s="64"/>
      <c r="E19" s="15">
        <f>VLOOKUP(C19,RA!B22:D49,3,0)</f>
        <v>1650554.5641000001</v>
      </c>
      <c r="F19" s="25">
        <f>VLOOKUP(C19,RA!B23:I53,8,0)</f>
        <v>227036.74849999999</v>
      </c>
      <c r="G19" s="16">
        <f t="shared" si="0"/>
        <v>1423517.8156000001</v>
      </c>
      <c r="H19" s="27">
        <f>RA!J23</f>
        <v>13.755179830955599</v>
      </c>
      <c r="I19" s="20">
        <f>VLOOKUP(B19,RMS!B:D,3,FALSE)</f>
        <v>1650555.36473932</v>
      </c>
      <c r="J19" s="21">
        <f>VLOOKUP(B19,RMS!B:E,4,FALSE)</f>
        <v>1423517.8352931601</v>
      </c>
      <c r="K19" s="22">
        <f t="shared" si="1"/>
        <v>-0.80063931993208826</v>
      </c>
      <c r="L19" s="22">
        <f t="shared" si="2"/>
        <v>-1.9693159963935614E-2</v>
      </c>
      <c r="M19" s="32"/>
    </row>
    <row r="20" spans="1:13">
      <c r="A20" s="66"/>
      <c r="B20" s="12">
        <v>31</v>
      </c>
      <c r="C20" s="64" t="s">
        <v>22</v>
      </c>
      <c r="D20" s="64"/>
      <c r="E20" s="15">
        <f>VLOOKUP(C20,RA!B24:D50,3,0)</f>
        <v>200502.40669999999</v>
      </c>
      <c r="F20" s="25">
        <f>VLOOKUP(C20,RA!B24:I54,8,0)</f>
        <v>35142.322099999998</v>
      </c>
      <c r="G20" s="16">
        <f t="shared" si="0"/>
        <v>165360.0846</v>
      </c>
      <c r="H20" s="27">
        <f>RA!J24</f>
        <v>17.5271323064872</v>
      </c>
      <c r="I20" s="20">
        <f>VLOOKUP(B20,RMS!B:D,3,FALSE)</f>
        <v>200502.45218165001</v>
      </c>
      <c r="J20" s="21">
        <f>VLOOKUP(B20,RMS!B:E,4,FALSE)</f>
        <v>165360.07656831801</v>
      </c>
      <c r="K20" s="22">
        <f t="shared" si="1"/>
        <v>-4.548165001324378E-2</v>
      </c>
      <c r="L20" s="22">
        <f t="shared" si="2"/>
        <v>8.031681994907558E-3</v>
      </c>
      <c r="M20" s="32"/>
    </row>
    <row r="21" spans="1:13">
      <c r="A21" s="66"/>
      <c r="B21" s="12">
        <v>32</v>
      </c>
      <c r="C21" s="64" t="s">
        <v>23</v>
      </c>
      <c r="D21" s="64"/>
      <c r="E21" s="15">
        <f>VLOOKUP(C21,RA!B24:D51,3,0)</f>
        <v>229967.74340000001</v>
      </c>
      <c r="F21" s="25">
        <f>VLOOKUP(C21,RA!B25:I55,8,0)</f>
        <v>22300.896100000002</v>
      </c>
      <c r="G21" s="16">
        <f t="shared" si="0"/>
        <v>207666.84729999999</v>
      </c>
      <c r="H21" s="27">
        <f>RA!J25</f>
        <v>9.69740180526553</v>
      </c>
      <c r="I21" s="20">
        <f>VLOOKUP(B21,RMS!B:D,3,FALSE)</f>
        <v>229967.715680758</v>
      </c>
      <c r="J21" s="21">
        <f>VLOOKUP(B21,RMS!B:E,4,FALSE)</f>
        <v>207666.84227746801</v>
      </c>
      <c r="K21" s="22">
        <f t="shared" si="1"/>
        <v>2.77192420035135E-2</v>
      </c>
      <c r="L21" s="22">
        <f t="shared" si="2"/>
        <v>5.0225319864694029E-3</v>
      </c>
      <c r="M21" s="32"/>
    </row>
    <row r="22" spans="1:13">
      <c r="A22" s="66"/>
      <c r="B22" s="12">
        <v>33</v>
      </c>
      <c r="C22" s="64" t="s">
        <v>24</v>
      </c>
      <c r="D22" s="64"/>
      <c r="E22" s="15">
        <f>VLOOKUP(C22,RA!B26:D52,3,0)</f>
        <v>520789.27909999999</v>
      </c>
      <c r="F22" s="25">
        <f>VLOOKUP(C22,RA!B26:I56,8,0)</f>
        <v>119695.2454</v>
      </c>
      <c r="G22" s="16">
        <f t="shared" si="0"/>
        <v>401094.03369999997</v>
      </c>
      <c r="H22" s="27">
        <f>RA!J26</f>
        <v>22.9834311502823</v>
      </c>
      <c r="I22" s="20">
        <f>VLOOKUP(B22,RMS!B:D,3,FALSE)</f>
        <v>520789.27498522802</v>
      </c>
      <c r="J22" s="21">
        <f>VLOOKUP(B22,RMS!B:E,4,FALSE)</f>
        <v>401094.01441526401</v>
      </c>
      <c r="K22" s="22">
        <f t="shared" si="1"/>
        <v>4.1147719603031874E-3</v>
      </c>
      <c r="L22" s="22">
        <f t="shared" si="2"/>
        <v>1.9284735957626253E-2</v>
      </c>
      <c r="M22" s="32"/>
    </row>
    <row r="23" spans="1:13">
      <c r="A23" s="66"/>
      <c r="B23" s="12">
        <v>34</v>
      </c>
      <c r="C23" s="64" t="s">
        <v>25</v>
      </c>
      <c r="D23" s="64"/>
      <c r="E23" s="15">
        <f>VLOOKUP(C23,RA!B26:D53,3,0)</f>
        <v>217722.11780000001</v>
      </c>
      <c r="F23" s="25">
        <f>VLOOKUP(C23,RA!B27:I57,8,0)</f>
        <v>59170.0962</v>
      </c>
      <c r="G23" s="16">
        <f t="shared" si="0"/>
        <v>158552.02160000001</v>
      </c>
      <c r="H23" s="27">
        <f>RA!J27</f>
        <v>27.176888043296401</v>
      </c>
      <c r="I23" s="20">
        <f>VLOOKUP(B23,RMS!B:D,3,FALSE)</f>
        <v>217721.962649444</v>
      </c>
      <c r="J23" s="21">
        <f>VLOOKUP(B23,RMS!B:E,4,FALSE)</f>
        <v>158552.042997379</v>
      </c>
      <c r="K23" s="22">
        <f t="shared" si="1"/>
        <v>0.15515055600553751</v>
      </c>
      <c r="L23" s="22">
        <f t="shared" si="2"/>
        <v>-2.139737899415195E-2</v>
      </c>
      <c r="M23" s="32"/>
    </row>
    <row r="24" spans="1:13">
      <c r="A24" s="66"/>
      <c r="B24" s="12">
        <v>35</v>
      </c>
      <c r="C24" s="64" t="s">
        <v>26</v>
      </c>
      <c r="D24" s="64"/>
      <c r="E24" s="15">
        <f>VLOOKUP(C24,RA!B28:D54,3,0)</f>
        <v>759078.75619999995</v>
      </c>
      <c r="F24" s="25">
        <f>VLOOKUP(C24,RA!B28:I58,8,0)</f>
        <v>36237.883399999999</v>
      </c>
      <c r="G24" s="16">
        <f t="shared" si="0"/>
        <v>722840.8727999999</v>
      </c>
      <c r="H24" s="27">
        <f>RA!J28</f>
        <v>4.77392933263069</v>
      </c>
      <c r="I24" s="20">
        <f>VLOOKUP(B24,RMS!B:D,3,FALSE)</f>
        <v>759078.75620796497</v>
      </c>
      <c r="J24" s="21">
        <f>VLOOKUP(B24,RMS!B:E,4,FALSE)</f>
        <v>722840.87387610599</v>
      </c>
      <c r="K24" s="22">
        <f t="shared" si="1"/>
        <v>-7.9650199040770531E-6</v>
      </c>
      <c r="L24" s="22">
        <f t="shared" si="2"/>
        <v>-1.0761060984805226E-3</v>
      </c>
      <c r="M24" s="32"/>
    </row>
    <row r="25" spans="1:13">
      <c r="A25" s="66"/>
      <c r="B25" s="12">
        <v>36</v>
      </c>
      <c r="C25" s="64" t="s">
        <v>27</v>
      </c>
      <c r="D25" s="64"/>
      <c r="E25" s="15">
        <f>VLOOKUP(C25,RA!B28:D55,3,0)</f>
        <v>841666.60149999999</v>
      </c>
      <c r="F25" s="25">
        <f>VLOOKUP(C25,RA!B29:I59,8,0)</f>
        <v>118455.75229999999</v>
      </c>
      <c r="G25" s="16">
        <f t="shared" si="0"/>
        <v>723210.84920000006</v>
      </c>
      <c r="H25" s="27">
        <f>RA!J29</f>
        <v>14.073951858002999</v>
      </c>
      <c r="I25" s="20">
        <f>VLOOKUP(B25,RMS!B:D,3,FALSE)</f>
        <v>841667.81111238897</v>
      </c>
      <c r="J25" s="21">
        <f>VLOOKUP(B25,RMS!B:E,4,FALSE)</f>
        <v>723210.82810104406</v>
      </c>
      <c r="K25" s="22">
        <f t="shared" si="1"/>
        <v>-1.2096123889787123</v>
      </c>
      <c r="L25" s="22">
        <f t="shared" si="2"/>
        <v>2.1098956000059843E-2</v>
      </c>
      <c r="M25" s="32"/>
    </row>
    <row r="26" spans="1:13">
      <c r="A26" s="66"/>
      <c r="B26" s="12">
        <v>37</v>
      </c>
      <c r="C26" s="64" t="s">
        <v>71</v>
      </c>
      <c r="D26" s="64"/>
      <c r="E26" s="15">
        <f>VLOOKUP(C26,RA!B30:D56,3,0)</f>
        <v>895629.85939999996</v>
      </c>
      <c r="F26" s="25">
        <f>VLOOKUP(C26,RA!B30:I60,8,0)</f>
        <v>107076.6902</v>
      </c>
      <c r="G26" s="16">
        <f t="shared" si="0"/>
        <v>788553.1692</v>
      </c>
      <c r="H26" s="27">
        <f>RA!J30</f>
        <v>11.9554623013276</v>
      </c>
      <c r="I26" s="20">
        <f>VLOOKUP(B26,RMS!B:D,3,FALSE)</f>
        <v>895629.87084601796</v>
      </c>
      <c r="J26" s="21">
        <f>VLOOKUP(B26,RMS!B:E,4,FALSE)</f>
        <v>788553.20493121701</v>
      </c>
      <c r="K26" s="22">
        <f t="shared" si="1"/>
        <v>-1.1446018004789948E-2</v>
      </c>
      <c r="L26" s="22">
        <f t="shared" si="2"/>
        <v>-3.5731217009015381E-2</v>
      </c>
      <c r="M26" s="32"/>
    </row>
    <row r="27" spans="1:13">
      <c r="A27" s="66"/>
      <c r="B27" s="12">
        <v>38</v>
      </c>
      <c r="C27" s="64" t="s">
        <v>29</v>
      </c>
      <c r="D27" s="64"/>
      <c r="E27" s="15">
        <f>VLOOKUP(C27,RA!B30:D57,3,0)</f>
        <v>646699.51780000003</v>
      </c>
      <c r="F27" s="25">
        <f>VLOOKUP(C27,RA!B31:I61,8,0)</f>
        <v>41952.156600000002</v>
      </c>
      <c r="G27" s="16">
        <f t="shared" si="0"/>
        <v>604747.36120000004</v>
      </c>
      <c r="H27" s="27">
        <f>RA!J31</f>
        <v>6.4871173466645802</v>
      </c>
      <c r="I27" s="20">
        <f>VLOOKUP(B27,RMS!B:D,3,FALSE)</f>
        <v>646699.46587522095</v>
      </c>
      <c r="J27" s="21">
        <f>VLOOKUP(B27,RMS!B:E,4,FALSE)</f>
        <v>604747.30869557499</v>
      </c>
      <c r="K27" s="22">
        <f t="shared" si="1"/>
        <v>5.1924779079854488E-2</v>
      </c>
      <c r="L27" s="22">
        <f t="shared" si="2"/>
        <v>5.2504425053484738E-2</v>
      </c>
      <c r="M27" s="32"/>
    </row>
    <row r="28" spans="1:13">
      <c r="A28" s="66"/>
      <c r="B28" s="12">
        <v>39</v>
      </c>
      <c r="C28" s="64" t="s">
        <v>30</v>
      </c>
      <c r="D28" s="64"/>
      <c r="E28" s="15">
        <f>VLOOKUP(C28,RA!B32:D58,3,0)</f>
        <v>100813.75049999999</v>
      </c>
      <c r="F28" s="25">
        <f>VLOOKUP(C28,RA!B32:I62,8,0)</f>
        <v>28434.6469</v>
      </c>
      <c r="G28" s="16">
        <f t="shared" si="0"/>
        <v>72379.103600000002</v>
      </c>
      <c r="H28" s="27">
        <f>RA!J32</f>
        <v>28.205127533669099</v>
      </c>
      <c r="I28" s="20">
        <f>VLOOKUP(B28,RMS!B:D,3,FALSE)</f>
        <v>100813.666360865</v>
      </c>
      <c r="J28" s="21">
        <f>VLOOKUP(B28,RMS!B:E,4,FALSE)</f>
        <v>72379.095637752296</v>
      </c>
      <c r="K28" s="22">
        <f t="shared" si="1"/>
        <v>8.4139134996803477E-2</v>
      </c>
      <c r="L28" s="22">
        <f t="shared" si="2"/>
        <v>7.9622477060183883E-3</v>
      </c>
      <c r="M28" s="32"/>
    </row>
    <row r="29" spans="1:13">
      <c r="A29" s="66"/>
      <c r="B29" s="12">
        <v>40</v>
      </c>
      <c r="C29" s="64" t="s">
        <v>73</v>
      </c>
      <c r="D29" s="64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6"/>
      <c r="B30" s="12">
        <v>42</v>
      </c>
      <c r="C30" s="64" t="s">
        <v>31</v>
      </c>
      <c r="D30" s="64"/>
      <c r="E30" s="15">
        <f>VLOOKUP(C30,RA!B34:D61,3,0)</f>
        <v>317374.4829</v>
      </c>
      <c r="F30" s="25">
        <f>VLOOKUP(C30,RA!B34:I65,8,0)</f>
        <v>17497.447499999998</v>
      </c>
      <c r="G30" s="16">
        <f t="shared" si="0"/>
        <v>299877.03539999999</v>
      </c>
      <c r="H30" s="27">
        <f>RA!J34</f>
        <v>5.5131866116385897</v>
      </c>
      <c r="I30" s="20">
        <f>VLOOKUP(B30,RMS!B:D,3,FALSE)</f>
        <v>317374.51140000002</v>
      </c>
      <c r="J30" s="21">
        <f>VLOOKUP(B30,RMS!B:E,4,FALSE)</f>
        <v>299877.30070000002</v>
      </c>
      <c r="K30" s="22">
        <f t="shared" si="1"/>
        <v>-2.8500000014901161E-2</v>
      </c>
      <c r="L30" s="22">
        <f t="shared" si="2"/>
        <v>-0.26530000002821907</v>
      </c>
      <c r="M30" s="32"/>
    </row>
    <row r="31" spans="1:13" s="35" customFormat="1" ht="12" thickBot="1">
      <c r="A31" s="66"/>
      <c r="B31" s="12">
        <v>70</v>
      </c>
      <c r="C31" s="67" t="s">
        <v>68</v>
      </c>
      <c r="D31" s="68"/>
      <c r="E31" s="15">
        <f>VLOOKUP(C31,RA!B35:D62,3,0)</f>
        <v>76628.240000000005</v>
      </c>
      <c r="F31" s="25">
        <f>VLOOKUP(C31,RA!B35:I66,8,0)</f>
        <v>2412.5500000000002</v>
      </c>
      <c r="G31" s="16">
        <f t="shared" si="0"/>
        <v>74215.69</v>
      </c>
      <c r="H31" s="27">
        <f>RA!J35</f>
        <v>3.1483823718253201</v>
      </c>
      <c r="I31" s="20">
        <f>VLOOKUP(B31,RMS!B:D,3,FALSE)</f>
        <v>76628.240000000005</v>
      </c>
      <c r="J31" s="21">
        <f>VLOOKUP(B31,RMS!B:E,4,FALSE)</f>
        <v>74215.69</v>
      </c>
      <c r="K31" s="22">
        <f t="shared" si="1"/>
        <v>0</v>
      </c>
      <c r="L31" s="22">
        <f t="shared" si="2"/>
        <v>0</v>
      </c>
    </row>
    <row r="32" spans="1:13">
      <c r="A32" s="66"/>
      <c r="B32" s="12">
        <v>71</v>
      </c>
      <c r="C32" s="64" t="s">
        <v>35</v>
      </c>
      <c r="D32" s="64"/>
      <c r="E32" s="15">
        <f>VLOOKUP(C32,RA!B34:D62,3,0)</f>
        <v>120268.35</v>
      </c>
      <c r="F32" s="25">
        <f>VLOOKUP(C32,RA!B34:I66,8,0)</f>
        <v>-2484.91</v>
      </c>
      <c r="G32" s="16">
        <f t="shared" si="0"/>
        <v>122753.26000000001</v>
      </c>
      <c r="H32" s="27">
        <f>RA!J35</f>
        <v>3.1483823718253201</v>
      </c>
      <c r="I32" s="20">
        <f>VLOOKUP(B32,RMS!B:D,3,FALSE)</f>
        <v>120268.35</v>
      </c>
      <c r="J32" s="21">
        <f>VLOOKUP(B32,RMS!B:E,4,FALSE)</f>
        <v>122753.26</v>
      </c>
      <c r="K32" s="22">
        <f t="shared" si="1"/>
        <v>0</v>
      </c>
      <c r="L32" s="22">
        <f t="shared" si="2"/>
        <v>0</v>
      </c>
      <c r="M32" s="32"/>
    </row>
    <row r="33" spans="1:13">
      <c r="A33" s="66"/>
      <c r="B33" s="12">
        <v>72</v>
      </c>
      <c r="C33" s="64" t="s">
        <v>36</v>
      </c>
      <c r="D33" s="64"/>
      <c r="E33" s="15">
        <f>VLOOKUP(C33,RA!B34:D63,3,0)</f>
        <v>16506.830000000002</v>
      </c>
      <c r="F33" s="25">
        <f>VLOOKUP(C33,RA!B34:I67,8,0)</f>
        <v>1463.25</v>
      </c>
      <c r="G33" s="16">
        <f t="shared" si="0"/>
        <v>15043.580000000002</v>
      </c>
      <c r="H33" s="27">
        <f>RA!J34</f>
        <v>5.5131866116385897</v>
      </c>
      <c r="I33" s="20">
        <f>VLOOKUP(B33,RMS!B:D,3,FALSE)</f>
        <v>16506.830000000002</v>
      </c>
      <c r="J33" s="21">
        <f>VLOOKUP(B33,RMS!B:E,4,FALSE)</f>
        <v>15043.58</v>
      </c>
      <c r="K33" s="22">
        <f t="shared" si="1"/>
        <v>0</v>
      </c>
      <c r="L33" s="22">
        <f t="shared" si="2"/>
        <v>0</v>
      </c>
      <c r="M33" s="32"/>
    </row>
    <row r="34" spans="1:13">
      <c r="A34" s="66"/>
      <c r="B34" s="12">
        <v>73</v>
      </c>
      <c r="C34" s="64" t="s">
        <v>37</v>
      </c>
      <c r="D34" s="64"/>
      <c r="E34" s="15">
        <f>VLOOKUP(C34,RA!B35:D64,3,0)</f>
        <v>117277.83</v>
      </c>
      <c r="F34" s="25">
        <f>VLOOKUP(C34,RA!B35:I68,8,0)</f>
        <v>-18653</v>
      </c>
      <c r="G34" s="16">
        <f t="shared" si="0"/>
        <v>135930.83000000002</v>
      </c>
      <c r="H34" s="27">
        <f>RA!J35</f>
        <v>3.1483823718253201</v>
      </c>
      <c r="I34" s="20">
        <f>VLOOKUP(B34,RMS!B:D,3,FALSE)</f>
        <v>117277.83</v>
      </c>
      <c r="J34" s="21">
        <f>VLOOKUP(B34,RMS!B:E,4,FALSE)</f>
        <v>135930.82999999999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6"/>
      <c r="B35" s="12">
        <v>74</v>
      </c>
      <c r="C35" s="64" t="s">
        <v>69</v>
      </c>
      <c r="D35" s="64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-2.0661379323820399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>
      <c r="A36" s="66"/>
      <c r="B36" s="12">
        <v>75</v>
      </c>
      <c r="C36" s="64" t="s">
        <v>32</v>
      </c>
      <c r="D36" s="64"/>
      <c r="E36" s="15">
        <f>VLOOKUP(C36,RA!B8:D65,3,0)</f>
        <v>50028.2048</v>
      </c>
      <c r="F36" s="25">
        <f>VLOOKUP(C36,RA!B8:I69,8,0)</f>
        <v>2987.8969999999999</v>
      </c>
      <c r="G36" s="16">
        <f t="shared" si="0"/>
        <v>47040.307800000002</v>
      </c>
      <c r="H36" s="27">
        <f>RA!J36</f>
        <v>-2.0661379323820399</v>
      </c>
      <c r="I36" s="20">
        <f>VLOOKUP(B36,RMS!B:D,3,FALSE)</f>
        <v>50028.205128205103</v>
      </c>
      <c r="J36" s="21">
        <f>VLOOKUP(B36,RMS!B:E,4,FALSE)</f>
        <v>47040.307692307702</v>
      </c>
      <c r="K36" s="22">
        <f t="shared" si="1"/>
        <v>-3.2820510386954993E-4</v>
      </c>
      <c r="L36" s="22">
        <f t="shared" si="2"/>
        <v>1.0769229993456975E-4</v>
      </c>
      <c r="M36" s="32"/>
    </row>
    <row r="37" spans="1:13">
      <c r="A37" s="66"/>
      <c r="B37" s="12">
        <v>76</v>
      </c>
      <c r="C37" s="64" t="s">
        <v>33</v>
      </c>
      <c r="D37" s="64"/>
      <c r="E37" s="15">
        <f>VLOOKUP(C37,RA!B8:D66,3,0)</f>
        <v>1201624.8803999999</v>
      </c>
      <c r="F37" s="25">
        <f>VLOOKUP(C37,RA!B8:I70,8,0)</f>
        <v>22134.9702</v>
      </c>
      <c r="G37" s="16">
        <f t="shared" si="0"/>
        <v>1179489.9101999998</v>
      </c>
      <c r="H37" s="27">
        <f>RA!J37</f>
        <v>8.8645124472718297</v>
      </c>
      <c r="I37" s="20">
        <f>VLOOKUP(B37,RMS!B:D,3,FALSE)</f>
        <v>1201624.8761666699</v>
      </c>
      <c r="J37" s="21">
        <f>VLOOKUP(B37,RMS!B:E,4,FALSE)</f>
        <v>1179489.91194017</v>
      </c>
      <c r="K37" s="22">
        <f t="shared" si="1"/>
        <v>4.2333300225436687E-3</v>
      </c>
      <c r="L37" s="22">
        <f t="shared" si="2"/>
        <v>-1.7401701770722866E-3</v>
      </c>
      <c r="M37" s="32"/>
    </row>
    <row r="38" spans="1:13">
      <c r="A38" s="66"/>
      <c r="B38" s="12">
        <v>77</v>
      </c>
      <c r="C38" s="64" t="s">
        <v>38</v>
      </c>
      <c r="D38" s="64"/>
      <c r="E38" s="15">
        <f>VLOOKUP(C38,RA!B9:D67,3,0)</f>
        <v>81790.69</v>
      </c>
      <c r="F38" s="25">
        <f>VLOOKUP(C38,RA!B9:I71,8,0)</f>
        <v>-6851.11</v>
      </c>
      <c r="G38" s="16">
        <f t="shared" si="0"/>
        <v>88641.8</v>
      </c>
      <c r="H38" s="27">
        <f>RA!J38</f>
        <v>-15.9049668637286</v>
      </c>
      <c r="I38" s="20">
        <f>VLOOKUP(B38,RMS!B:D,3,FALSE)</f>
        <v>81790.69</v>
      </c>
      <c r="J38" s="21">
        <f>VLOOKUP(B38,RMS!B:E,4,FALSE)</f>
        <v>88641.8</v>
      </c>
      <c r="K38" s="22">
        <f t="shared" si="1"/>
        <v>0</v>
      </c>
      <c r="L38" s="22">
        <f t="shared" si="2"/>
        <v>0</v>
      </c>
      <c r="M38" s="32"/>
    </row>
    <row r="39" spans="1:13">
      <c r="A39" s="66"/>
      <c r="B39" s="12">
        <v>78</v>
      </c>
      <c r="C39" s="64" t="s">
        <v>39</v>
      </c>
      <c r="D39" s="64"/>
      <c r="E39" s="15">
        <f>VLOOKUP(C39,RA!B10:D68,3,0)</f>
        <v>44655.57</v>
      </c>
      <c r="F39" s="25">
        <f>VLOOKUP(C39,RA!B10:I72,8,0)</f>
        <v>5976.84</v>
      </c>
      <c r="G39" s="16">
        <f t="shared" si="0"/>
        <v>38678.729999999996</v>
      </c>
      <c r="H39" s="27">
        <f>RA!J39</f>
        <v>0</v>
      </c>
      <c r="I39" s="20">
        <f>VLOOKUP(B39,RMS!B:D,3,FALSE)</f>
        <v>44655.57</v>
      </c>
      <c r="J39" s="21">
        <f>VLOOKUP(B39,RMS!B:E,4,FALSE)</f>
        <v>38678.730000000003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66"/>
      <c r="B40" s="12">
        <v>9101</v>
      </c>
      <c r="C40" s="69" t="s">
        <v>75</v>
      </c>
      <c r="D40" s="70"/>
      <c r="E40" s="15">
        <f>VLOOKUP(C40,RA!B11:D69,3,0)</f>
        <v>0</v>
      </c>
      <c r="F40" s="25">
        <f>VLOOKUP(C40,RA!B11:I73,8,0)</f>
        <v>0</v>
      </c>
      <c r="G40" s="16">
        <f t="shared" si="0"/>
        <v>0</v>
      </c>
      <c r="H40" s="27">
        <f>RA!J40</f>
        <v>5.9724249789590704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66"/>
      <c r="B41" s="12">
        <v>99</v>
      </c>
      <c r="C41" s="64" t="s">
        <v>34</v>
      </c>
      <c r="D41" s="64"/>
      <c r="E41" s="15">
        <f>VLOOKUP(C41,RA!B8:D69,3,0)</f>
        <v>17114.5298</v>
      </c>
      <c r="F41" s="25">
        <f>VLOOKUP(C41,RA!B8:I73,8,0)</f>
        <v>2696.7525000000001</v>
      </c>
      <c r="G41" s="16">
        <f t="shared" si="0"/>
        <v>14417.7773</v>
      </c>
      <c r="H41" s="27">
        <f>RA!J40</f>
        <v>5.9724249789590704</v>
      </c>
      <c r="I41" s="20">
        <f>VLOOKUP(B41,RMS!B:D,3,FALSE)</f>
        <v>17114.5299145299</v>
      </c>
      <c r="J41" s="21">
        <f>VLOOKUP(B41,RMS!B:E,4,FALSE)</f>
        <v>14417.777777777799</v>
      </c>
      <c r="K41" s="22">
        <f t="shared" si="1"/>
        <v>-1.1452989929239266E-4</v>
      </c>
      <c r="L41" s="22">
        <f t="shared" si="2"/>
        <v>-4.7777779946045484E-4</v>
      </c>
      <c r="M41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2" t="s">
        <v>45</v>
      </c>
      <c r="W1" s="73"/>
    </row>
    <row r="2" spans="1:23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42"/>
      <c r="W2" s="73"/>
    </row>
    <row r="3" spans="1:23" ht="23.25" thickBo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43" t="s">
        <v>46</v>
      </c>
      <c r="W3" s="73"/>
    </row>
    <row r="4" spans="1:23" ht="12.75" thickTop="1" thickBo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W4" s="73"/>
    </row>
    <row r="5" spans="1:23" ht="22.5" thickTop="1" thickBot="1">
      <c r="A5" s="44"/>
      <c r="B5" s="45"/>
      <c r="C5" s="46"/>
      <c r="D5" s="47" t="s">
        <v>0</v>
      </c>
      <c r="E5" s="47" t="s">
        <v>58</v>
      </c>
      <c r="F5" s="47" t="s">
        <v>59</v>
      </c>
      <c r="G5" s="47" t="s">
        <v>47</v>
      </c>
      <c r="H5" s="47" t="s">
        <v>48</v>
      </c>
      <c r="I5" s="47" t="s">
        <v>1</v>
      </c>
      <c r="J5" s="47" t="s">
        <v>2</v>
      </c>
      <c r="K5" s="47" t="s">
        <v>49</v>
      </c>
      <c r="L5" s="47" t="s">
        <v>50</v>
      </c>
      <c r="M5" s="47" t="s">
        <v>51</v>
      </c>
      <c r="N5" s="47" t="s">
        <v>52</v>
      </c>
      <c r="O5" s="47" t="s">
        <v>53</v>
      </c>
      <c r="P5" s="47" t="s">
        <v>60</v>
      </c>
      <c r="Q5" s="47" t="s">
        <v>61</v>
      </c>
      <c r="R5" s="47" t="s">
        <v>54</v>
      </c>
      <c r="S5" s="47" t="s">
        <v>55</v>
      </c>
      <c r="T5" s="47" t="s">
        <v>56</v>
      </c>
      <c r="U5" s="48" t="s">
        <v>57</v>
      </c>
    </row>
    <row r="6" spans="1:23" ht="12" thickBot="1">
      <c r="A6" s="49" t="s">
        <v>3</v>
      </c>
      <c r="B6" s="74" t="s">
        <v>4</v>
      </c>
      <c r="C6" s="75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50"/>
    </row>
    <row r="7" spans="1:23" ht="12" thickBot="1">
      <c r="A7" s="76" t="s">
        <v>5</v>
      </c>
      <c r="B7" s="77"/>
      <c r="C7" s="78"/>
      <c r="D7" s="51">
        <v>15599149.6862</v>
      </c>
      <c r="E7" s="51">
        <v>16501200.8683</v>
      </c>
      <c r="F7" s="52">
        <v>94.533420995844594</v>
      </c>
      <c r="G7" s="51">
        <v>14824423.966800001</v>
      </c>
      <c r="H7" s="52">
        <v>5.2260089237533602</v>
      </c>
      <c r="I7" s="51">
        <v>1571031.5227000001</v>
      </c>
      <c r="J7" s="52">
        <v>10.071263846450799</v>
      </c>
      <c r="K7" s="51">
        <v>1322529.3794</v>
      </c>
      <c r="L7" s="52">
        <v>8.9212868058945602</v>
      </c>
      <c r="M7" s="52">
        <v>0.187899147777526</v>
      </c>
      <c r="N7" s="51">
        <v>575960719.11629999</v>
      </c>
      <c r="O7" s="51">
        <v>2315051817.527</v>
      </c>
      <c r="P7" s="51">
        <v>727858</v>
      </c>
      <c r="Q7" s="51">
        <v>727324</v>
      </c>
      <c r="R7" s="52">
        <v>7.3419823902410003E-2</v>
      </c>
      <c r="S7" s="51">
        <v>21.431583751501002</v>
      </c>
      <c r="T7" s="51">
        <v>18.410717046598201</v>
      </c>
      <c r="U7" s="53">
        <v>14.0953964948633</v>
      </c>
    </row>
    <row r="8" spans="1:23" ht="12" thickBot="1">
      <c r="A8" s="79">
        <v>42459</v>
      </c>
      <c r="B8" s="67" t="s">
        <v>6</v>
      </c>
      <c r="C8" s="68"/>
      <c r="D8" s="54">
        <v>561526.90610000002</v>
      </c>
      <c r="E8" s="54">
        <v>770503.39</v>
      </c>
      <c r="F8" s="56">
        <v>72.877928038707296</v>
      </c>
      <c r="G8" s="54">
        <v>728159.80889999995</v>
      </c>
      <c r="H8" s="56">
        <v>-22.8841115320173</v>
      </c>
      <c r="I8" s="54">
        <v>127732.7724</v>
      </c>
      <c r="J8" s="56">
        <v>22.7474001712845</v>
      </c>
      <c r="K8" s="54">
        <v>132540.57689999999</v>
      </c>
      <c r="L8" s="56">
        <v>18.2021275110231</v>
      </c>
      <c r="M8" s="56">
        <v>-3.6274208340193001E-2</v>
      </c>
      <c r="N8" s="54">
        <v>19514401.6873</v>
      </c>
      <c r="O8" s="54">
        <v>88801600.3292</v>
      </c>
      <c r="P8" s="54">
        <v>18248</v>
      </c>
      <c r="Q8" s="54">
        <v>19045</v>
      </c>
      <c r="R8" s="56">
        <v>-4.1848254134943499</v>
      </c>
      <c r="S8" s="54">
        <v>30.771969865190702</v>
      </c>
      <c r="T8" s="54">
        <v>24.875488794959299</v>
      </c>
      <c r="U8" s="57">
        <v>19.161857677826202</v>
      </c>
    </row>
    <row r="9" spans="1:23" ht="12" thickBot="1">
      <c r="A9" s="80"/>
      <c r="B9" s="67" t="s">
        <v>7</v>
      </c>
      <c r="C9" s="68"/>
      <c r="D9" s="54">
        <v>60321.5245</v>
      </c>
      <c r="E9" s="54">
        <v>111411.05929999999</v>
      </c>
      <c r="F9" s="56">
        <v>54.143210628282802</v>
      </c>
      <c r="G9" s="54">
        <v>65877.245599999995</v>
      </c>
      <c r="H9" s="56">
        <v>-8.4334447340645795</v>
      </c>
      <c r="I9" s="54">
        <v>13392.453600000001</v>
      </c>
      <c r="J9" s="56">
        <v>22.201782383666401</v>
      </c>
      <c r="K9" s="54">
        <v>14803.497100000001</v>
      </c>
      <c r="L9" s="56">
        <v>22.4713358386071</v>
      </c>
      <c r="M9" s="56">
        <v>-9.5318254225213006E-2</v>
      </c>
      <c r="N9" s="54">
        <v>2649531.2752</v>
      </c>
      <c r="O9" s="54">
        <v>11901719.9312</v>
      </c>
      <c r="P9" s="54">
        <v>3388</v>
      </c>
      <c r="Q9" s="54">
        <v>3119</v>
      </c>
      <c r="R9" s="56">
        <v>8.6245591535748698</v>
      </c>
      <c r="S9" s="54">
        <v>17.804464138134598</v>
      </c>
      <c r="T9" s="54">
        <v>16.6754769156781</v>
      </c>
      <c r="U9" s="57">
        <v>6.3410345500843599</v>
      </c>
    </row>
    <row r="10" spans="1:23" ht="12" thickBot="1">
      <c r="A10" s="80"/>
      <c r="B10" s="67" t="s">
        <v>8</v>
      </c>
      <c r="C10" s="68"/>
      <c r="D10" s="54">
        <v>96857.522500000006</v>
      </c>
      <c r="E10" s="54">
        <v>138001.9552</v>
      </c>
      <c r="F10" s="56">
        <v>70.1856161092999</v>
      </c>
      <c r="G10" s="54">
        <v>105127.1882</v>
      </c>
      <c r="H10" s="56">
        <v>-7.86634346603784</v>
      </c>
      <c r="I10" s="54">
        <v>26537.7219</v>
      </c>
      <c r="J10" s="56">
        <v>27.398720527876399</v>
      </c>
      <c r="K10" s="54">
        <v>20852.458600000002</v>
      </c>
      <c r="L10" s="56">
        <v>19.835457370294201</v>
      </c>
      <c r="M10" s="56">
        <v>0.27264234923358099</v>
      </c>
      <c r="N10" s="54">
        <v>4040697.5076000001</v>
      </c>
      <c r="O10" s="54">
        <v>21061722.181600001</v>
      </c>
      <c r="P10" s="54">
        <v>75144</v>
      </c>
      <c r="Q10" s="54">
        <v>73265</v>
      </c>
      <c r="R10" s="56">
        <v>2.56466252644509</v>
      </c>
      <c r="S10" s="54">
        <v>1.2889588323751699</v>
      </c>
      <c r="T10" s="54">
        <v>1.2940258691052999</v>
      </c>
      <c r="U10" s="57">
        <v>-0.39311082734833902</v>
      </c>
    </row>
    <row r="11" spans="1:23" ht="12" thickBot="1">
      <c r="A11" s="80"/>
      <c r="B11" s="67" t="s">
        <v>9</v>
      </c>
      <c r="C11" s="68"/>
      <c r="D11" s="54">
        <v>36982.324699999997</v>
      </c>
      <c r="E11" s="54">
        <v>58214.9208</v>
      </c>
      <c r="F11" s="56">
        <v>63.527226683094597</v>
      </c>
      <c r="G11" s="54">
        <v>42522.499499999998</v>
      </c>
      <c r="H11" s="56">
        <v>-13.0288079608302</v>
      </c>
      <c r="I11" s="54">
        <v>8906.1712000000007</v>
      </c>
      <c r="J11" s="56">
        <v>24.0822373180883</v>
      </c>
      <c r="K11" s="54">
        <v>8078.6458000000002</v>
      </c>
      <c r="L11" s="56">
        <v>18.998520536169298</v>
      </c>
      <c r="M11" s="56">
        <v>0.10243367768395099</v>
      </c>
      <c r="N11" s="54">
        <v>1364705.7664000001</v>
      </c>
      <c r="O11" s="54">
        <v>6993294.2273000004</v>
      </c>
      <c r="P11" s="54">
        <v>1795</v>
      </c>
      <c r="Q11" s="54">
        <v>1738</v>
      </c>
      <c r="R11" s="56">
        <v>3.2796317606444099</v>
      </c>
      <c r="S11" s="54">
        <v>20.602966406685201</v>
      </c>
      <c r="T11" s="54">
        <v>21.330889413118499</v>
      </c>
      <c r="U11" s="57">
        <v>-3.53309806007882</v>
      </c>
    </row>
    <row r="12" spans="1:23" ht="12" thickBot="1">
      <c r="A12" s="80"/>
      <c r="B12" s="67" t="s">
        <v>10</v>
      </c>
      <c r="C12" s="68"/>
      <c r="D12" s="54">
        <v>79149.03</v>
      </c>
      <c r="E12" s="54">
        <v>127629.7166</v>
      </c>
      <c r="F12" s="56">
        <v>62.014577880838097</v>
      </c>
      <c r="G12" s="54">
        <v>123253.6597</v>
      </c>
      <c r="H12" s="56">
        <v>-35.783626877571699</v>
      </c>
      <c r="I12" s="54">
        <v>16037.829400000001</v>
      </c>
      <c r="J12" s="56">
        <v>20.262824951866101</v>
      </c>
      <c r="K12" s="54">
        <v>17174.019799999998</v>
      </c>
      <c r="L12" s="56">
        <v>13.933882240739701</v>
      </c>
      <c r="M12" s="56">
        <v>-6.6157510776831005E-2</v>
      </c>
      <c r="N12" s="54">
        <v>5215490.2397999996</v>
      </c>
      <c r="O12" s="54">
        <v>23532226.5506</v>
      </c>
      <c r="P12" s="54">
        <v>697</v>
      </c>
      <c r="Q12" s="54">
        <v>748</v>
      </c>
      <c r="R12" s="56">
        <v>-6.8181818181818201</v>
      </c>
      <c r="S12" s="54">
        <v>113.556714490674</v>
      </c>
      <c r="T12" s="54">
        <v>126.215951737968</v>
      </c>
      <c r="U12" s="57">
        <v>-11.147942509672699</v>
      </c>
    </row>
    <row r="13" spans="1:23" ht="12" thickBot="1">
      <c r="A13" s="80"/>
      <c r="B13" s="67" t="s">
        <v>11</v>
      </c>
      <c r="C13" s="68"/>
      <c r="D13" s="54">
        <v>144659.60879999999</v>
      </c>
      <c r="E13" s="54">
        <v>273533.10590000002</v>
      </c>
      <c r="F13" s="56">
        <v>52.885594350281501</v>
      </c>
      <c r="G13" s="54">
        <v>248142.7868</v>
      </c>
      <c r="H13" s="56">
        <v>-41.703077221989197</v>
      </c>
      <c r="I13" s="54">
        <v>49206.3678</v>
      </c>
      <c r="J13" s="56">
        <v>34.015277801580801</v>
      </c>
      <c r="K13" s="54">
        <v>59738.6175</v>
      </c>
      <c r="L13" s="56">
        <v>24.074291366828501</v>
      </c>
      <c r="M13" s="56">
        <v>-0.176305548082026</v>
      </c>
      <c r="N13" s="54">
        <v>13746482.997199999</v>
      </c>
      <c r="O13" s="54">
        <v>39348414.223800004</v>
      </c>
      <c r="P13" s="54">
        <v>5487</v>
      </c>
      <c r="Q13" s="54">
        <v>5541</v>
      </c>
      <c r="R13" s="56">
        <v>-0.97455332972388198</v>
      </c>
      <c r="S13" s="54">
        <v>26.364062110442902</v>
      </c>
      <c r="T13" s="54">
        <v>25.135037339830401</v>
      </c>
      <c r="U13" s="57">
        <v>4.6617428128637899</v>
      </c>
    </row>
    <row r="14" spans="1:23" ht="12" thickBot="1">
      <c r="A14" s="80"/>
      <c r="B14" s="67" t="s">
        <v>12</v>
      </c>
      <c r="C14" s="68"/>
      <c r="D14" s="54">
        <v>90869.286600000007</v>
      </c>
      <c r="E14" s="54">
        <v>102753.05130000001</v>
      </c>
      <c r="F14" s="56">
        <v>88.434635711883701</v>
      </c>
      <c r="G14" s="54">
        <v>152427.2482</v>
      </c>
      <c r="H14" s="56">
        <v>-40.3851426348849</v>
      </c>
      <c r="I14" s="54">
        <v>17202.7454</v>
      </c>
      <c r="J14" s="56">
        <v>18.9313089644087</v>
      </c>
      <c r="K14" s="54">
        <v>24041.8966</v>
      </c>
      <c r="L14" s="56">
        <v>15.7727026393959</v>
      </c>
      <c r="M14" s="56">
        <v>-0.28446803984674002</v>
      </c>
      <c r="N14" s="54">
        <v>4250394.2394000003</v>
      </c>
      <c r="O14" s="54">
        <v>16425612.6019</v>
      </c>
      <c r="P14" s="54">
        <v>1593</v>
      </c>
      <c r="Q14" s="54">
        <v>1586</v>
      </c>
      <c r="R14" s="56">
        <v>0.44136191677175401</v>
      </c>
      <c r="S14" s="54">
        <v>57.042866666666697</v>
      </c>
      <c r="T14" s="54">
        <v>54.118632345523302</v>
      </c>
      <c r="U14" s="57">
        <v>5.1263803732572999</v>
      </c>
    </row>
    <row r="15" spans="1:23" ht="12" thickBot="1">
      <c r="A15" s="80"/>
      <c r="B15" s="67" t="s">
        <v>13</v>
      </c>
      <c r="C15" s="68"/>
      <c r="D15" s="54">
        <v>52186.010699999999</v>
      </c>
      <c r="E15" s="54">
        <v>97379.490699999995</v>
      </c>
      <c r="F15" s="56">
        <v>53.590350827332898</v>
      </c>
      <c r="G15" s="54">
        <v>107730.4954</v>
      </c>
      <c r="H15" s="56">
        <v>-51.558738771009097</v>
      </c>
      <c r="I15" s="54">
        <v>12733.6229</v>
      </c>
      <c r="J15" s="56">
        <v>24.4004527826458</v>
      </c>
      <c r="K15" s="54">
        <v>20758.833299999998</v>
      </c>
      <c r="L15" s="56">
        <v>19.2692266223441</v>
      </c>
      <c r="M15" s="56">
        <v>-0.386592554794493</v>
      </c>
      <c r="N15" s="54">
        <v>3844997.4763000002</v>
      </c>
      <c r="O15" s="54">
        <v>13260992.2092</v>
      </c>
      <c r="P15" s="54">
        <v>1713</v>
      </c>
      <c r="Q15" s="54">
        <v>2127</v>
      </c>
      <c r="R15" s="56">
        <v>-19.464033850493699</v>
      </c>
      <c r="S15" s="54">
        <v>30.4646880910683</v>
      </c>
      <c r="T15" s="54">
        <v>24.014037611659599</v>
      </c>
      <c r="U15" s="57">
        <v>21.174188490378501</v>
      </c>
    </row>
    <row r="16" spans="1:23" ht="12" thickBot="1">
      <c r="A16" s="80"/>
      <c r="B16" s="67" t="s">
        <v>14</v>
      </c>
      <c r="C16" s="68"/>
      <c r="D16" s="54">
        <v>548361.84389999998</v>
      </c>
      <c r="E16" s="54">
        <v>704966.34609999997</v>
      </c>
      <c r="F16" s="56">
        <v>77.785535002292804</v>
      </c>
      <c r="G16" s="54">
        <v>688406.92749999999</v>
      </c>
      <c r="H16" s="56">
        <v>-20.343357686504401</v>
      </c>
      <c r="I16" s="54">
        <v>50680.220600000001</v>
      </c>
      <c r="J16" s="56">
        <v>9.2421128792546199</v>
      </c>
      <c r="K16" s="54">
        <v>40233.835599999999</v>
      </c>
      <c r="L16" s="56">
        <v>5.8444844165226701</v>
      </c>
      <c r="M16" s="56">
        <v>0.259641787669879</v>
      </c>
      <c r="N16" s="54">
        <v>23582340.2929</v>
      </c>
      <c r="O16" s="54">
        <v>110760390.1186</v>
      </c>
      <c r="P16" s="54">
        <v>27642</v>
      </c>
      <c r="Q16" s="54">
        <v>27596</v>
      </c>
      <c r="R16" s="56">
        <v>0.166690824757221</v>
      </c>
      <c r="S16" s="54">
        <v>19.8379944975038</v>
      </c>
      <c r="T16" s="54">
        <v>25.822594173068602</v>
      </c>
      <c r="U16" s="57">
        <v>-30.167362312343599</v>
      </c>
    </row>
    <row r="17" spans="1:21" ht="12" thickBot="1">
      <c r="A17" s="80"/>
      <c r="B17" s="67" t="s">
        <v>15</v>
      </c>
      <c r="C17" s="68"/>
      <c r="D17" s="54">
        <v>1901927.7352</v>
      </c>
      <c r="E17" s="54">
        <v>538167.62360000005</v>
      </c>
      <c r="F17" s="56">
        <v>353.40805574243001</v>
      </c>
      <c r="G17" s="54">
        <v>490435.29820000002</v>
      </c>
      <c r="H17" s="56">
        <v>287.80400639604699</v>
      </c>
      <c r="I17" s="54">
        <v>-57061.552000000003</v>
      </c>
      <c r="J17" s="56">
        <v>-3.0001955880831401</v>
      </c>
      <c r="K17" s="54">
        <v>48542.776700000002</v>
      </c>
      <c r="L17" s="56">
        <v>9.8978961910290995</v>
      </c>
      <c r="M17" s="56">
        <v>-2.1754900703898099</v>
      </c>
      <c r="N17" s="54">
        <v>22470438.690499999</v>
      </c>
      <c r="O17" s="54">
        <v>149104398.36359999</v>
      </c>
      <c r="P17" s="54">
        <v>8463</v>
      </c>
      <c r="Q17" s="54">
        <v>8313</v>
      </c>
      <c r="R17" s="56">
        <v>1.80440274269218</v>
      </c>
      <c r="S17" s="54">
        <v>224.73446002599599</v>
      </c>
      <c r="T17" s="54">
        <v>71.933811367737306</v>
      </c>
      <c r="U17" s="57">
        <v>67.991641620329801</v>
      </c>
    </row>
    <row r="18" spans="1:21" ht="12" thickBot="1">
      <c r="A18" s="80"/>
      <c r="B18" s="67" t="s">
        <v>16</v>
      </c>
      <c r="C18" s="68"/>
      <c r="D18" s="54">
        <v>1381815.2515</v>
      </c>
      <c r="E18" s="54">
        <v>1638644.9356</v>
      </c>
      <c r="F18" s="56">
        <v>84.326703209444204</v>
      </c>
      <c r="G18" s="54">
        <v>1594749.6488000001</v>
      </c>
      <c r="H18" s="56">
        <v>-13.352214716600001</v>
      </c>
      <c r="I18" s="54">
        <v>207517.58679999999</v>
      </c>
      <c r="J18" s="56">
        <v>15.0177519443886</v>
      </c>
      <c r="K18" s="54">
        <v>117885.0303</v>
      </c>
      <c r="L18" s="56">
        <v>7.39207125009903</v>
      </c>
      <c r="M18" s="56">
        <v>0.76033874930428702</v>
      </c>
      <c r="N18" s="54">
        <v>46020024.552900001</v>
      </c>
      <c r="O18" s="54">
        <v>277637942.5273</v>
      </c>
      <c r="P18" s="54">
        <v>60175</v>
      </c>
      <c r="Q18" s="54">
        <v>58202</v>
      </c>
      <c r="R18" s="56">
        <v>3.3899178722380601</v>
      </c>
      <c r="S18" s="54">
        <v>22.963277964270901</v>
      </c>
      <c r="T18" s="54">
        <v>20.9657067987354</v>
      </c>
      <c r="U18" s="57">
        <v>8.6989809061385106</v>
      </c>
    </row>
    <row r="19" spans="1:21" ht="12" thickBot="1">
      <c r="A19" s="80"/>
      <c r="B19" s="67" t="s">
        <v>17</v>
      </c>
      <c r="C19" s="68"/>
      <c r="D19" s="54">
        <v>528921.152</v>
      </c>
      <c r="E19" s="54">
        <v>616188.15529999998</v>
      </c>
      <c r="F19" s="56">
        <v>85.837604545073901</v>
      </c>
      <c r="G19" s="54">
        <v>503991.78509999998</v>
      </c>
      <c r="H19" s="56">
        <v>4.9463835794572697</v>
      </c>
      <c r="I19" s="54">
        <v>51758.117700000003</v>
      </c>
      <c r="J19" s="56">
        <v>9.7856017866345404</v>
      </c>
      <c r="K19" s="54">
        <v>55928.181600000004</v>
      </c>
      <c r="L19" s="56">
        <v>11.0970423037556</v>
      </c>
      <c r="M19" s="56">
        <v>-7.4561049200998999E-2</v>
      </c>
      <c r="N19" s="54">
        <v>17438939.316100001</v>
      </c>
      <c r="O19" s="54">
        <v>76729847.244599998</v>
      </c>
      <c r="P19" s="54">
        <v>9202</v>
      </c>
      <c r="Q19" s="54">
        <v>9286</v>
      </c>
      <c r="R19" s="56">
        <v>-0.90458755115226896</v>
      </c>
      <c r="S19" s="54">
        <v>57.478934144751101</v>
      </c>
      <c r="T19" s="54">
        <v>53.132662082705103</v>
      </c>
      <c r="U19" s="57">
        <v>7.5615042740713196</v>
      </c>
    </row>
    <row r="20" spans="1:21" ht="12" thickBot="1">
      <c r="A20" s="80"/>
      <c r="B20" s="67" t="s">
        <v>18</v>
      </c>
      <c r="C20" s="68"/>
      <c r="D20" s="54">
        <v>728460.40229999996</v>
      </c>
      <c r="E20" s="54">
        <v>1013726.0676</v>
      </c>
      <c r="F20" s="56">
        <v>71.859689277265304</v>
      </c>
      <c r="G20" s="54">
        <v>748082.73479999998</v>
      </c>
      <c r="H20" s="56">
        <v>-2.62301635730786</v>
      </c>
      <c r="I20" s="54">
        <v>100986.35490000001</v>
      </c>
      <c r="J20" s="56">
        <v>13.862984807568299</v>
      </c>
      <c r="K20" s="54">
        <v>54417.170400000003</v>
      </c>
      <c r="L20" s="56">
        <v>7.27421819386708</v>
      </c>
      <c r="M20" s="56">
        <v>0.85578107346794297</v>
      </c>
      <c r="N20" s="54">
        <v>31710061.522399999</v>
      </c>
      <c r="O20" s="54">
        <v>125915183.6143</v>
      </c>
      <c r="P20" s="54">
        <v>32254</v>
      </c>
      <c r="Q20" s="54">
        <v>33441</v>
      </c>
      <c r="R20" s="56">
        <v>-3.5495350019437302</v>
      </c>
      <c r="S20" s="54">
        <v>22.585118196192699</v>
      </c>
      <c r="T20" s="54">
        <v>24.3832017044945</v>
      </c>
      <c r="U20" s="57">
        <v>-7.9613641721161201</v>
      </c>
    </row>
    <row r="21" spans="1:21" ht="12" thickBot="1">
      <c r="A21" s="80"/>
      <c r="B21" s="67" t="s">
        <v>19</v>
      </c>
      <c r="C21" s="68"/>
      <c r="D21" s="54">
        <v>327588.06770000001</v>
      </c>
      <c r="E21" s="54">
        <v>449606.38939999999</v>
      </c>
      <c r="F21" s="56">
        <v>72.861079251379493</v>
      </c>
      <c r="G21" s="54">
        <v>328033.31770000001</v>
      </c>
      <c r="H21" s="56">
        <v>-0.13573316366820601</v>
      </c>
      <c r="I21" s="54">
        <v>52491.754099999998</v>
      </c>
      <c r="J21" s="56">
        <v>16.023707599774699</v>
      </c>
      <c r="K21" s="54">
        <v>30411.2729</v>
      </c>
      <c r="L21" s="56">
        <v>9.2707878313179002</v>
      </c>
      <c r="M21" s="56">
        <v>0.72606238063780604</v>
      </c>
      <c r="N21" s="54">
        <v>10324407.066199999</v>
      </c>
      <c r="O21" s="54">
        <v>47024481.941799998</v>
      </c>
      <c r="P21" s="54">
        <v>22174</v>
      </c>
      <c r="Q21" s="54">
        <v>24118</v>
      </c>
      <c r="R21" s="56">
        <v>-8.0603698482461201</v>
      </c>
      <c r="S21" s="54">
        <v>14.7735215883467</v>
      </c>
      <c r="T21" s="54">
        <v>11.874840405506299</v>
      </c>
      <c r="U21" s="57">
        <v>19.620786861860498</v>
      </c>
    </row>
    <row r="22" spans="1:21" ht="12" thickBot="1">
      <c r="A22" s="80"/>
      <c r="B22" s="67" t="s">
        <v>20</v>
      </c>
      <c r="C22" s="68"/>
      <c r="D22" s="54">
        <v>952828.81530000002</v>
      </c>
      <c r="E22" s="54">
        <v>1343968.0586999999</v>
      </c>
      <c r="F22" s="56">
        <v>70.896686058272607</v>
      </c>
      <c r="G22" s="54">
        <v>982129.40910000005</v>
      </c>
      <c r="H22" s="56">
        <v>-2.9833740369154098</v>
      </c>
      <c r="I22" s="54">
        <v>70226.231100000005</v>
      </c>
      <c r="J22" s="56">
        <v>7.3702883427060399</v>
      </c>
      <c r="K22" s="54">
        <v>127226.69349999999</v>
      </c>
      <c r="L22" s="56">
        <v>12.9541679865373</v>
      </c>
      <c r="M22" s="56">
        <v>-0.44802282313498898</v>
      </c>
      <c r="N22" s="54">
        <v>33564439.789899997</v>
      </c>
      <c r="O22" s="54">
        <v>142282676.38730001</v>
      </c>
      <c r="P22" s="54">
        <v>58040</v>
      </c>
      <c r="Q22" s="54">
        <v>58576</v>
      </c>
      <c r="R22" s="56">
        <v>-0.91505053264135905</v>
      </c>
      <c r="S22" s="54">
        <v>16.416761118194302</v>
      </c>
      <c r="T22" s="54">
        <v>16.161652326891598</v>
      </c>
      <c r="U22" s="57">
        <v>1.5539532400215901</v>
      </c>
    </row>
    <row r="23" spans="1:21" ht="12" thickBot="1">
      <c r="A23" s="80"/>
      <c r="B23" s="67" t="s">
        <v>21</v>
      </c>
      <c r="C23" s="68"/>
      <c r="D23" s="54">
        <v>1650554.5641000001</v>
      </c>
      <c r="E23" s="54">
        <v>2770026.4336999999</v>
      </c>
      <c r="F23" s="56">
        <v>59.586238745574299</v>
      </c>
      <c r="G23" s="54">
        <v>2151188.2842000001</v>
      </c>
      <c r="H23" s="56">
        <v>-23.272426861797399</v>
      </c>
      <c r="I23" s="54">
        <v>227036.74849999999</v>
      </c>
      <c r="J23" s="56">
        <v>13.755179830955599</v>
      </c>
      <c r="K23" s="54">
        <v>234382.23929999999</v>
      </c>
      <c r="L23" s="56">
        <v>10.8954776772208</v>
      </c>
      <c r="M23" s="56">
        <v>-3.1339792733176997E-2</v>
      </c>
      <c r="N23" s="54">
        <v>118019333.949</v>
      </c>
      <c r="O23" s="54">
        <v>318764537.60689998</v>
      </c>
      <c r="P23" s="54">
        <v>53147</v>
      </c>
      <c r="Q23" s="54">
        <v>61587</v>
      </c>
      <c r="R23" s="56">
        <v>-13.7041908194911</v>
      </c>
      <c r="S23" s="54">
        <v>31.056401379193598</v>
      </c>
      <c r="T23" s="54">
        <v>34.048198522415497</v>
      </c>
      <c r="U23" s="57">
        <v>-9.6334314677754804</v>
      </c>
    </row>
    <row r="24" spans="1:21" ht="12" thickBot="1">
      <c r="A24" s="80"/>
      <c r="B24" s="67" t="s">
        <v>22</v>
      </c>
      <c r="C24" s="68"/>
      <c r="D24" s="54">
        <v>200502.40669999999</v>
      </c>
      <c r="E24" s="54">
        <v>230587.44649999999</v>
      </c>
      <c r="F24" s="56">
        <v>86.952871781768906</v>
      </c>
      <c r="G24" s="54">
        <v>168081.35130000001</v>
      </c>
      <c r="H24" s="56">
        <v>19.288906918729701</v>
      </c>
      <c r="I24" s="54">
        <v>35142.322099999998</v>
      </c>
      <c r="J24" s="56">
        <v>17.5271323064872</v>
      </c>
      <c r="K24" s="54">
        <v>21320.155299999999</v>
      </c>
      <c r="L24" s="56">
        <v>12.6844264013244</v>
      </c>
      <c r="M24" s="56">
        <v>0.64831454581383796</v>
      </c>
      <c r="N24" s="54">
        <v>6568585.6665000003</v>
      </c>
      <c r="O24" s="54">
        <v>32652677.1149</v>
      </c>
      <c r="P24" s="54">
        <v>20888</v>
      </c>
      <c r="Q24" s="54">
        <v>20449</v>
      </c>
      <c r="R24" s="56">
        <v>2.1468042447063498</v>
      </c>
      <c r="S24" s="54">
        <v>9.5989279346993506</v>
      </c>
      <c r="T24" s="54">
        <v>9.2721226563646209</v>
      </c>
      <c r="U24" s="57">
        <v>3.4046018530190101</v>
      </c>
    </row>
    <row r="25" spans="1:21" ht="12" thickBot="1">
      <c r="A25" s="80"/>
      <c r="B25" s="67" t="s">
        <v>23</v>
      </c>
      <c r="C25" s="68"/>
      <c r="D25" s="54">
        <v>229967.74340000001</v>
      </c>
      <c r="E25" s="54">
        <v>203192.0857</v>
      </c>
      <c r="F25" s="56">
        <v>113.177510141577</v>
      </c>
      <c r="G25" s="54">
        <v>163992.20389999999</v>
      </c>
      <c r="H25" s="56">
        <v>40.2308999641415</v>
      </c>
      <c r="I25" s="54">
        <v>22300.896100000002</v>
      </c>
      <c r="J25" s="56">
        <v>9.69740180526553</v>
      </c>
      <c r="K25" s="54">
        <v>9456.6551999999992</v>
      </c>
      <c r="L25" s="56">
        <v>5.76652729526492</v>
      </c>
      <c r="M25" s="56">
        <v>1.3582223977035801</v>
      </c>
      <c r="N25" s="54">
        <v>7638775.1179999998</v>
      </c>
      <c r="O25" s="54">
        <v>44473539.938100003</v>
      </c>
      <c r="P25" s="54">
        <v>15125</v>
      </c>
      <c r="Q25" s="54">
        <v>14436</v>
      </c>
      <c r="R25" s="56">
        <v>4.7727902466057097</v>
      </c>
      <c r="S25" s="54">
        <v>15.2044789024793</v>
      </c>
      <c r="T25" s="54">
        <v>14.1628556663896</v>
      </c>
      <c r="U25" s="57">
        <v>6.85076576955165</v>
      </c>
    </row>
    <row r="26" spans="1:21" ht="12" thickBot="1">
      <c r="A26" s="80"/>
      <c r="B26" s="67" t="s">
        <v>24</v>
      </c>
      <c r="C26" s="68"/>
      <c r="D26" s="54">
        <v>520789.27909999999</v>
      </c>
      <c r="E26" s="54">
        <v>570046.65370000002</v>
      </c>
      <c r="F26" s="56">
        <v>91.359062581933401</v>
      </c>
      <c r="G26" s="54">
        <v>444066.68979999999</v>
      </c>
      <c r="H26" s="56">
        <v>17.277267370483099</v>
      </c>
      <c r="I26" s="54">
        <v>119695.2454</v>
      </c>
      <c r="J26" s="56">
        <v>22.9834311502823</v>
      </c>
      <c r="K26" s="54">
        <v>93423.367700000003</v>
      </c>
      <c r="L26" s="56">
        <v>21.038139055662199</v>
      </c>
      <c r="M26" s="56">
        <v>0.281213130577394</v>
      </c>
      <c r="N26" s="54">
        <v>16537079.645500001</v>
      </c>
      <c r="O26" s="54">
        <v>75653807.336099997</v>
      </c>
      <c r="P26" s="54">
        <v>36149</v>
      </c>
      <c r="Q26" s="54">
        <v>36142</v>
      </c>
      <c r="R26" s="56">
        <v>1.9368048254109E-2</v>
      </c>
      <c r="S26" s="54">
        <v>14.406740963788801</v>
      </c>
      <c r="T26" s="54">
        <v>14.719004056222699</v>
      </c>
      <c r="U26" s="57">
        <v>-2.1674790517771299</v>
      </c>
    </row>
    <row r="27" spans="1:21" ht="12" thickBot="1">
      <c r="A27" s="80"/>
      <c r="B27" s="67" t="s">
        <v>25</v>
      </c>
      <c r="C27" s="68"/>
      <c r="D27" s="54">
        <v>217722.11780000001</v>
      </c>
      <c r="E27" s="54">
        <v>255313.07620000001</v>
      </c>
      <c r="F27" s="56">
        <v>85.276524430517995</v>
      </c>
      <c r="G27" s="54">
        <v>190080.03419999999</v>
      </c>
      <c r="H27" s="56">
        <v>14.5423393447601</v>
      </c>
      <c r="I27" s="54">
        <v>59170.0962</v>
      </c>
      <c r="J27" s="56">
        <v>27.176888043296401</v>
      </c>
      <c r="K27" s="54">
        <v>50958.988100000002</v>
      </c>
      <c r="L27" s="56">
        <v>26.809227131336499</v>
      </c>
      <c r="M27" s="56">
        <v>0.161131694449796</v>
      </c>
      <c r="N27" s="54">
        <v>6934864.2506999997</v>
      </c>
      <c r="O27" s="54">
        <v>24877597.459100001</v>
      </c>
      <c r="P27" s="54">
        <v>27137</v>
      </c>
      <c r="Q27" s="54">
        <v>26345</v>
      </c>
      <c r="R27" s="56">
        <v>3.0062630480167001</v>
      </c>
      <c r="S27" s="54">
        <v>8.0230724766923398</v>
      </c>
      <c r="T27" s="54">
        <v>7.8921177642816502</v>
      </c>
      <c r="U27" s="57">
        <v>1.6322264667448301</v>
      </c>
    </row>
    <row r="28" spans="1:21" ht="12" thickBot="1">
      <c r="A28" s="80"/>
      <c r="B28" s="67" t="s">
        <v>26</v>
      </c>
      <c r="C28" s="68"/>
      <c r="D28" s="54">
        <v>759078.75619999995</v>
      </c>
      <c r="E28" s="54">
        <v>633672.58380000002</v>
      </c>
      <c r="F28" s="56">
        <v>119.79037370497601</v>
      </c>
      <c r="G28" s="54">
        <v>586939.97770000005</v>
      </c>
      <c r="H28" s="56">
        <v>29.328174096190899</v>
      </c>
      <c r="I28" s="54">
        <v>36237.883399999999</v>
      </c>
      <c r="J28" s="56">
        <v>4.77392933263069</v>
      </c>
      <c r="K28" s="54">
        <v>18793.714800000002</v>
      </c>
      <c r="L28" s="56">
        <v>3.2019824026377601</v>
      </c>
      <c r="M28" s="56">
        <v>0.92819162074333506</v>
      </c>
      <c r="N28" s="54">
        <v>23485646.203000002</v>
      </c>
      <c r="O28" s="54">
        <v>107907305.54000001</v>
      </c>
      <c r="P28" s="54">
        <v>34990</v>
      </c>
      <c r="Q28" s="54">
        <v>34145</v>
      </c>
      <c r="R28" s="56">
        <v>2.4747400790745302</v>
      </c>
      <c r="S28" s="54">
        <v>21.694162795084299</v>
      </c>
      <c r="T28" s="54">
        <v>21.436733501244699</v>
      </c>
      <c r="U28" s="57">
        <v>1.18662930794429</v>
      </c>
    </row>
    <row r="29" spans="1:21" ht="12" thickBot="1">
      <c r="A29" s="80"/>
      <c r="B29" s="67" t="s">
        <v>27</v>
      </c>
      <c r="C29" s="68"/>
      <c r="D29" s="54">
        <v>841666.60149999999</v>
      </c>
      <c r="E29" s="54">
        <v>619688.24620000005</v>
      </c>
      <c r="F29" s="56">
        <v>135.82097234556201</v>
      </c>
      <c r="G29" s="54">
        <v>614455.07570000004</v>
      </c>
      <c r="H29" s="56">
        <v>36.977727873946797</v>
      </c>
      <c r="I29" s="54">
        <v>118455.75229999999</v>
      </c>
      <c r="J29" s="56">
        <v>14.073951858002999</v>
      </c>
      <c r="K29" s="54">
        <v>78157.279899999994</v>
      </c>
      <c r="L29" s="56">
        <v>12.719771223463599</v>
      </c>
      <c r="M29" s="56">
        <v>0.51560740664926896</v>
      </c>
      <c r="N29" s="54">
        <v>21984271.448899999</v>
      </c>
      <c r="O29" s="54">
        <v>73075981.954799995</v>
      </c>
      <c r="P29" s="54">
        <v>90601</v>
      </c>
      <c r="Q29" s="54">
        <v>88807</v>
      </c>
      <c r="R29" s="56">
        <v>2.02011102728388</v>
      </c>
      <c r="S29" s="54">
        <v>9.2898158022538393</v>
      </c>
      <c r="T29" s="54">
        <v>8.5754923429459406</v>
      </c>
      <c r="U29" s="57">
        <v>7.6893177917972899</v>
      </c>
    </row>
    <row r="30" spans="1:21" ht="12" thickBot="1">
      <c r="A30" s="80"/>
      <c r="B30" s="67" t="s">
        <v>28</v>
      </c>
      <c r="C30" s="68"/>
      <c r="D30" s="54">
        <v>895629.85939999996</v>
      </c>
      <c r="E30" s="54">
        <v>1121495.6695999999</v>
      </c>
      <c r="F30" s="56">
        <v>79.860304741028699</v>
      </c>
      <c r="G30" s="54">
        <v>1013691.3401</v>
      </c>
      <c r="H30" s="56">
        <v>-11.646689285947099</v>
      </c>
      <c r="I30" s="54">
        <v>107076.6902</v>
      </c>
      <c r="J30" s="56">
        <v>11.9554623013276</v>
      </c>
      <c r="K30" s="54">
        <v>79043.665399999998</v>
      </c>
      <c r="L30" s="56">
        <v>7.7976068526147602</v>
      </c>
      <c r="M30" s="56">
        <v>0.354652389386791</v>
      </c>
      <c r="N30" s="54">
        <v>32107356.834800001</v>
      </c>
      <c r="O30" s="54">
        <v>103215493.6691</v>
      </c>
      <c r="P30" s="54">
        <v>69086</v>
      </c>
      <c r="Q30" s="54">
        <v>64724</v>
      </c>
      <c r="R30" s="56">
        <v>6.7393856992769203</v>
      </c>
      <c r="S30" s="54">
        <v>12.963984879715101</v>
      </c>
      <c r="T30" s="54">
        <v>12.672101018169499</v>
      </c>
      <c r="U30" s="57">
        <v>2.2514980097083601</v>
      </c>
    </row>
    <row r="31" spans="1:21" ht="12" thickBot="1">
      <c r="A31" s="80"/>
      <c r="B31" s="67" t="s">
        <v>29</v>
      </c>
      <c r="C31" s="68"/>
      <c r="D31" s="54">
        <v>646699.51780000003</v>
      </c>
      <c r="E31" s="54">
        <v>855628.92850000004</v>
      </c>
      <c r="F31" s="56">
        <v>75.581773390215602</v>
      </c>
      <c r="G31" s="54">
        <v>601592.19059999997</v>
      </c>
      <c r="H31" s="56">
        <v>7.4979908158402404</v>
      </c>
      <c r="I31" s="54">
        <v>41952.156600000002</v>
      </c>
      <c r="J31" s="56">
        <v>6.4871173466645802</v>
      </c>
      <c r="K31" s="54">
        <v>31199.078000000001</v>
      </c>
      <c r="L31" s="56">
        <v>5.1860842756092804</v>
      </c>
      <c r="M31" s="56">
        <v>0.34466014027722203</v>
      </c>
      <c r="N31" s="54">
        <v>36956307.618799999</v>
      </c>
      <c r="O31" s="54">
        <v>133340214.0482</v>
      </c>
      <c r="P31" s="54">
        <v>24746</v>
      </c>
      <c r="Q31" s="54">
        <v>24744</v>
      </c>
      <c r="R31" s="56">
        <v>8.082767539608E-3</v>
      </c>
      <c r="S31" s="54">
        <v>26.1334970419462</v>
      </c>
      <c r="T31" s="54">
        <v>26.010451079049499</v>
      </c>
      <c r="U31" s="57">
        <v>0.47083619424989198</v>
      </c>
    </row>
    <row r="32" spans="1:21" ht="12" thickBot="1">
      <c r="A32" s="80"/>
      <c r="B32" s="67" t="s">
        <v>30</v>
      </c>
      <c r="C32" s="68"/>
      <c r="D32" s="54">
        <v>100813.75049999999</v>
      </c>
      <c r="E32" s="54">
        <v>151626.2733</v>
      </c>
      <c r="F32" s="56">
        <v>66.488312550249802</v>
      </c>
      <c r="G32" s="54">
        <v>101414.0693</v>
      </c>
      <c r="H32" s="56">
        <v>-0.59194824164304805</v>
      </c>
      <c r="I32" s="54">
        <v>28434.6469</v>
      </c>
      <c r="J32" s="56">
        <v>28.205127533669099</v>
      </c>
      <c r="K32" s="54">
        <v>28585.698100000001</v>
      </c>
      <c r="L32" s="56">
        <v>28.187112791459601</v>
      </c>
      <c r="M32" s="56">
        <v>-5.2841529170139998E-3</v>
      </c>
      <c r="N32" s="54">
        <v>3270448.6003</v>
      </c>
      <c r="O32" s="54">
        <v>12218884.4912</v>
      </c>
      <c r="P32" s="54">
        <v>21020</v>
      </c>
      <c r="Q32" s="54">
        <v>20851</v>
      </c>
      <c r="R32" s="56">
        <v>0.81051268524290299</v>
      </c>
      <c r="S32" s="54">
        <v>4.7960870837297804</v>
      </c>
      <c r="T32" s="54">
        <v>4.8250286700877698</v>
      </c>
      <c r="U32" s="57">
        <v>-0.60344163591535505</v>
      </c>
    </row>
    <row r="33" spans="1:21" ht="12" thickBot="1">
      <c r="A33" s="80"/>
      <c r="B33" s="67" t="s">
        <v>74</v>
      </c>
      <c r="C33" s="68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4">
        <v>65.338399999999993</v>
      </c>
      <c r="O33" s="54">
        <v>291.30529999999999</v>
      </c>
      <c r="P33" s="55"/>
      <c r="Q33" s="54">
        <v>1</v>
      </c>
      <c r="R33" s="55"/>
      <c r="S33" s="55"/>
      <c r="T33" s="54">
        <v>8.4955999999999996</v>
      </c>
      <c r="U33" s="58"/>
    </row>
    <row r="34" spans="1:21" ht="12" thickBot="1">
      <c r="A34" s="80"/>
      <c r="B34" s="67" t="s">
        <v>31</v>
      </c>
      <c r="C34" s="68"/>
      <c r="D34" s="54">
        <v>317374.4829</v>
      </c>
      <c r="E34" s="54">
        <v>107729.8846</v>
      </c>
      <c r="F34" s="56">
        <v>294.602081937067</v>
      </c>
      <c r="G34" s="54">
        <v>91345.256099999999</v>
      </c>
      <c r="H34" s="56">
        <v>247.444953849114</v>
      </c>
      <c r="I34" s="54">
        <v>17497.447499999998</v>
      </c>
      <c r="J34" s="56">
        <v>5.5131866116385897</v>
      </c>
      <c r="K34" s="54">
        <v>9592.6569</v>
      </c>
      <c r="L34" s="56">
        <v>10.501538130779799</v>
      </c>
      <c r="M34" s="56">
        <v>0.82404600543984896</v>
      </c>
      <c r="N34" s="54">
        <v>4142215.6316</v>
      </c>
      <c r="O34" s="54">
        <v>22770914.634199999</v>
      </c>
      <c r="P34" s="54">
        <v>6901</v>
      </c>
      <c r="Q34" s="54">
        <v>6242</v>
      </c>
      <c r="R34" s="56">
        <v>10.557513617430301</v>
      </c>
      <c r="S34" s="54">
        <v>45.989636704825401</v>
      </c>
      <c r="T34" s="54">
        <v>31.1819393143223</v>
      </c>
      <c r="U34" s="57">
        <v>32.197900334684299</v>
      </c>
    </row>
    <row r="35" spans="1:21" ht="12" thickBot="1">
      <c r="A35" s="80"/>
      <c r="B35" s="67" t="s">
        <v>68</v>
      </c>
      <c r="C35" s="68"/>
      <c r="D35" s="54">
        <v>76628.240000000005</v>
      </c>
      <c r="E35" s="55"/>
      <c r="F35" s="55"/>
      <c r="G35" s="54">
        <v>12075.22</v>
      </c>
      <c r="H35" s="56">
        <v>534.59083975281601</v>
      </c>
      <c r="I35" s="54">
        <v>2412.5500000000002</v>
      </c>
      <c r="J35" s="56">
        <v>3.1483823718253201</v>
      </c>
      <c r="K35" s="54">
        <v>-343.58</v>
      </c>
      <c r="L35" s="56">
        <v>-2.8453311823718299</v>
      </c>
      <c r="M35" s="56">
        <v>-8.0217998719366701</v>
      </c>
      <c r="N35" s="54">
        <v>2958769.75</v>
      </c>
      <c r="O35" s="54">
        <v>15110300.02</v>
      </c>
      <c r="P35" s="54">
        <v>51</v>
      </c>
      <c r="Q35" s="54">
        <v>50</v>
      </c>
      <c r="R35" s="56">
        <v>2</v>
      </c>
      <c r="S35" s="54">
        <v>1502.51450980392</v>
      </c>
      <c r="T35" s="54">
        <v>1377.1636000000001</v>
      </c>
      <c r="U35" s="57">
        <v>8.3427420491453503</v>
      </c>
    </row>
    <row r="36" spans="1:21" ht="12" thickBot="1">
      <c r="A36" s="80"/>
      <c r="B36" s="67" t="s">
        <v>35</v>
      </c>
      <c r="C36" s="68"/>
      <c r="D36" s="54">
        <v>120268.35</v>
      </c>
      <c r="E36" s="55"/>
      <c r="F36" s="55"/>
      <c r="G36" s="54">
        <v>449288.05</v>
      </c>
      <c r="H36" s="56">
        <v>-73.231349019854903</v>
      </c>
      <c r="I36" s="54">
        <v>-2484.91</v>
      </c>
      <c r="J36" s="56">
        <v>-2.0661379323820399</v>
      </c>
      <c r="K36" s="54">
        <v>-66053.66</v>
      </c>
      <c r="L36" s="56">
        <v>-14.701851073047701</v>
      </c>
      <c r="M36" s="56">
        <v>-0.96238043433172404</v>
      </c>
      <c r="N36" s="54">
        <v>11212724.130000001</v>
      </c>
      <c r="O36" s="54">
        <v>50193696.950000003</v>
      </c>
      <c r="P36" s="54">
        <v>64</v>
      </c>
      <c r="Q36" s="54">
        <v>83</v>
      </c>
      <c r="R36" s="56">
        <v>-22.891566265060199</v>
      </c>
      <c r="S36" s="54">
        <v>1879.1929687500001</v>
      </c>
      <c r="T36" s="54">
        <v>1468.2940963855399</v>
      </c>
      <c r="U36" s="57">
        <v>21.8657093336071</v>
      </c>
    </row>
    <row r="37" spans="1:21" ht="12" thickBot="1">
      <c r="A37" s="80"/>
      <c r="B37" s="67" t="s">
        <v>36</v>
      </c>
      <c r="C37" s="68"/>
      <c r="D37" s="54">
        <v>16506.830000000002</v>
      </c>
      <c r="E37" s="55"/>
      <c r="F37" s="55"/>
      <c r="G37" s="54">
        <v>418420.53</v>
      </c>
      <c r="H37" s="56">
        <v>-96.054966518970801</v>
      </c>
      <c r="I37" s="54">
        <v>1463.25</v>
      </c>
      <c r="J37" s="56">
        <v>8.8645124472718297</v>
      </c>
      <c r="K37" s="54">
        <v>-44638.2</v>
      </c>
      <c r="L37" s="56">
        <v>-10.6682623818674</v>
      </c>
      <c r="M37" s="56">
        <v>-1.03278021963251</v>
      </c>
      <c r="N37" s="54">
        <v>13385043.529999999</v>
      </c>
      <c r="O37" s="54">
        <v>24356115.149999999</v>
      </c>
      <c r="P37" s="54">
        <v>15</v>
      </c>
      <c r="Q37" s="54">
        <v>17</v>
      </c>
      <c r="R37" s="56">
        <v>-11.764705882352899</v>
      </c>
      <c r="S37" s="54">
        <v>1100.4553333333299</v>
      </c>
      <c r="T37" s="54">
        <v>2050.1758823529399</v>
      </c>
      <c r="U37" s="57">
        <v>-86.302507721313603</v>
      </c>
    </row>
    <row r="38" spans="1:21" ht="12" thickBot="1">
      <c r="A38" s="80"/>
      <c r="B38" s="67" t="s">
        <v>37</v>
      </c>
      <c r="C38" s="68"/>
      <c r="D38" s="54">
        <v>117277.83</v>
      </c>
      <c r="E38" s="55"/>
      <c r="F38" s="55"/>
      <c r="G38" s="54">
        <v>177426.62</v>
      </c>
      <c r="H38" s="56">
        <v>-33.900657071639003</v>
      </c>
      <c r="I38" s="54">
        <v>-18653</v>
      </c>
      <c r="J38" s="56">
        <v>-15.9049668637286</v>
      </c>
      <c r="K38" s="54">
        <v>-20983.86</v>
      </c>
      <c r="L38" s="56">
        <v>-11.8267822494731</v>
      </c>
      <c r="M38" s="56">
        <v>-0.111078705252513</v>
      </c>
      <c r="N38" s="54">
        <v>7120891.75</v>
      </c>
      <c r="O38" s="54">
        <v>27756625.760000002</v>
      </c>
      <c r="P38" s="54">
        <v>63</v>
      </c>
      <c r="Q38" s="54">
        <v>48</v>
      </c>
      <c r="R38" s="56">
        <v>31.25</v>
      </c>
      <c r="S38" s="54">
        <v>1861.5528571428599</v>
      </c>
      <c r="T38" s="54">
        <v>1570.335</v>
      </c>
      <c r="U38" s="57">
        <v>15.643813498254501</v>
      </c>
    </row>
    <row r="39" spans="1:21" ht="12" thickBot="1">
      <c r="A39" s="80"/>
      <c r="B39" s="67" t="s">
        <v>70</v>
      </c>
      <c r="C39" s="68"/>
      <c r="D39" s="55"/>
      <c r="E39" s="55"/>
      <c r="F39" s="55"/>
      <c r="G39" s="54">
        <v>9.94</v>
      </c>
      <c r="H39" s="55"/>
      <c r="I39" s="55"/>
      <c r="J39" s="55"/>
      <c r="K39" s="54">
        <v>8.98</v>
      </c>
      <c r="L39" s="56">
        <v>90.3420523138833</v>
      </c>
      <c r="M39" s="55"/>
      <c r="N39" s="54">
        <v>351.15</v>
      </c>
      <c r="O39" s="54">
        <v>1226.46</v>
      </c>
      <c r="P39" s="55"/>
      <c r="Q39" s="54">
        <v>5</v>
      </c>
      <c r="R39" s="55"/>
      <c r="S39" s="55"/>
      <c r="T39" s="54">
        <v>10.786</v>
      </c>
      <c r="U39" s="58"/>
    </row>
    <row r="40" spans="1:21" ht="12" thickBot="1">
      <c r="A40" s="80"/>
      <c r="B40" s="67" t="s">
        <v>32</v>
      </c>
      <c r="C40" s="68"/>
      <c r="D40" s="54">
        <v>50028.2048</v>
      </c>
      <c r="E40" s="55"/>
      <c r="F40" s="55"/>
      <c r="G40" s="54">
        <v>111799.5721</v>
      </c>
      <c r="H40" s="56">
        <v>-55.251881684080303</v>
      </c>
      <c r="I40" s="54">
        <v>2987.8969999999999</v>
      </c>
      <c r="J40" s="56">
        <v>5.9724249789590704</v>
      </c>
      <c r="K40" s="54">
        <v>6058.5285000000003</v>
      </c>
      <c r="L40" s="56">
        <v>5.4190981111993004</v>
      </c>
      <c r="M40" s="56">
        <v>-0.50682793684968197</v>
      </c>
      <c r="N40" s="54">
        <v>2526437.5976</v>
      </c>
      <c r="O40" s="54">
        <v>9835180.5743000004</v>
      </c>
      <c r="P40" s="54">
        <v>90</v>
      </c>
      <c r="Q40" s="54">
        <v>103</v>
      </c>
      <c r="R40" s="56">
        <v>-12.621359223301001</v>
      </c>
      <c r="S40" s="54">
        <v>555.86894222222202</v>
      </c>
      <c r="T40" s="54">
        <v>504.588823300971</v>
      </c>
      <c r="U40" s="57">
        <v>9.2252174975357608</v>
      </c>
    </row>
    <row r="41" spans="1:21" ht="12" thickBot="1">
      <c r="A41" s="80"/>
      <c r="B41" s="67" t="s">
        <v>33</v>
      </c>
      <c r="C41" s="68"/>
      <c r="D41" s="54">
        <v>1201624.8803999999</v>
      </c>
      <c r="E41" s="54">
        <v>997499.32039999997</v>
      </c>
      <c r="F41" s="56">
        <v>120.46372923022599</v>
      </c>
      <c r="G41" s="54">
        <v>350624.03759999998</v>
      </c>
      <c r="H41" s="56">
        <v>242.71035398059101</v>
      </c>
      <c r="I41" s="54">
        <v>22134.9702</v>
      </c>
      <c r="J41" s="56">
        <v>1.84208654140314</v>
      </c>
      <c r="K41" s="54">
        <v>21675.8783</v>
      </c>
      <c r="L41" s="56">
        <v>6.1820856460298801</v>
      </c>
      <c r="M41" s="56">
        <v>2.1179852260012001E-2</v>
      </c>
      <c r="N41" s="54">
        <v>12243326.9484</v>
      </c>
      <c r="O41" s="54">
        <v>53398965.585699998</v>
      </c>
      <c r="P41" s="54">
        <v>1637</v>
      </c>
      <c r="Q41" s="54">
        <v>1735</v>
      </c>
      <c r="R41" s="56">
        <v>-5.6484149855907804</v>
      </c>
      <c r="S41" s="54">
        <v>734.04085546731801</v>
      </c>
      <c r="T41" s="54">
        <v>188.26978478386201</v>
      </c>
      <c r="U41" s="57">
        <v>74.351593187002905</v>
      </c>
    </row>
    <row r="42" spans="1:21" ht="12" thickBot="1">
      <c r="A42" s="80"/>
      <c r="B42" s="67" t="s">
        <v>38</v>
      </c>
      <c r="C42" s="68"/>
      <c r="D42" s="54">
        <v>81790.69</v>
      </c>
      <c r="E42" s="55"/>
      <c r="F42" s="55"/>
      <c r="G42" s="54">
        <v>135445.35</v>
      </c>
      <c r="H42" s="56">
        <v>-39.613512017946697</v>
      </c>
      <c r="I42" s="54">
        <v>-6851.11</v>
      </c>
      <c r="J42" s="56">
        <v>-8.3763934501591795</v>
      </c>
      <c r="K42" s="54">
        <v>-18129.98</v>
      </c>
      <c r="L42" s="56">
        <v>-13.3854576772108</v>
      </c>
      <c r="M42" s="56">
        <v>-0.62211155224660997</v>
      </c>
      <c r="N42" s="54">
        <v>6189745.1299999999</v>
      </c>
      <c r="O42" s="54">
        <v>23152365.329999998</v>
      </c>
      <c r="P42" s="54">
        <v>64</v>
      </c>
      <c r="Q42" s="54">
        <v>50</v>
      </c>
      <c r="R42" s="56">
        <v>28</v>
      </c>
      <c r="S42" s="54">
        <v>1277.97953125</v>
      </c>
      <c r="T42" s="54">
        <v>1470.7864</v>
      </c>
      <c r="U42" s="57">
        <v>-15.0868510829289</v>
      </c>
    </row>
    <row r="43" spans="1:21" ht="12" thickBot="1">
      <c r="A43" s="80"/>
      <c r="B43" s="67" t="s">
        <v>39</v>
      </c>
      <c r="C43" s="68"/>
      <c r="D43" s="54">
        <v>44655.57</v>
      </c>
      <c r="E43" s="55"/>
      <c r="F43" s="55"/>
      <c r="G43" s="54">
        <v>116864.18</v>
      </c>
      <c r="H43" s="56">
        <v>-61.788488140677501</v>
      </c>
      <c r="I43" s="54">
        <v>5976.84</v>
      </c>
      <c r="J43" s="56">
        <v>13.3843101767596</v>
      </c>
      <c r="K43" s="54">
        <v>15748.78</v>
      </c>
      <c r="L43" s="56">
        <v>13.4761395664608</v>
      </c>
      <c r="M43" s="56">
        <v>-0.620488698172176</v>
      </c>
      <c r="N43" s="54">
        <v>2371513.61</v>
      </c>
      <c r="O43" s="54">
        <v>8489880.5199999996</v>
      </c>
      <c r="P43" s="54">
        <v>44</v>
      </c>
      <c r="Q43" s="54">
        <v>31</v>
      </c>
      <c r="R43" s="56">
        <v>41.935483870967801</v>
      </c>
      <c r="S43" s="54">
        <v>1014.89931818182</v>
      </c>
      <c r="T43" s="54">
        <v>1127.95774193548</v>
      </c>
      <c r="U43" s="57">
        <v>-11.139865967809399</v>
      </c>
    </row>
    <row r="44" spans="1:21" ht="12" thickBot="1">
      <c r="A44" s="80"/>
      <c r="B44" s="67" t="s">
        <v>76</v>
      </c>
      <c r="C44" s="68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4">
        <v>-1523.9315999999999</v>
      </c>
      <c r="P44" s="55"/>
      <c r="Q44" s="55"/>
      <c r="R44" s="55"/>
      <c r="S44" s="55"/>
      <c r="T44" s="55"/>
      <c r="U44" s="58"/>
    </row>
    <row r="45" spans="1:21" ht="12" thickBot="1">
      <c r="A45" s="81"/>
      <c r="B45" s="67" t="s">
        <v>34</v>
      </c>
      <c r="C45" s="68"/>
      <c r="D45" s="59">
        <v>17114.5298</v>
      </c>
      <c r="E45" s="60"/>
      <c r="F45" s="60"/>
      <c r="G45" s="59">
        <v>16553.940699999999</v>
      </c>
      <c r="H45" s="61">
        <v>3.38643897643056</v>
      </c>
      <c r="I45" s="59">
        <v>2696.7525000000001</v>
      </c>
      <c r="J45" s="61">
        <v>15.7570937181108</v>
      </c>
      <c r="K45" s="59">
        <v>1639.4873</v>
      </c>
      <c r="L45" s="61">
        <v>9.9039094661007194</v>
      </c>
      <c r="M45" s="61">
        <v>0.64487550467759103</v>
      </c>
      <c r="N45" s="59">
        <v>569612.79469999997</v>
      </c>
      <c r="O45" s="59">
        <v>3027237.5584</v>
      </c>
      <c r="P45" s="59">
        <v>25</v>
      </c>
      <c r="Q45" s="59">
        <v>28</v>
      </c>
      <c r="R45" s="61">
        <v>-10.714285714285699</v>
      </c>
      <c r="S45" s="59">
        <v>684.58119199999999</v>
      </c>
      <c r="T45" s="59">
        <v>644.11422500000003</v>
      </c>
      <c r="U45" s="62">
        <v>5.9112005227277598</v>
      </c>
    </row>
  </sheetData>
  <mergeCells count="43">
    <mergeCell ref="B32:C32"/>
    <mergeCell ref="B33:C33"/>
    <mergeCell ref="B34:C34"/>
    <mergeCell ref="B35:C35"/>
    <mergeCell ref="B29:C29"/>
    <mergeCell ref="B30:C30"/>
    <mergeCell ref="B23:C23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6:C36"/>
    <mergeCell ref="B25:C25"/>
    <mergeCell ref="B26:C26"/>
    <mergeCell ref="B27:C27"/>
    <mergeCell ref="B28:C28"/>
    <mergeCell ref="B31:C31"/>
    <mergeCell ref="B19:C19"/>
    <mergeCell ref="B20:C20"/>
    <mergeCell ref="B21:C21"/>
    <mergeCell ref="B22:C22"/>
    <mergeCell ref="B17:C17"/>
    <mergeCell ref="B24:C24"/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</mergeCells>
  <phoneticPr fontId="2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workbookViewId="0">
      <selection activeCell="F39" sqref="F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188803</v>
      </c>
      <c r="D2" s="37">
        <v>561527.45506837603</v>
      </c>
      <c r="E2" s="37">
        <v>433794.14454700903</v>
      </c>
      <c r="F2" s="37">
        <v>127733.310521368</v>
      </c>
      <c r="G2" s="37">
        <v>433794.14454700903</v>
      </c>
      <c r="H2" s="37">
        <v>0.227474737643618</v>
      </c>
    </row>
    <row r="3" spans="1:8">
      <c r="A3" s="37">
        <v>2</v>
      </c>
      <c r="B3" s="37">
        <v>13</v>
      </c>
      <c r="C3" s="37">
        <v>6207</v>
      </c>
      <c r="D3" s="37">
        <v>60321.557506837598</v>
      </c>
      <c r="E3" s="37">
        <v>46929.075952136802</v>
      </c>
      <c r="F3" s="37">
        <v>13392.4815547009</v>
      </c>
      <c r="G3" s="37">
        <v>46929.075952136802</v>
      </c>
      <c r="H3" s="37">
        <v>0.222018165780663</v>
      </c>
    </row>
    <row r="4" spans="1:8">
      <c r="A4" s="37">
        <v>3</v>
      </c>
      <c r="B4" s="37">
        <v>14</v>
      </c>
      <c r="C4" s="37">
        <v>84036</v>
      </c>
      <c r="D4" s="37">
        <v>96859.350086324805</v>
      </c>
      <c r="E4" s="37">
        <v>70319.800296258501</v>
      </c>
      <c r="F4" s="37">
        <v>26539.549790066299</v>
      </c>
      <c r="G4" s="37">
        <v>70319.800296258501</v>
      </c>
      <c r="H4" s="37">
        <v>0.274000907154686</v>
      </c>
    </row>
    <row r="5" spans="1:8">
      <c r="A5" s="37">
        <v>4</v>
      </c>
      <c r="B5" s="37">
        <v>15</v>
      </c>
      <c r="C5" s="37">
        <v>2334</v>
      </c>
      <c r="D5" s="37">
        <v>36982.352429090097</v>
      </c>
      <c r="E5" s="37">
        <v>28076.153670622502</v>
      </c>
      <c r="F5" s="37">
        <v>8906.1987584675899</v>
      </c>
      <c r="G5" s="37">
        <v>28076.153670622502</v>
      </c>
      <c r="H5" s="37">
        <v>0.240822937792947</v>
      </c>
    </row>
    <row r="6" spans="1:8">
      <c r="A6" s="37">
        <v>5</v>
      </c>
      <c r="B6" s="37">
        <v>16</v>
      </c>
      <c r="C6" s="37">
        <v>1351</v>
      </c>
      <c r="D6" s="37">
        <v>79149.029518803407</v>
      </c>
      <c r="E6" s="37">
        <v>63111.199612820499</v>
      </c>
      <c r="F6" s="37">
        <v>16037.829905982901</v>
      </c>
      <c r="G6" s="37">
        <v>63111.199612820499</v>
      </c>
      <c r="H6" s="37">
        <v>0.202628257143353</v>
      </c>
    </row>
    <row r="7" spans="1:8">
      <c r="A7" s="37">
        <v>6</v>
      </c>
      <c r="B7" s="37">
        <v>17</v>
      </c>
      <c r="C7" s="37">
        <v>9256</v>
      </c>
      <c r="D7" s="37">
        <v>144659.711739316</v>
      </c>
      <c r="E7" s="37">
        <v>95453.239141025595</v>
      </c>
      <c r="F7" s="37">
        <v>49206.472598290602</v>
      </c>
      <c r="G7" s="37">
        <v>95453.239141025595</v>
      </c>
      <c r="H7" s="37">
        <v>0.34015326041132299</v>
      </c>
    </row>
    <row r="8" spans="1:8">
      <c r="A8" s="37">
        <v>7</v>
      </c>
      <c r="B8" s="37">
        <v>18</v>
      </c>
      <c r="C8" s="37">
        <v>50800</v>
      </c>
      <c r="D8" s="37">
        <v>90869.279003418793</v>
      </c>
      <c r="E8" s="37">
        <v>73666.540770940206</v>
      </c>
      <c r="F8" s="37">
        <v>17202.738232478601</v>
      </c>
      <c r="G8" s="37">
        <v>73666.540770940206</v>
      </c>
      <c r="H8" s="37">
        <v>0.18931302659319399</v>
      </c>
    </row>
    <row r="9" spans="1:8">
      <c r="A9" s="37">
        <v>8</v>
      </c>
      <c r="B9" s="37">
        <v>19</v>
      </c>
      <c r="C9" s="37">
        <v>8801</v>
      </c>
      <c r="D9" s="37">
        <v>52186.049522222202</v>
      </c>
      <c r="E9" s="37">
        <v>39452.388453846201</v>
      </c>
      <c r="F9" s="37">
        <v>12733.661068376099</v>
      </c>
      <c r="G9" s="37">
        <v>39452.388453846201</v>
      </c>
      <c r="H9" s="37">
        <v>0.24400507769712901</v>
      </c>
    </row>
    <row r="10" spans="1:8">
      <c r="A10" s="37">
        <v>9</v>
      </c>
      <c r="B10" s="37">
        <v>21</v>
      </c>
      <c r="C10" s="37">
        <v>116241</v>
      </c>
      <c r="D10" s="37">
        <v>548361.32644187997</v>
      </c>
      <c r="E10" s="37">
        <v>497681.62356666703</v>
      </c>
      <c r="F10" s="37">
        <v>50679.702875213698</v>
      </c>
      <c r="G10" s="37">
        <v>497681.62356666703</v>
      </c>
      <c r="H10" s="37">
        <v>9.2420271874488397E-2</v>
      </c>
    </row>
    <row r="11" spans="1:8">
      <c r="A11" s="37">
        <v>10</v>
      </c>
      <c r="B11" s="37">
        <v>22</v>
      </c>
      <c r="C11" s="37">
        <v>123531</v>
      </c>
      <c r="D11" s="37">
        <v>1901927.7125444401</v>
      </c>
      <c r="E11" s="37">
        <v>1958989.2866333299</v>
      </c>
      <c r="F11" s="37">
        <v>-57061.574088888898</v>
      </c>
      <c r="G11" s="37">
        <v>1958989.2866333299</v>
      </c>
      <c r="H11" s="37">
        <v>-3.0001967852159101E-2</v>
      </c>
    </row>
    <row r="12" spans="1:8">
      <c r="A12" s="37">
        <v>11</v>
      </c>
      <c r="B12" s="37">
        <v>23</v>
      </c>
      <c r="C12" s="37">
        <v>137681.946</v>
      </c>
      <c r="D12" s="37">
        <v>1381815.3329094001</v>
      </c>
      <c r="E12" s="37">
        <v>1174297.6577572599</v>
      </c>
      <c r="F12" s="37">
        <v>207517.675152137</v>
      </c>
      <c r="G12" s="37">
        <v>1174297.6577572599</v>
      </c>
      <c r="H12" s="37">
        <v>0.150177574535383</v>
      </c>
    </row>
    <row r="13" spans="1:8">
      <c r="A13" s="37">
        <v>12</v>
      </c>
      <c r="B13" s="37">
        <v>24</v>
      </c>
      <c r="C13" s="37">
        <v>15971</v>
      </c>
      <c r="D13" s="37">
        <v>528921.15416410298</v>
      </c>
      <c r="E13" s="37">
        <v>477163.032237607</v>
      </c>
      <c r="F13" s="37">
        <v>51758.121926495704</v>
      </c>
      <c r="G13" s="37">
        <v>477163.032237607</v>
      </c>
      <c r="H13" s="37">
        <v>9.7856025456749499E-2</v>
      </c>
    </row>
    <row r="14" spans="1:8">
      <c r="A14" s="37">
        <v>13</v>
      </c>
      <c r="B14" s="37">
        <v>25</v>
      </c>
      <c r="C14" s="37">
        <v>63570</v>
      </c>
      <c r="D14" s="37">
        <v>728460.35179999995</v>
      </c>
      <c r="E14" s="37">
        <v>627474.04740000004</v>
      </c>
      <c r="F14" s="37">
        <v>100986.30439999999</v>
      </c>
      <c r="G14" s="37">
        <v>627474.04740000004</v>
      </c>
      <c r="H14" s="37">
        <v>0.13862978836180501</v>
      </c>
    </row>
    <row r="15" spans="1:8">
      <c r="A15" s="37">
        <v>14</v>
      </c>
      <c r="B15" s="37">
        <v>26</v>
      </c>
      <c r="C15" s="37">
        <v>45663</v>
      </c>
      <c r="D15" s="37">
        <v>327588.01540931099</v>
      </c>
      <c r="E15" s="37">
        <v>275096.31328198302</v>
      </c>
      <c r="F15" s="37">
        <v>52491.702127327699</v>
      </c>
      <c r="G15" s="37">
        <v>275096.31328198302</v>
      </c>
      <c r="H15" s="37">
        <v>0.16023694292277799</v>
      </c>
    </row>
    <row r="16" spans="1:8">
      <c r="A16" s="37">
        <v>15</v>
      </c>
      <c r="B16" s="37">
        <v>27</v>
      </c>
      <c r="C16" s="37">
        <v>124403.333</v>
      </c>
      <c r="D16" s="37">
        <v>952829.99239999999</v>
      </c>
      <c r="E16" s="37">
        <v>882602.58459999994</v>
      </c>
      <c r="F16" s="37">
        <v>70227.407800000001</v>
      </c>
      <c r="G16" s="37">
        <v>882602.58459999994</v>
      </c>
      <c r="H16" s="37">
        <v>7.3704027329272406E-2</v>
      </c>
    </row>
    <row r="17" spans="1:8">
      <c r="A17" s="37">
        <v>16</v>
      </c>
      <c r="B17" s="37">
        <v>29</v>
      </c>
      <c r="C17" s="37">
        <v>116106</v>
      </c>
      <c r="D17" s="37">
        <v>1650555.36473932</v>
      </c>
      <c r="E17" s="37">
        <v>1423517.8352931601</v>
      </c>
      <c r="F17" s="37">
        <v>227037.52944615399</v>
      </c>
      <c r="G17" s="37">
        <v>1423517.8352931601</v>
      </c>
      <c r="H17" s="37">
        <v>0.137552204728383</v>
      </c>
    </row>
    <row r="18" spans="1:8">
      <c r="A18" s="37">
        <v>17</v>
      </c>
      <c r="B18" s="37">
        <v>31</v>
      </c>
      <c r="C18" s="37">
        <v>26089.224999999999</v>
      </c>
      <c r="D18" s="37">
        <v>200502.45218165001</v>
      </c>
      <c r="E18" s="37">
        <v>165360.07656831801</v>
      </c>
      <c r="F18" s="37">
        <v>35142.375613331998</v>
      </c>
      <c r="G18" s="37">
        <v>165360.07656831801</v>
      </c>
      <c r="H18" s="37">
        <v>0.175271550202757</v>
      </c>
    </row>
    <row r="19" spans="1:8">
      <c r="A19" s="37">
        <v>18</v>
      </c>
      <c r="B19" s="37">
        <v>32</v>
      </c>
      <c r="C19" s="37">
        <v>15341.989</v>
      </c>
      <c r="D19" s="37">
        <v>229967.715680758</v>
      </c>
      <c r="E19" s="37">
        <v>207666.84227746801</v>
      </c>
      <c r="F19" s="37">
        <v>22300.873403290101</v>
      </c>
      <c r="G19" s="37">
        <v>207666.84227746801</v>
      </c>
      <c r="H19" s="37">
        <v>9.6973931046253001E-2</v>
      </c>
    </row>
    <row r="20" spans="1:8">
      <c r="A20" s="37">
        <v>19</v>
      </c>
      <c r="B20" s="37">
        <v>33</v>
      </c>
      <c r="C20" s="37">
        <v>36172.622000000003</v>
      </c>
      <c r="D20" s="37">
        <v>520789.27498522802</v>
      </c>
      <c r="E20" s="37">
        <v>401094.01441526401</v>
      </c>
      <c r="F20" s="37">
        <v>119695.260569964</v>
      </c>
      <c r="G20" s="37">
        <v>401094.01441526401</v>
      </c>
      <c r="H20" s="37">
        <v>0.229834342447545</v>
      </c>
    </row>
    <row r="21" spans="1:8">
      <c r="A21" s="37">
        <v>20</v>
      </c>
      <c r="B21" s="37">
        <v>34</v>
      </c>
      <c r="C21" s="37">
        <v>34044.512999999999</v>
      </c>
      <c r="D21" s="37">
        <v>217721.962649444</v>
      </c>
      <c r="E21" s="37">
        <v>158552.042997379</v>
      </c>
      <c r="F21" s="37">
        <v>59169.919652065299</v>
      </c>
      <c r="G21" s="37">
        <v>158552.042997379</v>
      </c>
      <c r="H21" s="37">
        <v>0.27176826321070502</v>
      </c>
    </row>
    <row r="22" spans="1:8">
      <c r="A22" s="37">
        <v>21</v>
      </c>
      <c r="B22" s="37">
        <v>35</v>
      </c>
      <c r="C22" s="37">
        <v>24854.834999999999</v>
      </c>
      <c r="D22" s="37">
        <v>759078.75620796497</v>
      </c>
      <c r="E22" s="37">
        <v>722840.87387610599</v>
      </c>
      <c r="F22" s="37">
        <v>36237.882331858404</v>
      </c>
      <c r="G22" s="37">
        <v>722840.87387610599</v>
      </c>
      <c r="H22" s="37">
        <v>4.7739291918650797E-2</v>
      </c>
    </row>
    <row r="23" spans="1:8">
      <c r="A23" s="37">
        <v>22</v>
      </c>
      <c r="B23" s="37">
        <v>36</v>
      </c>
      <c r="C23" s="37">
        <v>103808.984</v>
      </c>
      <c r="D23" s="37">
        <v>841667.81111238897</v>
      </c>
      <c r="E23" s="37">
        <v>723210.82810104406</v>
      </c>
      <c r="F23" s="37">
        <v>118456.983011345</v>
      </c>
      <c r="G23" s="37">
        <v>723210.82810104406</v>
      </c>
      <c r="H23" s="37">
        <v>0.140740778543956</v>
      </c>
    </row>
    <row r="24" spans="1:8">
      <c r="A24" s="37">
        <v>23</v>
      </c>
      <c r="B24" s="37">
        <v>37</v>
      </c>
      <c r="C24" s="37">
        <v>123876.414</v>
      </c>
      <c r="D24" s="37">
        <v>895629.87084601796</v>
      </c>
      <c r="E24" s="37">
        <v>788553.20493121701</v>
      </c>
      <c r="F24" s="37">
        <v>107076.6659148</v>
      </c>
      <c r="G24" s="37">
        <v>788553.20493121701</v>
      </c>
      <c r="H24" s="37">
        <v>0.11955459437016699</v>
      </c>
    </row>
    <row r="25" spans="1:8">
      <c r="A25" s="37">
        <v>24</v>
      </c>
      <c r="B25" s="37">
        <v>38</v>
      </c>
      <c r="C25" s="37">
        <v>137419.03400000001</v>
      </c>
      <c r="D25" s="37">
        <v>646699.46587522095</v>
      </c>
      <c r="E25" s="37">
        <v>604747.30869557499</v>
      </c>
      <c r="F25" s="37">
        <v>41952.157179645998</v>
      </c>
      <c r="G25" s="37">
        <v>604747.30869557499</v>
      </c>
      <c r="H25" s="37">
        <v>6.4871179571594995E-2</v>
      </c>
    </row>
    <row r="26" spans="1:8">
      <c r="A26" s="37">
        <v>25</v>
      </c>
      <c r="B26" s="37">
        <v>39</v>
      </c>
      <c r="C26" s="37">
        <v>64288.883000000002</v>
      </c>
      <c r="D26" s="37">
        <v>100813.666360865</v>
      </c>
      <c r="E26" s="37">
        <v>72379.095637752296</v>
      </c>
      <c r="F26" s="37">
        <v>28434.570723113</v>
      </c>
      <c r="G26" s="37">
        <v>72379.095637752296</v>
      </c>
      <c r="H26" s="37">
        <v>0.28205075511618299</v>
      </c>
    </row>
    <row r="27" spans="1:8">
      <c r="A27" s="37">
        <v>26</v>
      </c>
      <c r="B27" s="37">
        <v>42</v>
      </c>
      <c r="C27" s="37">
        <v>20005.415000000001</v>
      </c>
      <c r="D27" s="37">
        <v>317374.51140000002</v>
      </c>
      <c r="E27" s="37">
        <v>299877.30070000002</v>
      </c>
      <c r="F27" s="37">
        <v>17497.2107</v>
      </c>
      <c r="G27" s="37">
        <v>299877.30070000002</v>
      </c>
      <c r="H27" s="37">
        <v>5.51311150439159E-2</v>
      </c>
    </row>
    <row r="28" spans="1:8">
      <c r="A28" s="37">
        <v>27</v>
      </c>
      <c r="B28" s="37">
        <v>75</v>
      </c>
      <c r="C28" s="37">
        <v>97</v>
      </c>
      <c r="D28" s="37">
        <v>50028.205128205103</v>
      </c>
      <c r="E28" s="37">
        <v>47040.307692307702</v>
      </c>
      <c r="F28" s="37">
        <v>2987.8974358974401</v>
      </c>
      <c r="G28" s="37">
        <v>47040.307692307702</v>
      </c>
      <c r="H28" s="37">
        <v>5.9724258110809302E-2</v>
      </c>
    </row>
    <row r="29" spans="1:8">
      <c r="A29" s="37">
        <v>28</v>
      </c>
      <c r="B29" s="37">
        <v>76</v>
      </c>
      <c r="C29" s="37">
        <v>3241</v>
      </c>
      <c r="D29" s="37">
        <v>1201624.8761666699</v>
      </c>
      <c r="E29" s="37">
        <v>1179489.91194017</v>
      </c>
      <c r="F29" s="37">
        <v>22134.9642264957</v>
      </c>
      <c r="G29" s="37">
        <v>1179489.91194017</v>
      </c>
      <c r="H29" s="37">
        <v>1.8420860507739299E-2</v>
      </c>
    </row>
    <row r="30" spans="1:8">
      <c r="A30" s="37">
        <v>29</v>
      </c>
      <c r="B30" s="37">
        <v>99</v>
      </c>
      <c r="C30" s="37">
        <v>15</v>
      </c>
      <c r="D30" s="37">
        <v>17114.5299145299</v>
      </c>
      <c r="E30" s="37">
        <v>14417.777777777799</v>
      </c>
      <c r="F30" s="37">
        <v>2696.7521367521399</v>
      </c>
      <c r="G30" s="37">
        <v>14417.777777777799</v>
      </c>
      <c r="H30" s="37">
        <v>0.157570914902117</v>
      </c>
    </row>
    <row r="31" spans="1:8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>
      <c r="A33" s="30"/>
      <c r="B33" s="33">
        <v>70</v>
      </c>
      <c r="C33" s="34">
        <v>52</v>
      </c>
      <c r="D33" s="34">
        <v>76628.240000000005</v>
      </c>
      <c r="E33" s="34">
        <v>74215.69</v>
      </c>
      <c r="F33" s="30"/>
      <c r="G33" s="30"/>
      <c r="H33" s="30"/>
    </row>
    <row r="34" spans="1:8">
      <c r="A34" s="30"/>
      <c r="B34" s="33">
        <v>71</v>
      </c>
      <c r="C34" s="34">
        <v>54</v>
      </c>
      <c r="D34" s="34">
        <v>120268.35</v>
      </c>
      <c r="E34" s="34">
        <v>122753.26</v>
      </c>
      <c r="F34" s="30"/>
      <c r="G34" s="30"/>
      <c r="H34" s="30"/>
    </row>
    <row r="35" spans="1:8">
      <c r="A35" s="30"/>
      <c r="B35" s="33">
        <v>72</v>
      </c>
      <c r="C35" s="34">
        <v>11</v>
      </c>
      <c r="D35" s="34">
        <v>16506.830000000002</v>
      </c>
      <c r="E35" s="34">
        <v>15043.58</v>
      </c>
      <c r="F35" s="30"/>
      <c r="G35" s="30"/>
      <c r="H35" s="30"/>
    </row>
    <row r="36" spans="1:8">
      <c r="A36" s="30"/>
      <c r="B36" s="33">
        <v>73</v>
      </c>
      <c r="C36" s="34">
        <v>59</v>
      </c>
      <c r="D36" s="34">
        <v>117277.83</v>
      </c>
      <c r="E36" s="34">
        <v>135930.82999999999</v>
      </c>
      <c r="F36" s="30"/>
      <c r="G36" s="30"/>
      <c r="H36" s="30"/>
    </row>
    <row r="37" spans="1:8">
      <c r="A37" s="30"/>
      <c r="B37" s="33">
        <v>77</v>
      </c>
      <c r="C37" s="34">
        <v>62</v>
      </c>
      <c r="D37" s="34">
        <v>81790.69</v>
      </c>
      <c r="E37" s="34">
        <v>88641.8</v>
      </c>
      <c r="F37" s="30"/>
      <c r="G37" s="30"/>
      <c r="H37" s="30"/>
    </row>
    <row r="38" spans="1:8">
      <c r="A38" s="30"/>
      <c r="B38" s="33">
        <v>78</v>
      </c>
      <c r="C38" s="34">
        <v>34</v>
      </c>
      <c r="D38" s="34">
        <v>44655.57</v>
      </c>
      <c r="E38" s="34">
        <v>38678.730000000003</v>
      </c>
      <c r="F38" s="34"/>
      <c r="G38" s="30"/>
      <c r="H38" s="30"/>
    </row>
    <row r="39" spans="1:8">
      <c r="A39" s="30"/>
      <c r="B39" s="33">
        <v>74</v>
      </c>
      <c r="C39" s="34">
        <v>0</v>
      </c>
      <c r="D39" s="34">
        <v>0</v>
      </c>
      <c r="E39" s="34">
        <v>0</v>
      </c>
      <c r="F39" s="30"/>
      <c r="G39" s="30"/>
      <c r="H39" s="30"/>
    </row>
    <row r="40" spans="1:8">
      <c r="A40" s="30"/>
      <c r="B40" s="31"/>
      <c r="C40" s="30"/>
      <c r="D40" s="30"/>
      <c r="E40" s="30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1"/>
      <c r="D42" s="31"/>
      <c r="E42" s="31"/>
      <c r="F42" s="31"/>
      <c r="G42" s="31"/>
      <c r="H42" s="31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0"/>
      <c r="D44" s="30"/>
      <c r="E44" s="30"/>
      <c r="F44" s="30"/>
      <c r="G44" s="30"/>
      <c r="H44" s="30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</sheetData>
  <phoneticPr fontId="2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2016-03-31T00:39:20Z</dcterms:modified>
</cp:coreProperties>
</file>