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<sst xmlns="http://schemas.openxmlformats.org/spreadsheetml/2006/main" count="119" uniqueCount="78">
  <si>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</si>
  <si>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</si>
  <si>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</si>
  <si>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</si>
  <si>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</si>
  <si>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</si>
  <si>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</si>
  <si>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</si>
  <si>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</si>
  <si>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</si>
  <si>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</si>
  <si>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</si>
  <si>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</si>
  <si>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</si>
  <si>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</si>
  <si>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</si>
  <si>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</si>
  <si>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</si>
  <si>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</si>
  <si>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</si>
  <si>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</si>
  <si>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</si>
  <si>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</si>
  <si>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</si>
  <si>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</si>
  <si>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</si>
  <si>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</si>
  <si>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</si>
  <si>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</si>
  <si>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</si>
  <si>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</si>
  <si>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</si>
  <si>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</si>
  <si>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</si>
  <si>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</si>
  <si>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</si>
  <si>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</si>
  <si>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</si>
  <si>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</si>
  <si>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</si>
  <si>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8" type="noConversion"/>
  </si>
  <si>
    <t>COST</t>
    <phoneticPr fontId="38" type="noConversion"/>
  </si>
  <si>
    <t>成本</t>
    <phoneticPr fontId="38" type="noConversion"/>
  </si>
  <si>
    <t>销售金额差异</t>
    <phoneticPr fontId="38" type="noConversion"/>
  </si>
  <si>
    <t>销售成本差异</t>
    <phoneticPr fontId="3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</si>
  <si>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</si>
  <si>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</si>
  <si>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</si>
  <si>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</si>
  <si>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</si>
  <si>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</si>
  <si>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</si>
  <si>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</si>
  <si>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</si>
  <si>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</si>
  <si>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</si>
  <si>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</si>
  <si>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</si>
  <si>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</si>
  <si>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</si>
  <si>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</si>
  <si>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</si>
  <si>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</si>
  <si>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</si>
  <si>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</si>
  <si>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</si>
  <si>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</si>
  <si>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</si>
  <si>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</si>
  <si>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</si>
  <si>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</si>
  <si>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8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</si>
  <si>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</si>
  <si>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8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</si>
  <si>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</si>
  <si>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8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</si>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</sst>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34" fillId="8" borderId="8" applyNumberFormat="0" applyFont="0" applyAlignment="0" applyProtection="0">
      <alignment vertical="center"/>
    </xf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8" fillId="0" borderId="0" applyNumberForma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52" fillId="38" borderId="21">
      <alignment vertical="center"/>
    </xf>
    <xf numFmtId="0" fontId="71" fillId="0" borderId="0"/>
    <xf numFmtId="180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178" fontId="73" fillId="0" borderId="0" applyFont="0" applyFill="0" applyBorder="0" applyAlignment="0" applyProtection="0"/>
    <xf numFmtId="179" fontId="73" fillId="0" borderId="0" applyFont="0" applyFill="0" applyBorder="0" applyAlignment="0" applyProtection="0"/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1" applyNumberFormat="0" applyFill="0" applyAlignment="0" applyProtection="0">
      <alignment vertical="center"/>
    </xf>
    <xf numFmtId="0" fontId="77" fillId="0" borderId="2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2" fillId="5" borderId="4" applyNumberFormat="0" applyAlignment="0" applyProtection="0">
      <alignment vertical="center"/>
    </xf>
    <xf numFmtId="0" fontId="83" fillId="6" borderId="5" applyNumberFormat="0" applyAlignment="0" applyProtection="0">
      <alignment vertical="center"/>
    </xf>
    <xf numFmtId="0" fontId="84" fillId="6" borderId="4" applyNumberFormat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7" borderId="7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9" applyNumberFormat="0" applyFill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5" fillId="0" borderId="0" xfId="0" applyFont="1"/>
    <xf numFmtId="177" fontId="35" fillId="0" borderId="0" xfId="0" applyNumberFormat="1" applyFont="1"/>
    <xf numFmtId="0" fontId="0" fillId="0" borderId="0" xfId="0" applyAlignment="1"/>
    <xf numFmtId="0" fontId="35" fillId="0" borderId="0" xfId="0" applyNumberFormat="1" applyFont="1"/>
    <xf numFmtId="0" fontId="36" fillId="0" borderId="18" xfId="0" applyFont="1" applyBorder="1" applyAlignment="1">
      <alignment wrapText="1"/>
    </xf>
    <xf numFmtId="0" fontId="36" fillId="0" borderId="18" xfId="0" applyNumberFormat="1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35" fillId="0" borderId="18" xfId="0" applyFont="1" applyBorder="1" applyAlignment="1">
      <alignment horizontal="right" vertical="center" wrapText="1"/>
    </xf>
    <xf numFmtId="49" fontId="36" fillId="36" borderId="18" xfId="0" applyNumberFormat="1" applyFont="1" applyFill="1" applyBorder="1" applyAlignment="1">
      <alignment vertical="center" wrapText="1"/>
    </xf>
    <xf numFmtId="49" fontId="39" fillId="37" borderId="18" xfId="0" applyNumberFormat="1" applyFont="1" applyFill="1" applyBorder="1" applyAlignment="1">
      <alignment horizontal="center" vertical="center" wrapText="1"/>
    </xf>
    <xf numFmtId="0" fontId="36" fillId="33" borderId="18" xfId="0" applyFont="1" applyFill="1" applyBorder="1" applyAlignment="1">
      <alignment vertical="center" wrapText="1"/>
    </xf>
    <xf numFmtId="0" fontId="36" fillId="33" borderId="18" xfId="0" applyNumberFormat="1" applyFont="1" applyFill="1" applyBorder="1" applyAlignment="1">
      <alignment vertical="center" wrapText="1"/>
    </xf>
    <xf numFmtId="0" fontId="36" fillId="36" borderId="18" xfId="0" applyFont="1" applyFill="1" applyBorder="1" applyAlignment="1">
      <alignment vertical="center" wrapText="1"/>
    </xf>
    <xf numFmtId="0" fontId="36" fillId="37" borderId="18" xfId="0" applyFont="1" applyFill="1" applyBorder="1" applyAlignment="1">
      <alignment vertical="center" wrapText="1"/>
    </xf>
    <xf numFmtId="4" fontId="36" fillId="36" borderId="18" xfId="0" applyNumberFormat="1" applyFont="1" applyFill="1" applyBorder="1" applyAlignment="1">
      <alignment horizontal="right" vertical="top" wrapText="1"/>
    </xf>
    <xf numFmtId="4" fontId="36" fillId="37" borderId="18" xfId="0" applyNumberFormat="1" applyFont="1" applyFill="1" applyBorder="1" applyAlignment="1">
      <alignment horizontal="right" vertical="top" wrapText="1"/>
    </xf>
    <xf numFmtId="177" fontId="35" fillId="36" borderId="18" xfId="0" applyNumberFormat="1" applyFont="1" applyFill="1" applyBorder="1" applyAlignment="1">
      <alignment horizontal="center" vertical="center"/>
    </xf>
    <xf numFmtId="177" fontId="35" fillId="37" borderId="18" xfId="0" applyNumberFormat="1" applyFont="1" applyFill="1" applyBorder="1" applyAlignment="1">
      <alignment horizontal="center" vertical="center"/>
    </xf>
    <xf numFmtId="177" fontId="40" fillId="0" borderId="18" xfId="0" applyNumberFormat="1" applyFont="1" applyBorder="1"/>
    <xf numFmtId="177" fontId="35" fillId="36" borderId="18" xfId="0" applyNumberFormat="1" applyFont="1" applyFill="1" applyBorder="1"/>
    <xf numFmtId="177" fontId="35" fillId="37" borderId="18" xfId="0" applyNumberFormat="1" applyFont="1" applyFill="1" applyBorder="1"/>
    <xf numFmtId="177" fontId="35" fillId="0" borderId="18" xfId="0" applyNumberFormat="1" applyFont="1" applyBorder="1"/>
    <xf numFmtId="49" fontId="36" fillId="0" borderId="18" xfId="0" applyNumberFormat="1" applyFont="1" applyFill="1" applyBorder="1" applyAlignment="1">
      <alignment vertical="center" wrapText="1"/>
    </xf>
    <xf numFmtId="0" fontId="36" fillId="0" borderId="18" xfId="0" applyFont="1" applyFill="1" applyBorder="1" applyAlignment="1">
      <alignment vertical="center" wrapText="1"/>
    </xf>
    <xf numFmtId="4" fontId="36" fillId="0" borderId="18" xfId="0" applyNumberFormat="1" applyFont="1" applyFill="1" applyBorder="1" applyAlignment="1">
      <alignment horizontal="right" vertical="top" wrapText="1"/>
    </xf>
    <xf numFmtId="0" fontId="35" fillId="0" borderId="0" xfId="0" applyFont="1" applyFill="1"/>
    <xf numFmtId="176" fontId="3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6" fillId="0" borderId="0" xfId="0" applyNumberFormat="1" applyFont="1" applyAlignment="1"/>
    <xf numFmtId="1" fontId="46" fillId="0" borderId="0" xfId="0" applyNumberFormat="1" applyFont="1" applyAlignment="1"/>
    <xf numFmtId="0" fontId="35" fillId="0" borderId="0" xfId="0" applyFont="1"/>
    <xf numFmtId="1" fontId="70" fillId="0" borderId="0" xfId="0" applyNumberFormat="1" applyFont="1" applyAlignment="1"/>
    <xf numFmtId="0" fontId="70" fillId="0" borderId="0" xfId="0" applyNumberFormat="1" applyFont="1" applyAlignment="1"/>
    <xf numFmtId="0" fontId="35" fillId="0" borderId="0" xfId="0" applyFont="1"/>
    <xf numFmtId="0" fontId="35" fillId="0" borderId="0" xfId="0" applyFont="1"/>
    <xf numFmtId="0" fontId="71" fillId="0" borderId="0" xfId="110"/>
    <xf numFmtId="0" fontId="72" fillId="0" borderId="0" xfId="110" applyNumberFormat="1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5" fillId="0" borderId="0" xfId="0" applyFont="1" applyAlignment="1">
      <alignment vertical="center"/>
    </xf>
    <xf numFmtId="49" fontId="36" fillId="33" borderId="18" xfId="0" applyNumberFormat="1" applyFont="1" applyFill="1" applyBorder="1" applyAlignment="1">
      <alignment horizontal="left" vertical="top" wrapText="1"/>
    </xf>
    <xf numFmtId="49" fontId="36" fillId="33" borderId="22" xfId="0" applyNumberFormat="1" applyFont="1" applyFill="1" applyBorder="1" applyAlignment="1">
      <alignment horizontal="left" vertical="top" wrapText="1"/>
    </xf>
    <xf numFmtId="49" fontId="36" fillId="33" borderId="23" xfId="0" applyNumberFormat="1" applyFont="1" applyFill="1" applyBorder="1" applyAlignment="1">
      <alignment horizontal="left" vertical="top" wrapText="1"/>
    </xf>
    <xf numFmtId="0" fontId="36" fillId="33" borderId="18" xfId="0" applyFont="1" applyFill="1" applyBorder="1" applyAlignment="1">
      <alignment vertical="center" wrapText="1"/>
    </xf>
    <xf numFmtId="49" fontId="37" fillId="33" borderId="18" xfId="0" applyNumberFormat="1" applyFont="1" applyFill="1" applyBorder="1" applyAlignment="1">
      <alignment horizontal="left" vertical="top" wrapText="1"/>
    </xf>
    <xf numFmtId="14" fontId="36" fillId="33" borderId="18" xfId="0" applyNumberFormat="1" applyFont="1" applyFill="1" applyBorder="1" applyAlignment="1">
      <alignment vertical="center" wrapText="1"/>
    </xf>
    <xf numFmtId="49" fontId="36" fillId="33" borderId="13" xfId="0" applyNumberFormat="1" applyFont="1" applyFill="1" applyBorder="1" applyAlignment="1">
      <alignment horizontal="left" vertical="top" wrapText="1"/>
    </xf>
    <xf numFmtId="49" fontId="36" fillId="33" borderId="15" xfId="0" applyNumberFormat="1" applyFont="1" applyFill="1" applyBorder="1" applyAlignment="1">
      <alignment horizontal="left" vertical="top" wrapText="1"/>
    </xf>
    <xf numFmtId="0" fontId="35" fillId="0" borderId="0" xfId="0" applyFont="1" applyAlignment="1">
      <alignment wrapText="1"/>
    </xf>
    <xf numFmtId="0" fontId="41" fillId="0" borderId="0" xfId="0" applyFont="1" applyAlignment="1">
      <alignment horizontal="left" wrapText="1"/>
    </xf>
    <xf numFmtId="0" fontId="35" fillId="0" borderId="0" xfId="0" applyFont="1" applyAlignment="1">
      <alignment horizontal="right" vertical="center" wrapText="1"/>
    </xf>
    <xf numFmtId="0" fontId="47" fillId="0" borderId="19" xfId="0" applyFont="1" applyBorder="1" applyAlignment="1">
      <alignment horizontal="left" vertical="center" wrapText="1"/>
    </xf>
    <xf numFmtId="0" fontId="35" fillId="0" borderId="19" xfId="0" applyFont="1" applyBorder="1" applyAlignment="1">
      <alignment wrapText="1"/>
    </xf>
    <xf numFmtId="0" fontId="36" fillId="0" borderId="10" xfId="0" applyFont="1" applyBorder="1" applyAlignment="1">
      <alignment wrapText="1"/>
    </xf>
    <xf numFmtId="0" fontId="35" fillId="0" borderId="11" xfId="0" applyFont="1" applyBorder="1" applyAlignment="1">
      <alignment wrapText="1"/>
    </xf>
    <xf numFmtId="0" fontId="35" fillId="0" borderId="11" xfId="0" applyFont="1" applyBorder="1" applyAlignment="1">
      <alignment horizontal="right" vertical="center" wrapText="1"/>
    </xf>
    <xf numFmtId="49" fontId="36" fillId="33" borderId="10" xfId="0" applyNumberFormat="1" applyFont="1" applyFill="1" applyBorder="1" applyAlignment="1">
      <alignment vertical="center" wrapText="1"/>
    </xf>
    <xf numFmtId="49" fontId="36" fillId="33" borderId="12" xfId="0" applyNumberFormat="1" applyFont="1" applyFill="1" applyBorder="1" applyAlignment="1">
      <alignment vertical="center" wrapText="1"/>
    </xf>
    <xf numFmtId="0" fontId="36" fillId="33" borderId="10" xfId="0" applyFont="1" applyFill="1" applyBorder="1" applyAlignment="1">
      <alignment vertical="center" wrapText="1"/>
    </xf>
    <xf numFmtId="0" fontId="36" fillId="33" borderId="13" xfId="0" applyFont="1" applyFill="1" applyBorder="1" applyAlignment="1">
      <alignment vertical="center" wrapText="1"/>
    </xf>
    <xf numFmtId="0" fontId="36" fillId="33" borderId="15" xfId="0" applyFont="1" applyFill="1" applyBorder="1" applyAlignment="1">
      <alignment vertical="center" wrapText="1"/>
    </xf>
    <xf numFmtId="0" fontId="36" fillId="33" borderId="12" xfId="0" applyFont="1" applyFill="1" applyBorder="1" applyAlignment="1">
      <alignment vertical="center" wrapText="1"/>
    </xf>
    <xf numFmtId="49" fontId="37" fillId="33" borderId="13" xfId="0" applyNumberFormat="1" applyFont="1" applyFill="1" applyBorder="1" applyAlignment="1">
      <alignment horizontal="left" vertical="top" wrapText="1"/>
    </xf>
    <xf numFmtId="49" fontId="37" fillId="33" borderId="14" xfId="0" applyNumberFormat="1" applyFont="1" applyFill="1" applyBorder="1" applyAlignment="1">
      <alignment horizontal="left" vertical="top" wrapText="1"/>
    </xf>
    <xf numFmtId="49" fontId="37" fillId="33" borderId="15" xfId="0" applyNumberFormat="1" applyFont="1" applyFill="1" applyBorder="1" applyAlignment="1">
      <alignment horizontal="left" vertical="top" wrapText="1"/>
    </xf>
    <xf numFmtId="4" fontId="37" fillId="34" borderId="10" xfId="0" applyNumberFormat="1" applyFont="1" applyFill="1" applyBorder="1" applyAlignment="1">
      <alignment horizontal="right" vertical="top" wrapText="1"/>
    </xf>
    <xf numFmtId="176" fontId="37" fillId="34" borderId="10" xfId="0" applyNumberFormat="1" applyFont="1" applyFill="1" applyBorder="1" applyAlignment="1">
      <alignment horizontal="right" vertical="top" wrapText="1"/>
    </xf>
    <xf numFmtId="176" fontId="37" fillId="34" borderId="12" xfId="0" applyNumberFormat="1" applyFont="1" applyFill="1" applyBorder="1" applyAlignment="1">
      <alignment horizontal="right" vertical="top" wrapText="1"/>
    </xf>
    <xf numFmtId="14" fontId="36" fillId="33" borderId="12" xfId="0" applyNumberFormat="1" applyFont="1" applyFill="1" applyBorder="1" applyAlignment="1">
      <alignment vertical="center" wrapText="1"/>
    </xf>
    <xf numFmtId="4" fontId="36" fillId="35" borderId="10" xfId="0" applyNumberFormat="1" applyFont="1" applyFill="1" applyBorder="1" applyAlignment="1">
      <alignment horizontal="right" vertical="top" wrapText="1"/>
    </xf>
    <xf numFmtId="176" fontId="36" fillId="35" borderId="10" xfId="0" applyNumberFormat="1" applyFont="1" applyFill="1" applyBorder="1" applyAlignment="1">
      <alignment horizontal="right" vertical="top" wrapText="1"/>
    </xf>
    <xf numFmtId="176" fontId="36" fillId="35" borderId="12" xfId="0" applyNumberFormat="1" applyFont="1" applyFill="1" applyBorder="1" applyAlignment="1">
      <alignment horizontal="right" vertical="top" wrapText="1"/>
    </xf>
    <xf numFmtId="14" fontId="36" fillId="33" borderId="16" xfId="0" applyNumberFormat="1" applyFont="1" applyFill="1" applyBorder="1" applyAlignment="1">
      <alignment vertical="center" wrapText="1"/>
    </xf>
    <xf numFmtId="0" fontId="36" fillId="35" borderId="10" xfId="0" applyFont="1" applyFill="1" applyBorder="1" applyAlignment="1">
      <alignment horizontal="right" vertical="top" wrapText="1"/>
    </xf>
    <xf numFmtId="0" fontId="36" fillId="35" borderId="12" xfId="0" applyFont="1" applyFill="1" applyBorder="1" applyAlignment="1">
      <alignment horizontal="right" vertical="top" wrapText="1"/>
    </xf>
    <xf numFmtId="14" fontId="36" fillId="33" borderId="17" xfId="0" applyNumberFormat="1" applyFont="1" applyFill="1" applyBorder="1" applyAlignment="1">
      <alignment vertical="center" wrapText="1"/>
    </xf>
    <xf numFmtId="4" fontId="36" fillId="35" borderId="13" xfId="0" applyNumberFormat="1" applyFont="1" applyFill="1" applyBorder="1" applyAlignment="1">
      <alignment horizontal="right" vertical="top" wrapText="1"/>
    </xf>
    <xf numFmtId="0" fontId="36" fillId="35" borderId="13" xfId="0" applyFont="1" applyFill="1" applyBorder="1" applyAlignment="1">
      <alignment horizontal="right" vertical="top" wrapText="1"/>
    </xf>
    <xf numFmtId="176" fontId="36" fillId="35" borderId="13" xfId="0" applyNumberFormat="1" applyFont="1" applyFill="1" applyBorder="1" applyAlignment="1">
      <alignment horizontal="right" vertical="top" wrapText="1"/>
    </xf>
    <xf numFmtId="176" fontId="36" fillId="35" borderId="20" xfId="0" applyNumberFormat="1" applyFont="1" applyFill="1" applyBorder="1" applyAlignment="1">
      <alignment horizontal="right" vertical="top" wrapText="1"/>
    </xf>
  </cellXfs>
  <cellStyles count="41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SUM(E4:E41)</f>
        <v>19975462.649899997</v>
      </c>
      <c r="F3" s="25">
        <f>RA!I7</f>
        <v>2105741.0907000001</v>
      </c>
      <c r="G3" s="16">
        <f>SUM(G4:G41)</f>
        <v>17870853.952999998</v>
      </c>
      <c r="H3" s="27">
        <f>RA!J7</f>
        <v>10.534658709020899</v>
      </c>
      <c r="I3" s="20">
        <f>SUM(I4:I41)</f>
        <v>19975471.35383122</v>
      </c>
      <c r="J3" s="21">
        <f>SUM(J4:J41)</f>
        <v>17870853.870567877</v>
      </c>
      <c r="K3" s="22">
        <f>E3-I3</f>
        <v>-8.7039312236011028</v>
      </c>
      <c r="L3" s="22">
        <f>G3-J3</f>
        <v>8.243212103843689E-2</v>
      </c>
    </row>
    <row r="4" spans="1:13">
      <c r="A4" s="47">
        <f>RA!A8</f>
        <v>42498</v>
      </c>
      <c r="B4" s="12">
        <v>12</v>
      </c>
      <c r="C4" s="42" t="s">
        <v>6</v>
      </c>
      <c r="D4" s="42"/>
      <c r="E4" s="15">
        <f>VLOOKUP(C4,RA!B8:D35,3,0)</f>
        <v>637181.06149999995</v>
      </c>
      <c r="F4" s="25">
        <f>VLOOKUP(C4,RA!B8:I38,8,0)</f>
        <v>158519.8211</v>
      </c>
      <c r="G4" s="16">
        <f t="shared" ref="G4:G41" si="0">E4-F4</f>
        <v>478661.24039999995</v>
      </c>
      <c r="H4" s="27">
        <f>RA!J8</f>
        <v>24.878300796766499</v>
      </c>
      <c r="I4" s="20">
        <f>VLOOKUP(B4,RMS!B:D,3,FALSE)</f>
        <v>637182.05972478597</v>
      </c>
      <c r="J4" s="21">
        <f>VLOOKUP(B4,RMS!B:E,4,FALSE)</f>
        <v>478661.25527521397</v>
      </c>
      <c r="K4" s="22">
        <f t="shared" ref="K4:K41" si="1">E4-I4</f>
        <v>-0.99822478601709008</v>
      </c>
      <c r="L4" s="22">
        <f t="shared" ref="L4:L41" si="2">G4-J4</f>
        <v>-1.4875214023049921E-2</v>
      </c>
    </row>
    <row r="5" spans="1:13">
      <c r="A5" s="47"/>
      <c r="B5" s="12">
        <v>13</v>
      </c>
      <c r="C5" s="42" t="s">
        <v>7</v>
      </c>
      <c r="D5" s="42"/>
      <c r="E5" s="15">
        <f>VLOOKUP(C5,RA!B8:D36,3,0)</f>
        <v>110035.1986</v>
      </c>
      <c r="F5" s="25">
        <f>VLOOKUP(C5,RA!B9:I39,8,0)</f>
        <v>24931.129499999999</v>
      </c>
      <c r="G5" s="16">
        <f t="shared" si="0"/>
        <v>85104.069100000008</v>
      </c>
      <c r="H5" s="27">
        <f>RA!J9</f>
        <v>22.657413097993899</v>
      </c>
      <c r="I5" s="20">
        <f>VLOOKUP(B5,RMS!B:D,3,FALSE)</f>
        <v>110035.238758974</v>
      </c>
      <c r="J5" s="21">
        <f>VLOOKUP(B5,RMS!B:E,4,FALSE)</f>
        <v>85104.062644444406</v>
      </c>
      <c r="K5" s="22">
        <f t="shared" si="1"/>
        <v>-4.0158973992220126E-2</v>
      </c>
      <c r="L5" s="22">
        <f t="shared" si="2"/>
        <v>6.4555556018603966E-3</v>
      </c>
      <c r="M5" s="32"/>
    </row>
    <row r="6" spans="1:13">
      <c r="A6" s="47"/>
      <c r="B6" s="12">
        <v>14</v>
      </c>
      <c r="C6" s="42" t="s">
        <v>8</v>
      </c>
      <c r="D6" s="42"/>
      <c r="E6" s="15">
        <f>VLOOKUP(C6,RA!B10:D37,3,0)</f>
        <v>171566.2016</v>
      </c>
      <c r="F6" s="25">
        <f>VLOOKUP(C6,RA!B10:I40,8,0)</f>
        <v>29507.5209</v>
      </c>
      <c r="G6" s="16">
        <f t="shared" si="0"/>
        <v>142058.6807</v>
      </c>
      <c r="H6" s="27">
        <f>RA!J10</f>
        <v>17.198912504221301</v>
      </c>
      <c r="I6" s="20">
        <f>VLOOKUP(B6,RMS!B:D,3,FALSE)</f>
        <v>171568.876042758</v>
      </c>
      <c r="J6" s="21">
        <f>VLOOKUP(B6,RMS!B:E,4,FALSE)</f>
        <v>142058.67975776401</v>
      </c>
      <c r="K6" s="22">
        <f>E6-I6</f>
        <v>-2.6744427579978947</v>
      </c>
      <c r="L6" s="22">
        <f t="shared" si="2"/>
        <v>9.4223598716780543E-4</v>
      </c>
      <c r="M6" s="32"/>
    </row>
    <row r="7" spans="1:13">
      <c r="A7" s="47"/>
      <c r="B7" s="12">
        <v>15</v>
      </c>
      <c r="C7" s="42" t="s">
        <v>9</v>
      </c>
      <c r="D7" s="42"/>
      <c r="E7" s="15">
        <f>VLOOKUP(C7,RA!B10:D38,3,0)</f>
        <v>64902.423199999997</v>
      </c>
      <c r="F7" s="25">
        <f>VLOOKUP(C7,RA!B11:I41,8,0)</f>
        <v>13129.703</v>
      </c>
      <c r="G7" s="16">
        <f t="shared" si="0"/>
        <v>51772.720199999996</v>
      </c>
      <c r="H7" s="27">
        <f>RA!J11</f>
        <v>20.2299118471127</v>
      </c>
      <c r="I7" s="20">
        <f>VLOOKUP(B7,RMS!B:D,3,FALSE)</f>
        <v>64902.463030761697</v>
      </c>
      <c r="J7" s="21">
        <f>VLOOKUP(B7,RMS!B:E,4,FALSE)</f>
        <v>51772.720644096502</v>
      </c>
      <c r="K7" s="22">
        <f t="shared" si="1"/>
        <v>-3.9830761699704453E-2</v>
      </c>
      <c r="L7" s="22">
        <f t="shared" si="2"/>
        <v>-4.4409650581656024E-4</v>
      </c>
      <c r="M7" s="32"/>
    </row>
    <row r="8" spans="1:13">
      <c r="A8" s="47"/>
      <c r="B8" s="12">
        <v>16</v>
      </c>
      <c r="C8" s="42" t="s">
        <v>10</v>
      </c>
      <c r="D8" s="42"/>
      <c r="E8" s="15">
        <f>VLOOKUP(C8,RA!B12:D38,3,0)</f>
        <v>255874.44930000001</v>
      </c>
      <c r="F8" s="25">
        <f>VLOOKUP(C8,RA!B12:I42,8,0)</f>
        <v>29117.5864</v>
      </c>
      <c r="G8" s="16">
        <f t="shared" si="0"/>
        <v>226756.86290000001</v>
      </c>
      <c r="H8" s="27">
        <f>RA!J12</f>
        <v>11.379638130988599</v>
      </c>
      <c r="I8" s="20">
        <f>VLOOKUP(B8,RMS!B:D,3,FALSE)</f>
        <v>255874.468989744</v>
      </c>
      <c r="J8" s="21">
        <f>VLOOKUP(B8,RMS!B:E,4,FALSE)</f>
        <v>226756.858496581</v>
      </c>
      <c r="K8" s="22">
        <f t="shared" si="1"/>
        <v>-1.9689743989147246E-2</v>
      </c>
      <c r="L8" s="22">
        <f t="shared" si="2"/>
        <v>4.4034190068487078E-3</v>
      </c>
      <c r="M8" s="32"/>
    </row>
    <row r="9" spans="1:13">
      <c r="A9" s="47"/>
      <c r="B9" s="12">
        <v>17</v>
      </c>
      <c r="C9" s="42" t="s">
        <v>11</v>
      </c>
      <c r="D9" s="42"/>
      <c r="E9" s="15">
        <f>VLOOKUP(C9,RA!B12:D39,3,0)</f>
        <v>281787.86599999998</v>
      </c>
      <c r="F9" s="25">
        <f>VLOOKUP(C9,RA!B13:I43,8,0)</f>
        <v>53588.271399999998</v>
      </c>
      <c r="G9" s="16">
        <f t="shared" si="0"/>
        <v>228199.59459999998</v>
      </c>
      <c r="H9" s="27">
        <f>RA!J13</f>
        <v>19.017238804739701</v>
      </c>
      <c r="I9" s="20">
        <f>VLOOKUP(B9,RMS!B:D,3,FALSE)</f>
        <v>281788.10268717899</v>
      </c>
      <c r="J9" s="21">
        <f>VLOOKUP(B9,RMS!B:E,4,FALSE)</f>
        <v>228199.593862393</v>
      </c>
      <c r="K9" s="22">
        <f t="shared" si="1"/>
        <v>-0.23668717901455238</v>
      </c>
      <c r="L9" s="22">
        <f t="shared" si="2"/>
        <v>7.3760698433034122E-4</v>
      </c>
      <c r="M9" s="32"/>
    </row>
    <row r="10" spans="1:13">
      <c r="A10" s="47"/>
      <c r="B10" s="12">
        <v>18</v>
      </c>
      <c r="C10" s="42" t="s">
        <v>12</v>
      </c>
      <c r="D10" s="42"/>
      <c r="E10" s="15">
        <f>VLOOKUP(C10,RA!B14:D40,3,0)</f>
        <v>185510.94289999999</v>
      </c>
      <c r="F10" s="25">
        <f>VLOOKUP(C10,RA!B14:I43,8,0)</f>
        <v>39906.017999999996</v>
      </c>
      <c r="G10" s="16">
        <f t="shared" si="0"/>
        <v>145604.92489999998</v>
      </c>
      <c r="H10" s="27">
        <f>RA!J14</f>
        <v>21.5114091795175</v>
      </c>
      <c r="I10" s="20">
        <f>VLOOKUP(B10,RMS!B:D,3,FALSE)</f>
        <v>185510.99961196599</v>
      </c>
      <c r="J10" s="21">
        <f>VLOOKUP(B10,RMS!B:E,4,FALSE)</f>
        <v>145604.93027435901</v>
      </c>
      <c r="K10" s="22">
        <f t="shared" si="1"/>
        <v>-5.6711965997237712E-2</v>
      </c>
      <c r="L10" s="22">
        <f t="shared" si="2"/>
        <v>-5.3743590251542628E-3</v>
      </c>
      <c r="M10" s="32"/>
    </row>
    <row r="11" spans="1:13">
      <c r="A11" s="47"/>
      <c r="B11" s="12">
        <v>19</v>
      </c>
      <c r="C11" s="42" t="s">
        <v>13</v>
      </c>
      <c r="D11" s="42"/>
      <c r="E11" s="15">
        <f>VLOOKUP(C11,RA!B14:D41,3,0)</f>
        <v>131848.22440000001</v>
      </c>
      <c r="F11" s="25">
        <f>VLOOKUP(C11,RA!B15:I44,8,0)</f>
        <v>28977.337899999999</v>
      </c>
      <c r="G11" s="16">
        <f t="shared" si="0"/>
        <v>102870.88650000001</v>
      </c>
      <c r="H11" s="27">
        <f>RA!J15</f>
        <v>21.977799118544699</v>
      </c>
      <c r="I11" s="20">
        <f>VLOOKUP(B11,RMS!B:D,3,FALSE)</f>
        <v>131848.491321368</v>
      </c>
      <c r="J11" s="21">
        <f>VLOOKUP(B11,RMS!B:E,4,FALSE)</f>
        <v>102870.886506838</v>
      </c>
      <c r="K11" s="22">
        <f t="shared" si="1"/>
        <v>-0.26692136799101718</v>
      </c>
      <c r="L11" s="22">
        <f t="shared" si="2"/>
        <v>-6.8379886215552688E-6</v>
      </c>
      <c r="M11" s="32"/>
    </row>
    <row r="12" spans="1:13">
      <c r="A12" s="47"/>
      <c r="B12" s="12">
        <v>21</v>
      </c>
      <c r="C12" s="42" t="s">
        <v>14</v>
      </c>
      <c r="D12" s="42"/>
      <c r="E12" s="15">
        <f>VLOOKUP(C12,RA!B16:D42,3,0)</f>
        <v>1193957.8631</v>
      </c>
      <c r="F12" s="25">
        <f>VLOOKUP(C12,RA!B16:I45,8,0)</f>
        <v>13370.0036</v>
      </c>
      <c r="G12" s="16">
        <f t="shared" si="0"/>
        <v>1180587.8595</v>
      </c>
      <c r="H12" s="27">
        <f>RA!J16</f>
        <v>1.11980531417466</v>
      </c>
      <c r="I12" s="20">
        <f>VLOOKUP(B12,RMS!B:D,3,FALSE)</f>
        <v>1193956.7789299099</v>
      </c>
      <c r="J12" s="21">
        <f>VLOOKUP(B12,RMS!B:E,4,FALSE)</f>
        <v>1180587.8593333301</v>
      </c>
      <c r="K12" s="22">
        <f t="shared" si="1"/>
        <v>1.0841700900346041</v>
      </c>
      <c r="L12" s="22">
        <f t="shared" si="2"/>
        <v>1.6666995361447334E-4</v>
      </c>
      <c r="M12" s="32"/>
    </row>
    <row r="13" spans="1:13">
      <c r="A13" s="47"/>
      <c r="B13" s="12">
        <v>22</v>
      </c>
      <c r="C13" s="42" t="s">
        <v>15</v>
      </c>
      <c r="D13" s="42"/>
      <c r="E13" s="15">
        <f>VLOOKUP(C13,RA!B16:D43,3,0)</f>
        <v>423758.07569999999</v>
      </c>
      <c r="F13" s="25">
        <f>VLOOKUP(C13,RA!B17:I46,8,0)</f>
        <v>45479.222600000001</v>
      </c>
      <c r="G13" s="16">
        <f t="shared" si="0"/>
        <v>378278.85310000001</v>
      </c>
      <c r="H13" s="27">
        <f>RA!J17</f>
        <v>10.7323553716053</v>
      </c>
      <c r="I13" s="20">
        <f>VLOOKUP(B13,RMS!B:D,3,FALSE)</f>
        <v>423758.10180427303</v>
      </c>
      <c r="J13" s="21">
        <f>VLOOKUP(B13,RMS!B:E,4,FALSE)</f>
        <v>378278.85396666703</v>
      </c>
      <c r="K13" s="22">
        <f t="shared" si="1"/>
        <v>-2.6104273041710258E-2</v>
      </c>
      <c r="L13" s="22">
        <f t="shared" si="2"/>
        <v>-8.6666701827198267E-4</v>
      </c>
      <c r="M13" s="32"/>
    </row>
    <row r="14" spans="1:13">
      <c r="A14" s="47"/>
      <c r="B14" s="12">
        <v>23</v>
      </c>
      <c r="C14" s="42" t="s">
        <v>16</v>
      </c>
      <c r="D14" s="42"/>
      <c r="E14" s="15">
        <f>VLOOKUP(C14,RA!B18:D43,3,0)</f>
        <v>2234215.4405999999</v>
      </c>
      <c r="F14" s="25">
        <f>VLOOKUP(C14,RA!B18:I47,8,0)</f>
        <v>334235.53210000001</v>
      </c>
      <c r="G14" s="16">
        <f t="shared" si="0"/>
        <v>1899979.9084999999</v>
      </c>
      <c r="H14" s="27">
        <f>RA!J18</f>
        <v>14.959861346685599</v>
      </c>
      <c r="I14" s="20">
        <f>VLOOKUP(B14,RMS!B:D,3,FALSE)</f>
        <v>2234215.8060162398</v>
      </c>
      <c r="J14" s="21">
        <f>VLOOKUP(B14,RMS!B:E,4,FALSE)</f>
        <v>1899979.91548462</v>
      </c>
      <c r="K14" s="22">
        <f t="shared" si="1"/>
        <v>-0.36541623994708061</v>
      </c>
      <c r="L14" s="22">
        <f t="shared" si="2"/>
        <v>-6.9846201222389936E-3</v>
      </c>
      <c r="M14" s="32"/>
    </row>
    <row r="15" spans="1:13">
      <c r="A15" s="47"/>
      <c r="B15" s="12">
        <v>24</v>
      </c>
      <c r="C15" s="42" t="s">
        <v>17</v>
      </c>
      <c r="D15" s="42"/>
      <c r="E15" s="15">
        <f>VLOOKUP(C15,RA!B18:D44,3,0)</f>
        <v>618923.02520000003</v>
      </c>
      <c r="F15" s="25">
        <f>VLOOKUP(C15,RA!B19:I48,8,0)</f>
        <v>53278.445299999999</v>
      </c>
      <c r="G15" s="16">
        <f t="shared" si="0"/>
        <v>565644.57990000001</v>
      </c>
      <c r="H15" s="27">
        <f>RA!J19</f>
        <v>8.6082506435729194</v>
      </c>
      <c r="I15" s="20">
        <f>VLOOKUP(B15,RMS!B:D,3,FALSE)</f>
        <v>618923.07585982897</v>
      </c>
      <c r="J15" s="21">
        <f>VLOOKUP(B15,RMS!B:E,4,FALSE)</f>
        <v>565644.57934786298</v>
      </c>
      <c r="K15" s="22">
        <f t="shared" si="1"/>
        <v>-5.0659828935749829E-2</v>
      </c>
      <c r="L15" s="22">
        <f t="shared" si="2"/>
        <v>5.521370330825448E-4</v>
      </c>
      <c r="M15" s="32"/>
    </row>
    <row r="16" spans="1:13">
      <c r="A16" s="47"/>
      <c r="B16" s="12">
        <v>25</v>
      </c>
      <c r="C16" s="42" t="s">
        <v>18</v>
      </c>
      <c r="D16" s="42"/>
      <c r="E16" s="15">
        <f>VLOOKUP(C16,RA!B20:D45,3,0)</f>
        <v>1198882.5164999999</v>
      </c>
      <c r="F16" s="25">
        <f>VLOOKUP(C16,RA!B20:I49,8,0)</f>
        <v>121865.78539999999</v>
      </c>
      <c r="G16" s="16">
        <f t="shared" si="0"/>
        <v>1077016.7311</v>
      </c>
      <c r="H16" s="27">
        <f>RA!J20</f>
        <v>10.164948084802599</v>
      </c>
      <c r="I16" s="20">
        <f>VLOOKUP(B16,RMS!B:D,3,FALSE)</f>
        <v>1198882.5462</v>
      </c>
      <c r="J16" s="21">
        <f>VLOOKUP(B16,RMS!B:E,4,FALSE)</f>
        <v>1077016.7311</v>
      </c>
      <c r="K16" s="22">
        <f t="shared" si="1"/>
        <v>-2.9700000071898103E-2</v>
      </c>
      <c r="L16" s="22">
        <f t="shared" si="2"/>
        <v>0</v>
      </c>
      <c r="M16" s="32"/>
    </row>
    <row r="17" spans="1:13">
      <c r="A17" s="47"/>
      <c r="B17" s="12">
        <v>26</v>
      </c>
      <c r="C17" s="42" t="s">
        <v>19</v>
      </c>
      <c r="D17" s="42"/>
      <c r="E17" s="15">
        <f>VLOOKUP(C17,RA!B20:D46,3,0)</f>
        <v>398024.98479999998</v>
      </c>
      <c r="F17" s="25">
        <f>VLOOKUP(C17,RA!B21:I50,8,0)</f>
        <v>49808.9738</v>
      </c>
      <c r="G17" s="16">
        <f t="shared" si="0"/>
        <v>348216.011</v>
      </c>
      <c r="H17" s="27">
        <f>RA!J21</f>
        <v>12.5140319583275</v>
      </c>
      <c r="I17" s="20">
        <f>VLOOKUP(B17,RMS!B:D,3,FALSE)</f>
        <v>398024.69966859499</v>
      </c>
      <c r="J17" s="21">
        <f>VLOOKUP(B17,RMS!B:E,4,FALSE)</f>
        <v>348216.01107644697</v>
      </c>
      <c r="K17" s="22">
        <f t="shared" si="1"/>
        <v>0.28513140499126166</v>
      </c>
      <c r="L17" s="22">
        <f t="shared" si="2"/>
        <v>-7.6446973253041506E-5</v>
      </c>
      <c r="M17" s="32"/>
    </row>
    <row r="18" spans="1:13">
      <c r="A18" s="47"/>
      <c r="B18" s="12">
        <v>27</v>
      </c>
      <c r="C18" s="42" t="s">
        <v>20</v>
      </c>
      <c r="D18" s="42"/>
      <c r="E18" s="15">
        <f>VLOOKUP(C18,RA!B22:D47,3,0)</f>
        <v>1599554.5682000001</v>
      </c>
      <c r="F18" s="25">
        <f>VLOOKUP(C18,RA!B22:I51,8,0)</f>
        <v>69366.916400000002</v>
      </c>
      <c r="G18" s="16">
        <f t="shared" si="0"/>
        <v>1530187.6518000001</v>
      </c>
      <c r="H18" s="27">
        <f>RA!J22</f>
        <v>4.3366395732319098</v>
      </c>
      <c r="I18" s="20">
        <f>VLOOKUP(B18,RMS!B:D,3,FALSE)</f>
        <v>1599556.4937</v>
      </c>
      <c r="J18" s="21">
        <f>VLOOKUP(B18,RMS!B:E,4,FALSE)</f>
        <v>1530187.6513</v>
      </c>
      <c r="K18" s="22">
        <f t="shared" si="1"/>
        <v>-1.9254999998956919</v>
      </c>
      <c r="L18" s="22">
        <f t="shared" si="2"/>
        <v>5.0000008195638657E-4</v>
      </c>
      <c r="M18" s="32"/>
    </row>
    <row r="19" spans="1:13">
      <c r="A19" s="47"/>
      <c r="B19" s="12">
        <v>29</v>
      </c>
      <c r="C19" s="42" t="s">
        <v>21</v>
      </c>
      <c r="D19" s="42"/>
      <c r="E19" s="15">
        <f>VLOOKUP(C19,RA!B22:D48,3,0)</f>
        <v>3026490.6491999999</v>
      </c>
      <c r="F19" s="25">
        <f>VLOOKUP(C19,RA!B23:I52,8,0)</f>
        <v>284396.49650000001</v>
      </c>
      <c r="G19" s="16">
        <f t="shared" si="0"/>
        <v>2742094.1527</v>
      </c>
      <c r="H19" s="27">
        <f>RA!J23</f>
        <v>9.3969064987917701</v>
      </c>
      <c r="I19" s="20">
        <f>VLOOKUP(B19,RMS!B:D,3,FALSE)</f>
        <v>3026492.6837846199</v>
      </c>
      <c r="J19" s="21">
        <f>VLOOKUP(B19,RMS!B:E,4,FALSE)</f>
        <v>2742094.1892085499</v>
      </c>
      <c r="K19" s="22">
        <f t="shared" si="1"/>
        <v>-2.0345846200361848</v>
      </c>
      <c r="L19" s="22">
        <f t="shared" si="2"/>
        <v>-3.6508549936115742E-2</v>
      </c>
      <c r="M19" s="32"/>
    </row>
    <row r="20" spans="1:13">
      <c r="A20" s="47"/>
      <c r="B20" s="12">
        <v>31</v>
      </c>
      <c r="C20" s="42" t="s">
        <v>22</v>
      </c>
      <c r="D20" s="42"/>
      <c r="E20" s="15">
        <f>VLOOKUP(C20,RA!B24:D49,3,0)</f>
        <v>302439.11589999998</v>
      </c>
      <c r="F20" s="25">
        <f>VLOOKUP(C20,RA!B24:I53,8,0)</f>
        <v>48541.525800000003</v>
      </c>
      <c r="G20" s="16">
        <f t="shared" si="0"/>
        <v>253897.59009999997</v>
      </c>
      <c r="H20" s="27">
        <f>RA!J24</f>
        <v>16.050015771124698</v>
      </c>
      <c r="I20" s="20">
        <f>VLOOKUP(B20,RMS!B:D,3,FALSE)</f>
        <v>302439.17178753502</v>
      </c>
      <c r="J20" s="21">
        <f>VLOOKUP(B20,RMS!B:E,4,FALSE)</f>
        <v>253897.588097395</v>
      </c>
      <c r="K20" s="22">
        <f t="shared" si="1"/>
        <v>-5.5887535039801151E-2</v>
      </c>
      <c r="L20" s="22">
        <f t="shared" si="2"/>
        <v>2.0026049751322716E-3</v>
      </c>
      <c r="M20" s="32"/>
    </row>
    <row r="21" spans="1:13">
      <c r="A21" s="47"/>
      <c r="B21" s="12">
        <v>32</v>
      </c>
      <c r="C21" s="42" t="s">
        <v>23</v>
      </c>
      <c r="D21" s="42"/>
      <c r="E21" s="15">
        <f>VLOOKUP(C21,RA!B24:D50,3,0)</f>
        <v>293809.68589999998</v>
      </c>
      <c r="F21" s="25">
        <f>VLOOKUP(C21,RA!B25:I54,8,0)</f>
        <v>26133.496800000001</v>
      </c>
      <c r="G21" s="16">
        <f t="shared" si="0"/>
        <v>267676.18909999996</v>
      </c>
      <c r="H21" s="27">
        <f>RA!J25</f>
        <v>8.8947022695823303</v>
      </c>
      <c r="I21" s="20">
        <f>VLOOKUP(B21,RMS!B:D,3,FALSE)</f>
        <v>293809.65695555502</v>
      </c>
      <c r="J21" s="21">
        <f>VLOOKUP(B21,RMS!B:E,4,FALSE)</f>
        <v>267676.18261790997</v>
      </c>
      <c r="K21" s="22">
        <f t="shared" si="1"/>
        <v>2.8944444959051907E-2</v>
      </c>
      <c r="L21" s="22">
        <f t="shared" si="2"/>
        <v>6.4820899860933423E-3</v>
      </c>
      <c r="M21" s="32"/>
    </row>
    <row r="22" spans="1:13">
      <c r="A22" s="47"/>
      <c r="B22" s="12">
        <v>33</v>
      </c>
      <c r="C22" s="42" t="s">
        <v>24</v>
      </c>
      <c r="D22" s="42"/>
      <c r="E22" s="15">
        <f>VLOOKUP(C22,RA!B26:D51,3,0)</f>
        <v>710312.13</v>
      </c>
      <c r="F22" s="25">
        <f>VLOOKUP(C22,RA!B26:I55,8,0)</f>
        <v>157606.08799999999</v>
      </c>
      <c r="G22" s="16">
        <f t="shared" si="0"/>
        <v>552706.04200000002</v>
      </c>
      <c r="H22" s="27">
        <f>RA!J26</f>
        <v>22.188286155270902</v>
      </c>
      <c r="I22" s="20">
        <f>VLOOKUP(B22,RMS!B:D,3,FALSE)</f>
        <v>710312.102288428</v>
      </c>
      <c r="J22" s="21">
        <f>VLOOKUP(B22,RMS!B:E,4,FALSE)</f>
        <v>552706.01998151396</v>
      </c>
      <c r="K22" s="22">
        <f t="shared" si="1"/>
        <v>2.7711572009138763E-2</v>
      </c>
      <c r="L22" s="22">
        <f t="shared" si="2"/>
        <v>2.2018486051820219E-2</v>
      </c>
      <c r="M22" s="32"/>
    </row>
    <row r="23" spans="1:13">
      <c r="A23" s="47"/>
      <c r="B23" s="12">
        <v>34</v>
      </c>
      <c r="C23" s="42" t="s">
        <v>25</v>
      </c>
      <c r="D23" s="42"/>
      <c r="E23" s="15">
        <f>VLOOKUP(C23,RA!B26:D52,3,0)</f>
        <v>317051.82860000001</v>
      </c>
      <c r="F23" s="25">
        <f>VLOOKUP(C23,RA!B27:I56,8,0)</f>
        <v>85240.988200000007</v>
      </c>
      <c r="G23" s="16">
        <f t="shared" si="0"/>
        <v>231810.84039999999</v>
      </c>
      <c r="H23" s="27">
        <f>RA!J27</f>
        <v>26.885505936489</v>
      </c>
      <c r="I23" s="20">
        <f>VLOOKUP(B23,RMS!B:D,3,FALSE)</f>
        <v>317051.53807238501</v>
      </c>
      <c r="J23" s="21">
        <f>VLOOKUP(B23,RMS!B:E,4,FALSE)</f>
        <v>231810.837600156</v>
      </c>
      <c r="K23" s="22">
        <f t="shared" si="1"/>
        <v>0.29052761499769986</v>
      </c>
      <c r="L23" s="22">
        <f t="shared" si="2"/>
        <v>2.7998439909424633E-3</v>
      </c>
      <c r="M23" s="32"/>
    </row>
    <row r="24" spans="1:13">
      <c r="A24" s="47"/>
      <c r="B24" s="12">
        <v>35</v>
      </c>
      <c r="C24" s="42" t="s">
        <v>26</v>
      </c>
      <c r="D24" s="42"/>
      <c r="E24" s="15">
        <f>VLOOKUP(C24,RA!B28:D53,3,0)</f>
        <v>1029866.5207</v>
      </c>
      <c r="F24" s="25">
        <f>VLOOKUP(C24,RA!B28:I57,8,0)</f>
        <v>34803.883900000001</v>
      </c>
      <c r="G24" s="16">
        <f t="shared" si="0"/>
        <v>995062.63679999998</v>
      </c>
      <c r="H24" s="27">
        <f>RA!J28</f>
        <v>3.3794558032961199</v>
      </c>
      <c r="I24" s="20">
        <f>VLOOKUP(B24,RMS!B:D,3,FALSE)</f>
        <v>1029866.52095575</v>
      </c>
      <c r="J24" s="21">
        <f>VLOOKUP(B24,RMS!B:E,4,FALSE)</f>
        <v>995062.62580796506</v>
      </c>
      <c r="K24" s="22">
        <f t="shared" si="1"/>
        <v>-2.5575002655386925E-4</v>
      </c>
      <c r="L24" s="22">
        <f t="shared" si="2"/>
        <v>1.0992034920491278E-2</v>
      </c>
      <c r="M24" s="32"/>
    </row>
    <row r="25" spans="1:13">
      <c r="A25" s="47"/>
      <c r="B25" s="12">
        <v>36</v>
      </c>
      <c r="C25" s="42" t="s">
        <v>27</v>
      </c>
      <c r="D25" s="42"/>
      <c r="E25" s="15">
        <f>VLOOKUP(C25,RA!B28:D54,3,0)</f>
        <v>862371.63329999999</v>
      </c>
      <c r="F25" s="25">
        <f>VLOOKUP(C25,RA!B29:I58,8,0)</f>
        <v>137262.02050000001</v>
      </c>
      <c r="G25" s="16">
        <f t="shared" si="0"/>
        <v>725109.6128</v>
      </c>
      <c r="H25" s="27">
        <f>RA!J29</f>
        <v>15.9168060728929</v>
      </c>
      <c r="I25" s="20">
        <f>VLOOKUP(B25,RMS!B:D,3,FALSE)</f>
        <v>862373.38482920302</v>
      </c>
      <c r="J25" s="21">
        <f>VLOOKUP(B25,RMS!B:E,4,FALSE)</f>
        <v>725109.57406366605</v>
      </c>
      <c r="K25" s="22">
        <f t="shared" si="1"/>
        <v>-1.7515292030293494</v>
      </c>
      <c r="L25" s="22">
        <f t="shared" si="2"/>
        <v>3.8736333954147995E-2</v>
      </c>
      <c r="M25" s="32"/>
    </row>
    <row r="26" spans="1:13">
      <c r="A26" s="47"/>
      <c r="B26" s="12">
        <v>37</v>
      </c>
      <c r="C26" s="42" t="s">
        <v>71</v>
      </c>
      <c r="D26" s="42"/>
      <c r="E26" s="15">
        <f>VLOOKUP(C26,RA!B30:D55,3,0)</f>
        <v>1645755.6440999999</v>
      </c>
      <c r="F26" s="25">
        <f>VLOOKUP(C26,RA!B30:I59,8,0)</f>
        <v>177984.2665</v>
      </c>
      <c r="G26" s="16">
        <f t="shared" si="0"/>
        <v>1467771.3776</v>
      </c>
      <c r="H26" s="27">
        <f>RA!J30</f>
        <v>10.814744408628901</v>
      </c>
      <c r="I26" s="20">
        <f>VLOOKUP(B26,RMS!B:D,3,FALSE)</f>
        <v>1645755.65895133</v>
      </c>
      <c r="J26" s="21">
        <f>VLOOKUP(B26,RMS!B:E,4,FALSE)</f>
        <v>1467771.35308312</v>
      </c>
      <c r="K26" s="22">
        <f t="shared" si="1"/>
        <v>-1.4851330081000924E-2</v>
      </c>
      <c r="L26" s="22">
        <f t="shared" si="2"/>
        <v>2.4516880046576262E-2</v>
      </c>
      <c r="M26" s="32"/>
    </row>
    <row r="27" spans="1:13">
      <c r="A27" s="47"/>
      <c r="B27" s="12">
        <v>38</v>
      </c>
      <c r="C27" s="42" t="s">
        <v>29</v>
      </c>
      <c r="D27" s="42"/>
      <c r="E27" s="15">
        <f>VLOOKUP(C27,RA!B30:D56,3,0)</f>
        <v>716925.7781</v>
      </c>
      <c r="F27" s="25">
        <f>VLOOKUP(C27,RA!B31:I60,8,0)</f>
        <v>47536.6469</v>
      </c>
      <c r="G27" s="16">
        <f t="shared" si="0"/>
        <v>669389.13119999995</v>
      </c>
      <c r="H27" s="27">
        <f>RA!J31</f>
        <v>6.6306231903087403</v>
      </c>
      <c r="I27" s="20">
        <f>VLOOKUP(B27,RMS!B:D,3,FALSE)</f>
        <v>716925.67098407098</v>
      </c>
      <c r="J27" s="21">
        <f>VLOOKUP(B27,RMS!B:E,4,FALSE)</f>
        <v>669389.12293982296</v>
      </c>
      <c r="K27" s="22">
        <f t="shared" si="1"/>
        <v>0.10711592901498079</v>
      </c>
      <c r="L27" s="22">
        <f t="shared" si="2"/>
        <v>8.2601769827306271E-3</v>
      </c>
      <c r="M27" s="32"/>
    </row>
    <row r="28" spans="1:13">
      <c r="A28" s="47"/>
      <c r="B28" s="12">
        <v>39</v>
      </c>
      <c r="C28" s="42" t="s">
        <v>30</v>
      </c>
      <c r="D28" s="42"/>
      <c r="E28" s="15">
        <f>VLOOKUP(C28,RA!B32:D57,3,0)</f>
        <v>143210.50630000001</v>
      </c>
      <c r="F28" s="25">
        <f>VLOOKUP(C28,RA!B32:I61,8,0)</f>
        <v>38201.984299999996</v>
      </c>
      <c r="G28" s="16">
        <f t="shared" si="0"/>
        <v>105008.52200000001</v>
      </c>
      <c r="H28" s="27">
        <f>RA!J32</f>
        <v>26.675406216338502</v>
      </c>
      <c r="I28" s="20">
        <f>VLOOKUP(B28,RMS!B:D,3,FALSE)</f>
        <v>143210.45439369901</v>
      </c>
      <c r="J28" s="21">
        <f>VLOOKUP(B28,RMS!B:E,4,FALSE)</f>
        <v>105008.50226101599</v>
      </c>
      <c r="K28" s="22">
        <f t="shared" si="1"/>
        <v>5.1906300999689847E-2</v>
      </c>
      <c r="L28" s="22">
        <f t="shared" si="2"/>
        <v>1.9738984017749317E-2</v>
      </c>
      <c r="M28" s="32"/>
    </row>
    <row r="29" spans="1:13">
      <c r="A29" s="47"/>
      <c r="B29" s="12">
        <v>40</v>
      </c>
      <c r="C29" s="42" t="s">
        <v>73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7"/>
      <c r="B30" s="12">
        <v>42</v>
      </c>
      <c r="C30" s="42" t="s">
        <v>31</v>
      </c>
      <c r="D30" s="42"/>
      <c r="E30" s="15">
        <f>VLOOKUP(C30,RA!B34:D60,3,0)</f>
        <v>179669.3272</v>
      </c>
      <c r="F30" s="25">
        <f>VLOOKUP(C30,RA!B34:I64,8,0)</f>
        <v>14218.990599999999</v>
      </c>
      <c r="G30" s="16">
        <f t="shared" si="0"/>
        <v>165450.33660000001</v>
      </c>
      <c r="H30" s="27">
        <f>RA!J34</f>
        <v>7.9139777621430296</v>
      </c>
      <c r="I30" s="20">
        <f>VLOOKUP(B30,RMS!B:D,3,FALSE)</f>
        <v>179669.3259</v>
      </c>
      <c r="J30" s="21">
        <f>VLOOKUP(B30,RMS!B:E,4,FALSE)</f>
        <v>165450.33619999999</v>
      </c>
      <c r="K30" s="22">
        <f t="shared" si="1"/>
        <v>1.3000000035390258E-3</v>
      </c>
      <c r="L30" s="22">
        <f t="shared" si="2"/>
        <v>4.0000001899898052E-4</v>
      </c>
      <c r="M30" s="32"/>
    </row>
    <row r="31" spans="1:13" s="35" customFormat="1" ht="12" thickBot="1">
      <c r="A31" s="47"/>
      <c r="B31" s="12">
        <v>70</v>
      </c>
      <c r="C31" s="48" t="s">
        <v>68</v>
      </c>
      <c r="D31" s="49"/>
      <c r="E31" s="15">
        <f>VLOOKUP(C31,RA!B34:D61,3,0)</f>
        <v>70038.47</v>
      </c>
      <c r="F31" s="25">
        <f>VLOOKUP(C31,RA!B34:I65,8,0)</f>
        <v>1234.57</v>
      </c>
      <c r="G31" s="16">
        <f t="shared" si="0"/>
        <v>68803.899999999994</v>
      </c>
      <c r="H31" s="27">
        <f>RA!J34</f>
        <v>7.9139777621430296</v>
      </c>
      <c r="I31" s="20">
        <f>VLOOKUP(B31,RMS!B:D,3,FALSE)</f>
        <v>70038.47</v>
      </c>
      <c r="J31" s="21">
        <f>VLOOKUP(B31,RMS!B:E,4,FALSE)</f>
        <v>68803.899999999994</v>
      </c>
      <c r="K31" s="22">
        <f t="shared" si="1"/>
        <v>0</v>
      </c>
      <c r="L31" s="22">
        <f t="shared" si="2"/>
        <v>0</v>
      </c>
    </row>
    <row r="32" spans="1:13">
      <c r="A32" s="47"/>
      <c r="B32" s="12">
        <v>71</v>
      </c>
      <c r="C32" s="42" t="s">
        <v>35</v>
      </c>
      <c r="D32" s="42"/>
      <c r="E32" s="15">
        <f>VLOOKUP(C32,RA!B34:D61,3,0)</f>
        <v>216887.31</v>
      </c>
      <c r="F32" s="25">
        <f>VLOOKUP(C32,RA!B34:I65,8,0)</f>
        <v>-18306.509999999998</v>
      </c>
      <c r="G32" s="16">
        <f t="shared" si="0"/>
        <v>235193.82</v>
      </c>
      <c r="H32" s="27">
        <f>RA!J34</f>
        <v>7.9139777621430296</v>
      </c>
      <c r="I32" s="20">
        <f>VLOOKUP(B32,RMS!B:D,3,FALSE)</f>
        <v>216887.31</v>
      </c>
      <c r="J32" s="21">
        <f>VLOOKUP(B32,RMS!B:E,4,FALSE)</f>
        <v>235193.82</v>
      </c>
      <c r="K32" s="22">
        <f t="shared" si="1"/>
        <v>0</v>
      </c>
      <c r="L32" s="22">
        <f t="shared" si="2"/>
        <v>0</v>
      </c>
      <c r="M32" s="32"/>
    </row>
    <row r="33" spans="1:13">
      <c r="A33" s="47"/>
      <c r="B33" s="12">
        <v>72</v>
      </c>
      <c r="C33" s="42" t="s">
        <v>36</v>
      </c>
      <c r="D33" s="42"/>
      <c r="E33" s="15">
        <f>VLOOKUP(C33,RA!B34:D62,3,0)</f>
        <v>193795.79</v>
      </c>
      <c r="F33" s="25">
        <f>VLOOKUP(C33,RA!B34:I66,8,0)</f>
        <v>-9405.07</v>
      </c>
      <c r="G33" s="16">
        <f t="shared" si="0"/>
        <v>203200.86000000002</v>
      </c>
      <c r="H33" s="27">
        <f>RA!J35</f>
        <v>8.5559752091452097</v>
      </c>
      <c r="I33" s="20">
        <f>VLOOKUP(B33,RMS!B:D,3,FALSE)</f>
        <v>193795.79</v>
      </c>
      <c r="J33" s="21">
        <f>VLOOKUP(B33,RMS!B:E,4,FALSE)</f>
        <v>203200.86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73</v>
      </c>
      <c r="C34" s="42" t="s">
        <v>37</v>
      </c>
      <c r="D34" s="42"/>
      <c r="E34" s="15">
        <f>VLOOKUP(C34,RA!B34:D63,3,0)</f>
        <v>132915.54999999999</v>
      </c>
      <c r="F34" s="25">
        <f>VLOOKUP(C34,RA!B34:I67,8,0)</f>
        <v>-12540.11</v>
      </c>
      <c r="G34" s="16">
        <f t="shared" si="0"/>
        <v>145455.65999999997</v>
      </c>
      <c r="H34" s="27">
        <f>RA!J34</f>
        <v>7.9139777621430296</v>
      </c>
      <c r="I34" s="20">
        <f>VLOOKUP(B34,RMS!B:D,3,FALSE)</f>
        <v>132915.54999999999</v>
      </c>
      <c r="J34" s="21">
        <f>VLOOKUP(B34,RMS!B:E,4,FALSE)</f>
        <v>145455.66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7"/>
      <c r="B35" s="12">
        <v>74</v>
      </c>
      <c r="C35" s="42" t="s">
        <v>69</v>
      </c>
      <c r="D35" s="42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8.5559752091452097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7"/>
      <c r="B36" s="12">
        <v>75</v>
      </c>
      <c r="C36" s="42" t="s">
        <v>32</v>
      </c>
      <c r="D36" s="42"/>
      <c r="E36" s="15">
        <f>VLOOKUP(C36,RA!B8:D64,3,0)</f>
        <v>56176.923900000002</v>
      </c>
      <c r="F36" s="25">
        <f>VLOOKUP(C36,RA!B8:I68,8,0)</f>
        <v>4509.1084000000001</v>
      </c>
      <c r="G36" s="16">
        <f t="shared" si="0"/>
        <v>51667.815500000004</v>
      </c>
      <c r="H36" s="27">
        <f>RA!J35</f>
        <v>8.5559752091452097</v>
      </c>
      <c r="I36" s="20">
        <f>VLOOKUP(B36,RMS!B:D,3,FALSE)</f>
        <v>56176.9230769231</v>
      </c>
      <c r="J36" s="21">
        <f>VLOOKUP(B36,RMS!B:E,4,FALSE)</f>
        <v>51667.816239316198</v>
      </c>
      <c r="K36" s="22">
        <f t="shared" si="1"/>
        <v>8.2307690172456205E-4</v>
      </c>
      <c r="L36" s="22">
        <f t="shared" si="2"/>
        <v>-7.3931619408540428E-4</v>
      </c>
      <c r="M36" s="32"/>
    </row>
    <row r="37" spans="1:13">
      <c r="A37" s="47"/>
      <c r="B37" s="12">
        <v>76</v>
      </c>
      <c r="C37" s="42" t="s">
        <v>33</v>
      </c>
      <c r="D37" s="42"/>
      <c r="E37" s="15">
        <f>VLOOKUP(C37,RA!B8:D65,3,0)</f>
        <v>340775.14520000003</v>
      </c>
      <c r="F37" s="25">
        <f>VLOOKUP(C37,RA!B8:I69,8,0)</f>
        <v>16004.036099999999</v>
      </c>
      <c r="G37" s="16">
        <f t="shared" si="0"/>
        <v>324771.1091</v>
      </c>
      <c r="H37" s="27">
        <f>RA!J36</f>
        <v>1.7627026975318001</v>
      </c>
      <c r="I37" s="20">
        <f>VLOOKUP(B37,RMS!B:D,3,FALSE)</f>
        <v>340775.13972393202</v>
      </c>
      <c r="J37" s="21">
        <f>VLOOKUP(B37,RMS!B:E,4,FALSE)</f>
        <v>324771.11054529902</v>
      </c>
      <c r="K37" s="22">
        <f t="shared" si="1"/>
        <v>5.4760680068284273E-3</v>
      </c>
      <c r="L37" s="22">
        <f t="shared" si="2"/>
        <v>-1.4452990144491196E-3</v>
      </c>
      <c r="M37" s="32"/>
    </row>
    <row r="38" spans="1:13">
      <c r="A38" s="47"/>
      <c r="B38" s="12">
        <v>77</v>
      </c>
      <c r="C38" s="42" t="s">
        <v>38</v>
      </c>
      <c r="D38" s="42"/>
      <c r="E38" s="15">
        <f>VLOOKUP(C38,RA!B9:D66,3,0)</f>
        <v>119323.11</v>
      </c>
      <c r="F38" s="25">
        <f>VLOOKUP(C38,RA!B9:I70,8,0)</f>
        <v>-9475.5499999999993</v>
      </c>
      <c r="G38" s="16">
        <f t="shared" si="0"/>
        <v>128798.66</v>
      </c>
      <c r="H38" s="27">
        <f>RA!J37</f>
        <v>-8.4405629817622803</v>
      </c>
      <c r="I38" s="20">
        <f>VLOOKUP(B38,RMS!B:D,3,FALSE)</f>
        <v>119323.11</v>
      </c>
      <c r="J38" s="21">
        <f>VLOOKUP(B38,RMS!B:E,4,FALSE)</f>
        <v>128798.66</v>
      </c>
      <c r="K38" s="22">
        <f t="shared" si="1"/>
        <v>0</v>
      </c>
      <c r="L38" s="22">
        <f t="shared" si="2"/>
        <v>0</v>
      </c>
      <c r="M38" s="32"/>
    </row>
    <row r="39" spans="1:13">
      <c r="A39" s="47"/>
      <c r="B39" s="12">
        <v>78</v>
      </c>
      <c r="C39" s="42" t="s">
        <v>39</v>
      </c>
      <c r="D39" s="42"/>
      <c r="E39" s="15">
        <f>VLOOKUP(C39,RA!B10:D67,3,0)</f>
        <v>92896.6</v>
      </c>
      <c r="F39" s="25">
        <f>VLOOKUP(C39,RA!B10:I71,8,0)</f>
        <v>12919.25</v>
      </c>
      <c r="G39" s="16">
        <f t="shared" si="0"/>
        <v>79977.350000000006</v>
      </c>
      <c r="H39" s="27">
        <f>RA!J38</f>
        <v>-4.8530827217660404</v>
      </c>
      <c r="I39" s="20">
        <f>VLOOKUP(B39,RMS!B:D,3,FALSE)</f>
        <v>92896.6</v>
      </c>
      <c r="J39" s="21">
        <f>VLOOKUP(B39,RMS!B:E,4,FALSE)</f>
        <v>79977.350000000006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7"/>
      <c r="B40" s="12">
        <v>9101</v>
      </c>
      <c r="C40" s="43" t="s">
        <v>75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-9.4346447800878099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7"/>
      <c r="B41" s="12">
        <v>99</v>
      </c>
      <c r="C41" s="42" t="s">
        <v>34</v>
      </c>
      <c r="D41" s="42"/>
      <c r="E41" s="15">
        <f>VLOOKUP(C41,RA!B8:D68,3,0)</f>
        <v>18728.089899999999</v>
      </c>
      <c r="F41" s="25">
        <f>VLOOKUP(C41,RA!B8:I72,8,0)</f>
        <v>2660.317</v>
      </c>
      <c r="G41" s="16">
        <f t="shared" si="0"/>
        <v>16067.7729</v>
      </c>
      <c r="H41" s="27">
        <f>RA!J39</f>
        <v>-9.4346447800878099</v>
      </c>
      <c r="I41" s="20">
        <f>VLOOKUP(B41,RMS!B:D,3,FALSE)</f>
        <v>18728.089781408398</v>
      </c>
      <c r="J41" s="21">
        <f>VLOOKUP(B41,RMS!B:E,4,FALSE)</f>
        <v>16067.7728515241</v>
      </c>
      <c r="K41" s="22">
        <f t="shared" si="1"/>
        <v>1.1859160076710396E-4</v>
      </c>
      <c r="L41" s="22">
        <f t="shared" si="2"/>
        <v>4.8475900257471949E-5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19988697.772399999</v>
      </c>
      <c r="E7" s="67">
        <v>24155266.918200001</v>
      </c>
      <c r="F7" s="68">
        <v>82.750887581123493</v>
      </c>
      <c r="G7" s="67">
        <v>14519915.4882</v>
      </c>
      <c r="H7" s="68">
        <v>37.664009054628202</v>
      </c>
      <c r="I7" s="67">
        <v>2105741.0907000001</v>
      </c>
      <c r="J7" s="68">
        <v>10.534658709020899</v>
      </c>
      <c r="K7" s="67">
        <v>1673580.5741999999</v>
      </c>
      <c r="L7" s="68">
        <v>11.5261040986091</v>
      </c>
      <c r="M7" s="68">
        <v>0.25822510320817998</v>
      </c>
      <c r="N7" s="67">
        <v>204829386.63640001</v>
      </c>
      <c r="O7" s="67">
        <v>3060204060.1015</v>
      </c>
      <c r="P7" s="67">
        <v>1129673</v>
      </c>
      <c r="Q7" s="67">
        <v>964597</v>
      </c>
      <c r="R7" s="68">
        <v>17.113468111553299</v>
      </c>
      <c r="S7" s="67">
        <v>17.694233439588299</v>
      </c>
      <c r="T7" s="67">
        <v>17.658492931555902</v>
      </c>
      <c r="U7" s="69">
        <v>0.201989581263464</v>
      </c>
    </row>
    <row r="8" spans="1:23" ht="12" thickBot="1">
      <c r="A8" s="70">
        <v>42498</v>
      </c>
      <c r="B8" s="48" t="s">
        <v>6</v>
      </c>
      <c r="C8" s="49"/>
      <c r="D8" s="71">
        <v>637181.06149999995</v>
      </c>
      <c r="E8" s="71">
        <v>723334.05830000003</v>
      </c>
      <c r="F8" s="72">
        <v>88.089459384440005</v>
      </c>
      <c r="G8" s="71">
        <v>490881.69709999999</v>
      </c>
      <c r="H8" s="72">
        <v>29.803385472364901</v>
      </c>
      <c r="I8" s="71">
        <v>158519.8211</v>
      </c>
      <c r="J8" s="72">
        <v>24.878300796766499</v>
      </c>
      <c r="K8" s="71">
        <v>118811.8665</v>
      </c>
      <c r="L8" s="72">
        <v>24.203767873585299</v>
      </c>
      <c r="M8" s="72">
        <v>0.33420865919987902</v>
      </c>
      <c r="N8" s="71">
        <v>5887172.4309999999</v>
      </c>
      <c r="O8" s="71">
        <v>113103415.5906</v>
      </c>
      <c r="P8" s="71">
        <v>31537</v>
      </c>
      <c r="Q8" s="71">
        <v>25807</v>
      </c>
      <c r="R8" s="72">
        <v>22.2032781803387</v>
      </c>
      <c r="S8" s="71">
        <v>20.204238243967399</v>
      </c>
      <c r="T8" s="71">
        <v>21.813714647188799</v>
      </c>
      <c r="U8" s="73">
        <v>-7.96603358061226</v>
      </c>
    </row>
    <row r="9" spans="1:23" ht="12" thickBot="1">
      <c r="A9" s="74"/>
      <c r="B9" s="48" t="s">
        <v>7</v>
      </c>
      <c r="C9" s="49"/>
      <c r="D9" s="71">
        <v>110035.1986</v>
      </c>
      <c r="E9" s="71">
        <v>177096.15830000001</v>
      </c>
      <c r="F9" s="72">
        <v>62.133024034096202</v>
      </c>
      <c r="G9" s="71">
        <v>75805.701700000005</v>
      </c>
      <c r="H9" s="72">
        <v>45.154251108264603</v>
      </c>
      <c r="I9" s="71">
        <v>24931.129499999999</v>
      </c>
      <c r="J9" s="72">
        <v>22.657413097993899</v>
      </c>
      <c r="K9" s="71">
        <v>15274.058999999999</v>
      </c>
      <c r="L9" s="72">
        <v>20.1489580037751</v>
      </c>
      <c r="M9" s="72">
        <v>0.63225305729145098</v>
      </c>
      <c r="N9" s="71">
        <v>645035.81689999998</v>
      </c>
      <c r="O9" s="71">
        <v>15589440.5854</v>
      </c>
      <c r="P9" s="71">
        <v>6158</v>
      </c>
      <c r="Q9" s="71">
        <v>5330</v>
      </c>
      <c r="R9" s="72">
        <v>15.534709193245799</v>
      </c>
      <c r="S9" s="71">
        <v>17.868658428061099</v>
      </c>
      <c r="T9" s="71">
        <v>17.943511744840499</v>
      </c>
      <c r="U9" s="73">
        <v>-0.418908431658851</v>
      </c>
    </row>
    <row r="10" spans="1:23" ht="12" thickBot="1">
      <c r="A10" s="74"/>
      <c r="B10" s="48" t="s">
        <v>8</v>
      </c>
      <c r="C10" s="49"/>
      <c r="D10" s="71">
        <v>171566.2016</v>
      </c>
      <c r="E10" s="71">
        <v>235999.11259999999</v>
      </c>
      <c r="F10" s="72">
        <v>72.697816406958793</v>
      </c>
      <c r="G10" s="71">
        <v>127997.3269</v>
      </c>
      <c r="H10" s="72">
        <v>34.038894213813499</v>
      </c>
      <c r="I10" s="71">
        <v>29507.5209</v>
      </c>
      <c r="J10" s="72">
        <v>17.198912504221301</v>
      </c>
      <c r="K10" s="71">
        <v>32218.7736</v>
      </c>
      <c r="L10" s="72">
        <v>25.171442545180199</v>
      </c>
      <c r="M10" s="72">
        <v>-8.4151331570237006E-2</v>
      </c>
      <c r="N10" s="71">
        <v>1182421.9816999999</v>
      </c>
      <c r="O10" s="71">
        <v>26656935.4124</v>
      </c>
      <c r="P10" s="71">
        <v>121289</v>
      </c>
      <c r="Q10" s="71">
        <v>105464</v>
      </c>
      <c r="R10" s="72">
        <v>15.005120230599999</v>
      </c>
      <c r="S10" s="71">
        <v>1.4145240013521401</v>
      </c>
      <c r="T10" s="71">
        <v>1.48945878119548</v>
      </c>
      <c r="U10" s="73">
        <v>-5.2975262188345003</v>
      </c>
    </row>
    <row r="11" spans="1:23" ht="12" thickBot="1">
      <c r="A11" s="74"/>
      <c r="B11" s="48" t="s">
        <v>9</v>
      </c>
      <c r="C11" s="49"/>
      <c r="D11" s="71">
        <v>64902.423199999997</v>
      </c>
      <c r="E11" s="71">
        <v>107436.41869999999</v>
      </c>
      <c r="F11" s="72">
        <v>60.410076941628397</v>
      </c>
      <c r="G11" s="71">
        <v>57396.145799999998</v>
      </c>
      <c r="H11" s="72">
        <v>13.0780164684856</v>
      </c>
      <c r="I11" s="71">
        <v>13129.703</v>
      </c>
      <c r="J11" s="72">
        <v>20.2299118471127</v>
      </c>
      <c r="K11" s="71">
        <v>10377.3701</v>
      </c>
      <c r="L11" s="72">
        <v>18.080256009106499</v>
      </c>
      <c r="M11" s="72">
        <v>0.26522451001337999</v>
      </c>
      <c r="N11" s="71">
        <v>531605.55599999998</v>
      </c>
      <c r="O11" s="71">
        <v>9047302.3293999992</v>
      </c>
      <c r="P11" s="71">
        <v>3073</v>
      </c>
      <c r="Q11" s="71">
        <v>2689</v>
      </c>
      <c r="R11" s="72">
        <v>14.280401636296</v>
      </c>
      <c r="S11" s="71">
        <v>21.1202158151643</v>
      </c>
      <c r="T11" s="71">
        <v>22.407577352175501</v>
      </c>
      <c r="U11" s="73">
        <v>-6.0953995370012901</v>
      </c>
    </row>
    <row r="12" spans="1:23" ht="12" thickBot="1">
      <c r="A12" s="74"/>
      <c r="B12" s="48" t="s">
        <v>10</v>
      </c>
      <c r="C12" s="49"/>
      <c r="D12" s="71">
        <v>255874.44930000001</v>
      </c>
      <c r="E12" s="71">
        <v>376301.20990000002</v>
      </c>
      <c r="F12" s="72">
        <v>67.997243316862395</v>
      </c>
      <c r="G12" s="71">
        <v>130176.72289999999</v>
      </c>
      <c r="H12" s="72">
        <v>96.559295394583899</v>
      </c>
      <c r="I12" s="71">
        <v>29117.5864</v>
      </c>
      <c r="J12" s="72">
        <v>11.379638130988599</v>
      </c>
      <c r="K12" s="71">
        <v>23522.220700000002</v>
      </c>
      <c r="L12" s="72">
        <v>18.069452184680902</v>
      </c>
      <c r="M12" s="72">
        <v>0.237875741893706</v>
      </c>
      <c r="N12" s="71">
        <v>2144433.3446999998</v>
      </c>
      <c r="O12" s="71">
        <v>29787858.978300001</v>
      </c>
      <c r="P12" s="71">
        <v>2166</v>
      </c>
      <c r="Q12" s="71">
        <v>1984</v>
      </c>
      <c r="R12" s="72">
        <v>9.1733870967741993</v>
      </c>
      <c r="S12" s="71">
        <v>118.132248060942</v>
      </c>
      <c r="T12" s="71">
        <v>123.26023578629</v>
      </c>
      <c r="U12" s="73">
        <v>-4.3408872763541</v>
      </c>
    </row>
    <row r="13" spans="1:23" ht="12" thickBot="1">
      <c r="A13" s="74"/>
      <c r="B13" s="48" t="s">
        <v>11</v>
      </c>
      <c r="C13" s="49"/>
      <c r="D13" s="71">
        <v>281787.86599999998</v>
      </c>
      <c r="E13" s="71">
        <v>409291.11979999999</v>
      </c>
      <c r="F13" s="72">
        <v>68.847783977745607</v>
      </c>
      <c r="G13" s="71">
        <v>220567.49909999999</v>
      </c>
      <c r="H13" s="72">
        <v>27.7558421570733</v>
      </c>
      <c r="I13" s="71">
        <v>53588.271399999998</v>
      </c>
      <c r="J13" s="72">
        <v>19.017238804739701</v>
      </c>
      <c r="K13" s="71">
        <v>63587.076300000001</v>
      </c>
      <c r="L13" s="72">
        <v>28.8288512856426</v>
      </c>
      <c r="M13" s="72">
        <v>-0.15724586632708601</v>
      </c>
      <c r="N13" s="71">
        <v>2491086.6146</v>
      </c>
      <c r="O13" s="71">
        <v>48505809.4388</v>
      </c>
      <c r="P13" s="71">
        <v>14740</v>
      </c>
      <c r="Q13" s="71">
        <v>12716</v>
      </c>
      <c r="R13" s="72">
        <v>15.916955017300999</v>
      </c>
      <c r="S13" s="71">
        <v>19.117222930800502</v>
      </c>
      <c r="T13" s="71">
        <v>19.933218158225898</v>
      </c>
      <c r="U13" s="73">
        <v>-4.2683774226989399</v>
      </c>
    </row>
    <row r="14" spans="1:23" ht="12" thickBot="1">
      <c r="A14" s="74"/>
      <c r="B14" s="48" t="s">
        <v>12</v>
      </c>
      <c r="C14" s="49"/>
      <c r="D14" s="71">
        <v>185510.94289999999</v>
      </c>
      <c r="E14" s="71">
        <v>272279.78739999997</v>
      </c>
      <c r="F14" s="72">
        <v>68.132469424720895</v>
      </c>
      <c r="G14" s="71">
        <v>169523.304</v>
      </c>
      <c r="H14" s="72">
        <v>9.4309387103498103</v>
      </c>
      <c r="I14" s="71">
        <v>39906.017999999996</v>
      </c>
      <c r="J14" s="72">
        <v>21.5114091795175</v>
      </c>
      <c r="K14" s="71">
        <v>34950.4594</v>
      </c>
      <c r="L14" s="72">
        <v>20.616905508165399</v>
      </c>
      <c r="M14" s="72">
        <v>0.14178808190429701</v>
      </c>
      <c r="N14" s="71">
        <v>1592556.8565</v>
      </c>
      <c r="O14" s="71">
        <v>22026190.2588</v>
      </c>
      <c r="P14" s="71">
        <v>3814</v>
      </c>
      <c r="Q14" s="71">
        <v>3962</v>
      </c>
      <c r="R14" s="72">
        <v>-3.73548712771328</v>
      </c>
      <c r="S14" s="71">
        <v>48.639471132669101</v>
      </c>
      <c r="T14" s="71">
        <v>44.109988440181702</v>
      </c>
      <c r="U14" s="73">
        <v>9.3123600791890997</v>
      </c>
    </row>
    <row r="15" spans="1:23" ht="12" thickBot="1">
      <c r="A15" s="74"/>
      <c r="B15" s="48" t="s">
        <v>13</v>
      </c>
      <c r="C15" s="49"/>
      <c r="D15" s="71">
        <v>131848.22440000001</v>
      </c>
      <c r="E15" s="71">
        <v>179485.11550000001</v>
      </c>
      <c r="F15" s="72">
        <v>73.459141184328502</v>
      </c>
      <c r="G15" s="71">
        <v>114906.23420000001</v>
      </c>
      <c r="H15" s="72">
        <v>14.7441871348004</v>
      </c>
      <c r="I15" s="71">
        <v>28977.337899999999</v>
      </c>
      <c r="J15" s="72">
        <v>21.977799118544699</v>
      </c>
      <c r="K15" s="71">
        <v>24650.0128</v>
      </c>
      <c r="L15" s="72">
        <v>21.452284962272302</v>
      </c>
      <c r="M15" s="72">
        <v>0.17555062283781001</v>
      </c>
      <c r="N15" s="71">
        <v>1394559.1440000001</v>
      </c>
      <c r="O15" s="71">
        <v>18007683.541099999</v>
      </c>
      <c r="P15" s="71">
        <v>6157</v>
      </c>
      <c r="Q15" s="71">
        <v>6232</v>
      </c>
      <c r="R15" s="72">
        <v>-1.2034659820282401</v>
      </c>
      <c r="S15" s="71">
        <v>21.414361604677602</v>
      </c>
      <c r="T15" s="71">
        <v>21.314291752246501</v>
      </c>
      <c r="U15" s="73">
        <v>0.46730252471911998</v>
      </c>
    </row>
    <row r="16" spans="1:23" ht="12" thickBot="1">
      <c r="A16" s="74"/>
      <c r="B16" s="48" t="s">
        <v>14</v>
      </c>
      <c r="C16" s="49"/>
      <c r="D16" s="71">
        <v>1193957.8631</v>
      </c>
      <c r="E16" s="71">
        <v>1627145.6473999999</v>
      </c>
      <c r="F16" s="72">
        <v>73.377442579145495</v>
      </c>
      <c r="G16" s="71">
        <v>731398.97349999996</v>
      </c>
      <c r="H16" s="72">
        <v>63.243032374860199</v>
      </c>
      <c r="I16" s="71">
        <v>13370.0036</v>
      </c>
      <c r="J16" s="72">
        <v>1.11980531417466</v>
      </c>
      <c r="K16" s="71">
        <v>41626.575799999999</v>
      </c>
      <c r="L16" s="72">
        <v>5.6913637164135302</v>
      </c>
      <c r="M16" s="72">
        <v>-0.678810871587473</v>
      </c>
      <c r="N16" s="71">
        <v>12130106.545299999</v>
      </c>
      <c r="O16" s="71">
        <v>150756523.41639999</v>
      </c>
      <c r="P16" s="71">
        <v>57356</v>
      </c>
      <c r="Q16" s="71">
        <v>50686</v>
      </c>
      <c r="R16" s="72">
        <v>13.159452314248499</v>
      </c>
      <c r="S16" s="71">
        <v>20.8166166242416</v>
      </c>
      <c r="T16" s="71">
        <v>19.5569650238725</v>
      </c>
      <c r="U16" s="73">
        <v>6.0511831634647297</v>
      </c>
    </row>
    <row r="17" spans="1:21" ht="12" thickBot="1">
      <c r="A17" s="74"/>
      <c r="B17" s="48" t="s">
        <v>15</v>
      </c>
      <c r="C17" s="49"/>
      <c r="D17" s="71">
        <v>423758.07569999999</v>
      </c>
      <c r="E17" s="71">
        <v>772705.33129999996</v>
      </c>
      <c r="F17" s="72">
        <v>54.840837578675597</v>
      </c>
      <c r="G17" s="71">
        <v>620050.1115</v>
      </c>
      <c r="H17" s="72">
        <v>-31.657447061034802</v>
      </c>
      <c r="I17" s="71">
        <v>45479.222600000001</v>
      </c>
      <c r="J17" s="72">
        <v>10.7323553716053</v>
      </c>
      <c r="K17" s="71">
        <v>50573.339599999999</v>
      </c>
      <c r="L17" s="72">
        <v>8.15633102260961</v>
      </c>
      <c r="M17" s="72">
        <v>-0.100727320764081</v>
      </c>
      <c r="N17" s="71">
        <v>12809599.877599999</v>
      </c>
      <c r="O17" s="71">
        <v>187065901.2462</v>
      </c>
      <c r="P17" s="71">
        <v>12003</v>
      </c>
      <c r="Q17" s="71">
        <v>11703</v>
      </c>
      <c r="R17" s="72">
        <v>2.5634452704434798</v>
      </c>
      <c r="S17" s="71">
        <v>35.304346888277898</v>
      </c>
      <c r="T17" s="71">
        <v>33.171854797915103</v>
      </c>
      <c r="U17" s="73">
        <v>6.0403102686227799</v>
      </c>
    </row>
    <row r="18" spans="1:21" ht="12" customHeight="1" thickBot="1">
      <c r="A18" s="74"/>
      <c r="B18" s="48" t="s">
        <v>16</v>
      </c>
      <c r="C18" s="49"/>
      <c r="D18" s="71">
        <v>2234215.4405999999</v>
      </c>
      <c r="E18" s="71">
        <v>2245460.8149000001</v>
      </c>
      <c r="F18" s="72">
        <v>99.499195255362295</v>
      </c>
      <c r="G18" s="71">
        <v>1475885.4772999999</v>
      </c>
      <c r="H18" s="72">
        <v>51.381355461759597</v>
      </c>
      <c r="I18" s="71">
        <v>334235.53210000001</v>
      </c>
      <c r="J18" s="72">
        <v>14.959861346685599</v>
      </c>
      <c r="K18" s="71">
        <v>229252.58549999999</v>
      </c>
      <c r="L18" s="72">
        <v>15.533223209120299</v>
      </c>
      <c r="M18" s="72">
        <v>0.45793571475336797</v>
      </c>
      <c r="N18" s="71">
        <v>14861667.2283</v>
      </c>
      <c r="O18" s="71">
        <v>344159684.81519997</v>
      </c>
      <c r="P18" s="71">
        <v>105186</v>
      </c>
      <c r="Q18" s="71">
        <v>85399</v>
      </c>
      <c r="R18" s="72">
        <v>23.170060539350601</v>
      </c>
      <c r="S18" s="71">
        <v>21.24061605727</v>
      </c>
      <c r="T18" s="71">
        <v>21.486237362264198</v>
      </c>
      <c r="U18" s="73">
        <v>-1.15637561703465</v>
      </c>
    </row>
    <row r="19" spans="1:21" ht="12" customHeight="1" thickBot="1">
      <c r="A19" s="74"/>
      <c r="B19" s="48" t="s">
        <v>17</v>
      </c>
      <c r="C19" s="49"/>
      <c r="D19" s="71">
        <v>618923.02520000003</v>
      </c>
      <c r="E19" s="71">
        <v>812263.46369999996</v>
      </c>
      <c r="F19" s="72">
        <v>76.197324250028302</v>
      </c>
      <c r="G19" s="71">
        <v>433990.30690000003</v>
      </c>
      <c r="H19" s="72">
        <v>42.612177129249197</v>
      </c>
      <c r="I19" s="71">
        <v>53278.445299999999</v>
      </c>
      <c r="J19" s="72">
        <v>8.6082506435729194</v>
      </c>
      <c r="K19" s="71">
        <v>37492.7451</v>
      </c>
      <c r="L19" s="72">
        <v>8.6390743073990102</v>
      </c>
      <c r="M19" s="72">
        <v>0.421033460150668</v>
      </c>
      <c r="N19" s="71">
        <v>4828623.8726000004</v>
      </c>
      <c r="O19" s="71">
        <v>98581375.229900002</v>
      </c>
      <c r="P19" s="71">
        <v>14055</v>
      </c>
      <c r="Q19" s="71">
        <v>10380</v>
      </c>
      <c r="R19" s="72">
        <v>35.404624277456698</v>
      </c>
      <c r="S19" s="71">
        <v>44.035789768765603</v>
      </c>
      <c r="T19" s="71">
        <v>46.068505857418103</v>
      </c>
      <c r="U19" s="73">
        <v>-4.6160545758948599</v>
      </c>
    </row>
    <row r="20" spans="1:21" ht="12" thickBot="1">
      <c r="A20" s="74"/>
      <c r="B20" s="48" t="s">
        <v>18</v>
      </c>
      <c r="C20" s="49"/>
      <c r="D20" s="71">
        <v>1198882.5164999999</v>
      </c>
      <c r="E20" s="71">
        <v>1254596.5415000001</v>
      </c>
      <c r="F20" s="72">
        <v>95.559207828407693</v>
      </c>
      <c r="G20" s="71">
        <v>738398.67220000003</v>
      </c>
      <c r="H20" s="72">
        <v>62.362496255312202</v>
      </c>
      <c r="I20" s="71">
        <v>121865.78539999999</v>
      </c>
      <c r="J20" s="72">
        <v>10.164948084802599</v>
      </c>
      <c r="K20" s="71">
        <v>70220.424400000004</v>
      </c>
      <c r="L20" s="72">
        <v>9.5098253888761501</v>
      </c>
      <c r="M20" s="72">
        <v>0.73547491974429002</v>
      </c>
      <c r="N20" s="71">
        <v>12984606.875</v>
      </c>
      <c r="O20" s="71">
        <v>170344826.72799999</v>
      </c>
      <c r="P20" s="71">
        <v>49678</v>
      </c>
      <c r="Q20" s="71">
        <v>40805</v>
      </c>
      <c r="R20" s="72">
        <v>21.744884205367001</v>
      </c>
      <c r="S20" s="71">
        <v>24.133067283304499</v>
      </c>
      <c r="T20" s="71">
        <v>23.154096777355701</v>
      </c>
      <c r="U20" s="73">
        <v>4.0565523414672997</v>
      </c>
    </row>
    <row r="21" spans="1:21" ht="12" customHeight="1" thickBot="1">
      <c r="A21" s="74"/>
      <c r="B21" s="48" t="s">
        <v>19</v>
      </c>
      <c r="C21" s="49"/>
      <c r="D21" s="71">
        <v>398024.98479999998</v>
      </c>
      <c r="E21" s="71">
        <v>434102.48499999999</v>
      </c>
      <c r="F21" s="72">
        <v>91.689174458423096</v>
      </c>
      <c r="G21" s="71">
        <v>319862.886</v>
      </c>
      <c r="H21" s="72">
        <v>24.436126296940898</v>
      </c>
      <c r="I21" s="71">
        <v>49808.9738</v>
      </c>
      <c r="J21" s="72">
        <v>12.5140319583275</v>
      </c>
      <c r="K21" s="71">
        <v>24693.909899999999</v>
      </c>
      <c r="L21" s="72">
        <v>7.7201547853226096</v>
      </c>
      <c r="M21" s="72">
        <v>1.0170549743521999</v>
      </c>
      <c r="N21" s="71">
        <v>2696926.7941999999</v>
      </c>
      <c r="O21" s="71">
        <v>59984111.686499998</v>
      </c>
      <c r="P21" s="71">
        <v>34623</v>
      </c>
      <c r="Q21" s="71">
        <v>28399</v>
      </c>
      <c r="R21" s="72">
        <v>21.916264657206199</v>
      </c>
      <c r="S21" s="71">
        <v>11.4959704473905</v>
      </c>
      <c r="T21" s="71">
        <v>11.754193052572299</v>
      </c>
      <c r="U21" s="73">
        <v>-2.2462010176829201</v>
      </c>
    </row>
    <row r="22" spans="1:21" ht="12" customHeight="1" thickBot="1">
      <c r="A22" s="74"/>
      <c r="B22" s="48" t="s">
        <v>20</v>
      </c>
      <c r="C22" s="49"/>
      <c r="D22" s="71">
        <v>1599554.5682000001</v>
      </c>
      <c r="E22" s="71">
        <v>1805834.4938000001</v>
      </c>
      <c r="F22" s="72">
        <v>88.577030380789395</v>
      </c>
      <c r="G22" s="71">
        <v>1146588.5329</v>
      </c>
      <c r="H22" s="72">
        <v>39.505543820008299</v>
      </c>
      <c r="I22" s="71">
        <v>69366.916400000002</v>
      </c>
      <c r="J22" s="72">
        <v>4.3366395732319098</v>
      </c>
      <c r="K22" s="71">
        <v>104036.17909999999</v>
      </c>
      <c r="L22" s="72">
        <v>9.0735408662135608</v>
      </c>
      <c r="M22" s="72">
        <v>-0.33324236818305097</v>
      </c>
      <c r="N22" s="71">
        <v>11358148.4871</v>
      </c>
      <c r="O22" s="71">
        <v>190232900.11669999</v>
      </c>
      <c r="P22" s="71">
        <v>95877</v>
      </c>
      <c r="Q22" s="71">
        <v>82392</v>
      </c>
      <c r="R22" s="72">
        <v>16.366880279638799</v>
      </c>
      <c r="S22" s="71">
        <v>16.683402361358802</v>
      </c>
      <c r="T22" s="71">
        <v>16.811516571997299</v>
      </c>
      <c r="U22" s="73">
        <v>-0.76791416920558897</v>
      </c>
    </row>
    <row r="23" spans="1:21" ht="12" thickBot="1">
      <c r="A23" s="74"/>
      <c r="B23" s="48" t="s">
        <v>21</v>
      </c>
      <c r="C23" s="49"/>
      <c r="D23" s="71">
        <v>3026490.6491999999</v>
      </c>
      <c r="E23" s="71">
        <v>4290872.4127000002</v>
      </c>
      <c r="F23" s="72">
        <v>70.533223971942903</v>
      </c>
      <c r="G23" s="71">
        <v>2296338.2074000002</v>
      </c>
      <c r="H23" s="72">
        <v>31.796380840028998</v>
      </c>
      <c r="I23" s="71">
        <v>284396.49650000001</v>
      </c>
      <c r="J23" s="72">
        <v>9.3969064987917701</v>
      </c>
      <c r="K23" s="71">
        <v>267107.11920000002</v>
      </c>
      <c r="L23" s="72">
        <v>11.6318719228397</v>
      </c>
      <c r="M23" s="72">
        <v>6.4728253413022005E-2</v>
      </c>
      <c r="N23" s="71">
        <v>27482415.213199999</v>
      </c>
      <c r="O23" s="71">
        <v>429439835.67140001</v>
      </c>
      <c r="P23" s="71">
        <v>96664</v>
      </c>
      <c r="Q23" s="71">
        <v>77212</v>
      </c>
      <c r="R23" s="72">
        <v>25.1929751852044</v>
      </c>
      <c r="S23" s="71">
        <v>31.3093876644873</v>
      </c>
      <c r="T23" s="71">
        <v>30.946124397761999</v>
      </c>
      <c r="U23" s="73">
        <v>1.16023753200808</v>
      </c>
    </row>
    <row r="24" spans="1:21" ht="12" thickBot="1">
      <c r="A24" s="74"/>
      <c r="B24" s="48" t="s">
        <v>22</v>
      </c>
      <c r="C24" s="49"/>
      <c r="D24" s="71">
        <v>302439.11589999998</v>
      </c>
      <c r="E24" s="71">
        <v>297085.70870000002</v>
      </c>
      <c r="F24" s="72">
        <v>101.80197399041</v>
      </c>
      <c r="G24" s="71">
        <v>202361.87169999999</v>
      </c>
      <c r="H24" s="72">
        <v>49.454595057493698</v>
      </c>
      <c r="I24" s="71">
        <v>48541.525800000003</v>
      </c>
      <c r="J24" s="72">
        <v>16.050015771124698</v>
      </c>
      <c r="K24" s="71">
        <v>34267.993699999999</v>
      </c>
      <c r="L24" s="72">
        <v>16.934016972723999</v>
      </c>
      <c r="M24" s="72">
        <v>0.41652663488145802</v>
      </c>
      <c r="N24" s="71">
        <v>2057460.7729</v>
      </c>
      <c r="O24" s="71">
        <v>41606772.405500002</v>
      </c>
      <c r="P24" s="71">
        <v>29093</v>
      </c>
      <c r="Q24" s="71">
        <v>25206</v>
      </c>
      <c r="R24" s="72">
        <v>15.4209315242403</v>
      </c>
      <c r="S24" s="71">
        <v>10.395597425497501</v>
      </c>
      <c r="T24" s="71">
        <v>10.1840180115845</v>
      </c>
      <c r="U24" s="73">
        <v>2.0352790248884798</v>
      </c>
    </row>
    <row r="25" spans="1:21" ht="12" thickBot="1">
      <c r="A25" s="74"/>
      <c r="B25" s="48" t="s">
        <v>23</v>
      </c>
      <c r="C25" s="49"/>
      <c r="D25" s="71">
        <v>293809.68589999998</v>
      </c>
      <c r="E25" s="71">
        <v>329274.42489999998</v>
      </c>
      <c r="F25" s="72">
        <v>89.229428003474496</v>
      </c>
      <c r="G25" s="71">
        <v>202880.80540000001</v>
      </c>
      <c r="H25" s="72">
        <v>44.818868064292502</v>
      </c>
      <c r="I25" s="71">
        <v>26133.496800000001</v>
      </c>
      <c r="J25" s="72">
        <v>8.8947022695823303</v>
      </c>
      <c r="K25" s="71">
        <v>13462.501700000001</v>
      </c>
      <c r="L25" s="72">
        <v>6.63567047333893</v>
      </c>
      <c r="M25" s="72">
        <v>0.94120657381235495</v>
      </c>
      <c r="N25" s="71">
        <v>2472431.4912999999</v>
      </c>
      <c r="O25" s="71">
        <v>54513487.977899998</v>
      </c>
      <c r="P25" s="71">
        <v>20920</v>
      </c>
      <c r="Q25" s="71">
        <v>18988</v>
      </c>
      <c r="R25" s="72">
        <v>10.1748472719612</v>
      </c>
      <c r="S25" s="71">
        <v>14.044440052581299</v>
      </c>
      <c r="T25" s="71">
        <v>14.253118485359201</v>
      </c>
      <c r="U25" s="73">
        <v>-1.4858437360025301</v>
      </c>
    </row>
    <row r="26" spans="1:21" ht="12" thickBot="1">
      <c r="A26" s="74"/>
      <c r="B26" s="48" t="s">
        <v>24</v>
      </c>
      <c r="C26" s="49"/>
      <c r="D26" s="71">
        <v>710312.13</v>
      </c>
      <c r="E26" s="71">
        <v>781030.84259999997</v>
      </c>
      <c r="F26" s="72">
        <v>90.945464795656207</v>
      </c>
      <c r="G26" s="71">
        <v>475881.9277</v>
      </c>
      <c r="H26" s="72">
        <v>49.262262055849</v>
      </c>
      <c r="I26" s="71">
        <v>157606.08799999999</v>
      </c>
      <c r="J26" s="72">
        <v>22.188286155270902</v>
      </c>
      <c r="K26" s="71">
        <v>109388.61659999999</v>
      </c>
      <c r="L26" s="72">
        <v>22.986503633094401</v>
      </c>
      <c r="M26" s="72">
        <v>0.44079057674087102</v>
      </c>
      <c r="N26" s="71">
        <v>5060463.7556999996</v>
      </c>
      <c r="O26" s="71">
        <v>98259241.848499998</v>
      </c>
      <c r="P26" s="71">
        <v>49589</v>
      </c>
      <c r="Q26" s="71">
        <v>39901</v>
      </c>
      <c r="R26" s="72">
        <v>24.2800932307461</v>
      </c>
      <c r="S26" s="71">
        <v>14.323985762971599</v>
      </c>
      <c r="T26" s="71">
        <v>15.3996185233453</v>
      </c>
      <c r="U26" s="73">
        <v>-7.5093118505760401</v>
      </c>
    </row>
    <row r="27" spans="1:21" ht="12" thickBot="1">
      <c r="A27" s="74"/>
      <c r="B27" s="48" t="s">
        <v>25</v>
      </c>
      <c r="C27" s="49"/>
      <c r="D27" s="71">
        <v>317051.82860000001</v>
      </c>
      <c r="E27" s="71">
        <v>329311.28619999997</v>
      </c>
      <c r="F27" s="72">
        <v>96.277243412618901</v>
      </c>
      <c r="G27" s="71">
        <v>244827.0485</v>
      </c>
      <c r="H27" s="72">
        <v>29.500327084978899</v>
      </c>
      <c r="I27" s="71">
        <v>85240.988200000007</v>
      </c>
      <c r="J27" s="72">
        <v>26.885505936489</v>
      </c>
      <c r="K27" s="71">
        <v>64849.236199999999</v>
      </c>
      <c r="L27" s="72">
        <v>26.487774368606999</v>
      </c>
      <c r="M27" s="72">
        <v>0.31444860718344098</v>
      </c>
      <c r="N27" s="71">
        <v>1865971.2943</v>
      </c>
      <c r="O27" s="71">
        <v>33713895.143399999</v>
      </c>
      <c r="P27" s="71">
        <v>38939</v>
      </c>
      <c r="Q27" s="71">
        <v>31971</v>
      </c>
      <c r="R27" s="72">
        <v>21.794751493541</v>
      </c>
      <c r="S27" s="71">
        <v>8.1422694111302292</v>
      </c>
      <c r="T27" s="71">
        <v>7.9301723593256401</v>
      </c>
      <c r="U27" s="73">
        <v>2.6048886507570002</v>
      </c>
    </row>
    <row r="28" spans="1:21" ht="12" thickBot="1">
      <c r="A28" s="74"/>
      <c r="B28" s="48" t="s">
        <v>26</v>
      </c>
      <c r="C28" s="49"/>
      <c r="D28" s="71">
        <v>1029866.5207</v>
      </c>
      <c r="E28" s="71">
        <v>1102114.9287</v>
      </c>
      <c r="F28" s="72">
        <v>93.444566794388606</v>
      </c>
      <c r="G28" s="71">
        <v>695787.87939999998</v>
      </c>
      <c r="H28" s="72">
        <v>48.014438191721098</v>
      </c>
      <c r="I28" s="71">
        <v>34803.883900000001</v>
      </c>
      <c r="J28" s="72">
        <v>3.3794558032961199</v>
      </c>
      <c r="K28" s="71">
        <v>10215.440199999999</v>
      </c>
      <c r="L28" s="72">
        <v>1.46818312052361</v>
      </c>
      <c r="M28" s="72">
        <v>2.4069881687526302</v>
      </c>
      <c r="N28" s="71">
        <v>7730630.1619999995</v>
      </c>
      <c r="O28" s="71">
        <v>140764026.63429999</v>
      </c>
      <c r="P28" s="71">
        <v>45734</v>
      </c>
      <c r="Q28" s="71">
        <v>42605</v>
      </c>
      <c r="R28" s="72">
        <v>7.3442084262410603</v>
      </c>
      <c r="S28" s="71">
        <v>22.518618985874799</v>
      </c>
      <c r="T28" s="71">
        <v>22.5142908602277</v>
      </c>
      <c r="U28" s="73">
        <v>1.9220209062930999E-2</v>
      </c>
    </row>
    <row r="29" spans="1:21" ht="12" thickBot="1">
      <c r="A29" s="74"/>
      <c r="B29" s="48" t="s">
        <v>27</v>
      </c>
      <c r="C29" s="49"/>
      <c r="D29" s="71">
        <v>862371.63329999999</v>
      </c>
      <c r="E29" s="71">
        <v>864626.30579999997</v>
      </c>
      <c r="F29" s="72">
        <v>99.739231563407799</v>
      </c>
      <c r="G29" s="71">
        <v>681992.10459999996</v>
      </c>
      <c r="H29" s="72">
        <v>26.4489174410304</v>
      </c>
      <c r="I29" s="71">
        <v>137262.02050000001</v>
      </c>
      <c r="J29" s="72">
        <v>15.9168060728929</v>
      </c>
      <c r="K29" s="71">
        <v>111104.7118</v>
      </c>
      <c r="L29" s="72">
        <v>16.291202060933699</v>
      </c>
      <c r="M29" s="72">
        <v>0.235429337570182</v>
      </c>
      <c r="N29" s="71">
        <v>6528553.7200999996</v>
      </c>
      <c r="O29" s="71">
        <v>104967490.84469999</v>
      </c>
      <c r="P29" s="71">
        <v>121774</v>
      </c>
      <c r="Q29" s="71">
        <v>111334</v>
      </c>
      <c r="R29" s="72">
        <v>9.3771893581475503</v>
      </c>
      <c r="S29" s="71">
        <v>7.081738575558</v>
      </c>
      <c r="T29" s="71">
        <v>7.2516336231519603</v>
      </c>
      <c r="U29" s="73">
        <v>-2.3990584484484399</v>
      </c>
    </row>
    <row r="30" spans="1:21" ht="12" thickBot="1">
      <c r="A30" s="74"/>
      <c r="B30" s="48" t="s">
        <v>28</v>
      </c>
      <c r="C30" s="49"/>
      <c r="D30" s="71">
        <v>1645755.6440999999</v>
      </c>
      <c r="E30" s="71">
        <v>1691088.0260999999</v>
      </c>
      <c r="F30" s="72">
        <v>97.319336350305505</v>
      </c>
      <c r="G30" s="71">
        <v>1146957.4372</v>
      </c>
      <c r="H30" s="72">
        <v>43.488815776606998</v>
      </c>
      <c r="I30" s="71">
        <v>177984.2665</v>
      </c>
      <c r="J30" s="72">
        <v>10.814744408628901</v>
      </c>
      <c r="K30" s="71">
        <v>130308.8596</v>
      </c>
      <c r="L30" s="72">
        <v>11.361263755184799</v>
      </c>
      <c r="M30" s="72">
        <v>0.36586466220597602</v>
      </c>
      <c r="N30" s="71">
        <v>13312890.9497</v>
      </c>
      <c r="O30" s="71">
        <v>155541815.54859999</v>
      </c>
      <c r="P30" s="71">
        <v>94609</v>
      </c>
      <c r="Q30" s="71">
        <v>81873</v>
      </c>
      <c r="R30" s="72">
        <v>15.5557998363319</v>
      </c>
      <c r="S30" s="71">
        <v>17.3953391759769</v>
      </c>
      <c r="T30" s="71">
        <v>16.6014657677134</v>
      </c>
      <c r="U30" s="73">
        <v>4.5637133040777504</v>
      </c>
    </row>
    <row r="31" spans="1:21" ht="12" thickBot="1">
      <c r="A31" s="74"/>
      <c r="B31" s="48" t="s">
        <v>29</v>
      </c>
      <c r="C31" s="49"/>
      <c r="D31" s="71">
        <v>716925.7781</v>
      </c>
      <c r="E31" s="71">
        <v>1556737.7638999999</v>
      </c>
      <c r="F31" s="72">
        <v>46.053085800650798</v>
      </c>
      <c r="G31" s="71">
        <v>563172.16559999995</v>
      </c>
      <c r="H31" s="72">
        <v>27.301351503441602</v>
      </c>
      <c r="I31" s="71">
        <v>47536.6469</v>
      </c>
      <c r="J31" s="72">
        <v>6.6306231903087403</v>
      </c>
      <c r="K31" s="71">
        <v>22622.9506</v>
      </c>
      <c r="L31" s="72">
        <v>4.0170576569418399</v>
      </c>
      <c r="M31" s="72">
        <v>1.1012576007658299</v>
      </c>
      <c r="N31" s="71">
        <v>23075461.384500001</v>
      </c>
      <c r="O31" s="71">
        <v>183042064.05149999</v>
      </c>
      <c r="P31" s="71">
        <v>31482</v>
      </c>
      <c r="Q31" s="71">
        <v>25411</v>
      </c>
      <c r="R31" s="72">
        <v>23.891228208256301</v>
      </c>
      <c r="S31" s="71">
        <v>22.772561403341602</v>
      </c>
      <c r="T31" s="71">
        <v>23.0128624808154</v>
      </c>
      <c r="U31" s="73">
        <v>-1.05522199816548</v>
      </c>
    </row>
    <row r="32" spans="1:21" ht="12" thickBot="1">
      <c r="A32" s="74"/>
      <c r="B32" s="48" t="s">
        <v>30</v>
      </c>
      <c r="C32" s="49"/>
      <c r="D32" s="71">
        <v>143210.50630000001</v>
      </c>
      <c r="E32" s="71">
        <v>139866.7156</v>
      </c>
      <c r="F32" s="72">
        <v>102.390697948154</v>
      </c>
      <c r="G32" s="71">
        <v>101924.91190000001</v>
      </c>
      <c r="H32" s="72">
        <v>40.505891671023299</v>
      </c>
      <c r="I32" s="71">
        <v>38201.984299999996</v>
      </c>
      <c r="J32" s="72">
        <v>26.675406216338502</v>
      </c>
      <c r="K32" s="71">
        <v>30285.1512</v>
      </c>
      <c r="L32" s="72">
        <v>29.7131983098629</v>
      </c>
      <c r="M32" s="72">
        <v>0.261409726757448</v>
      </c>
      <c r="N32" s="71">
        <v>879081.65300000005</v>
      </c>
      <c r="O32" s="71">
        <v>16281473.32</v>
      </c>
      <c r="P32" s="71">
        <v>26403</v>
      </c>
      <c r="Q32" s="71">
        <v>22086</v>
      </c>
      <c r="R32" s="72">
        <v>19.546318935072001</v>
      </c>
      <c r="S32" s="71">
        <v>5.4240240237851802</v>
      </c>
      <c r="T32" s="71">
        <v>5.1539617540523404</v>
      </c>
      <c r="U32" s="73">
        <v>4.9790020941752902</v>
      </c>
    </row>
    <row r="33" spans="1:21" ht="12" thickBot="1">
      <c r="A33" s="74"/>
      <c r="B33" s="48" t="s">
        <v>74</v>
      </c>
      <c r="C33" s="49"/>
      <c r="D33" s="75"/>
      <c r="E33" s="75"/>
      <c r="F33" s="75"/>
      <c r="G33" s="71">
        <v>29.203499999999998</v>
      </c>
      <c r="H33" s="75"/>
      <c r="I33" s="75"/>
      <c r="J33" s="75"/>
      <c r="K33" s="71">
        <v>0.49349999999999999</v>
      </c>
      <c r="L33" s="72">
        <v>1.6898659407262799</v>
      </c>
      <c r="M33" s="75"/>
      <c r="N33" s="71">
        <v>0</v>
      </c>
      <c r="O33" s="71">
        <v>301.12830000000002</v>
      </c>
      <c r="P33" s="75"/>
      <c r="Q33" s="71">
        <v>2</v>
      </c>
      <c r="R33" s="75"/>
      <c r="S33" s="75"/>
      <c r="T33" s="71">
        <v>0</v>
      </c>
      <c r="U33" s="76"/>
    </row>
    <row r="34" spans="1:21" ht="12" thickBot="1">
      <c r="A34" s="74"/>
      <c r="B34" s="48" t="s">
        <v>31</v>
      </c>
      <c r="C34" s="49"/>
      <c r="D34" s="71">
        <v>179669.3272</v>
      </c>
      <c r="E34" s="71">
        <v>187311.861</v>
      </c>
      <c r="F34" s="72">
        <v>95.919887956267701</v>
      </c>
      <c r="G34" s="71">
        <v>127609.79859999999</v>
      </c>
      <c r="H34" s="72">
        <v>40.795870827430299</v>
      </c>
      <c r="I34" s="71">
        <v>14218.990599999999</v>
      </c>
      <c r="J34" s="72">
        <v>7.9139777621430296</v>
      </c>
      <c r="K34" s="71">
        <v>15851.092699999999</v>
      </c>
      <c r="L34" s="72">
        <v>12.421532573439899</v>
      </c>
      <c r="M34" s="72">
        <v>-0.102964642935941</v>
      </c>
      <c r="N34" s="71">
        <v>1268906.7915000001</v>
      </c>
      <c r="O34" s="71">
        <v>28088903.518100001</v>
      </c>
      <c r="P34" s="71">
        <v>12627</v>
      </c>
      <c r="Q34" s="71">
        <v>10739</v>
      </c>
      <c r="R34" s="72">
        <v>17.580780333364402</v>
      </c>
      <c r="S34" s="71">
        <v>14.2289797418231</v>
      </c>
      <c r="T34" s="71">
        <v>14.2835487196201</v>
      </c>
      <c r="U34" s="73">
        <v>-0.38350590686839398</v>
      </c>
    </row>
    <row r="35" spans="1:21" ht="12" customHeight="1" thickBot="1">
      <c r="A35" s="74"/>
      <c r="B35" s="48" t="s">
        <v>77</v>
      </c>
      <c r="C35" s="49"/>
      <c r="D35" s="71">
        <v>13235.122499999999</v>
      </c>
      <c r="E35" s="75"/>
      <c r="F35" s="75"/>
      <c r="G35" s="75"/>
      <c r="H35" s="75"/>
      <c r="I35" s="71">
        <v>1132.3938000000001</v>
      </c>
      <c r="J35" s="72">
        <v>8.5559752091452097</v>
      </c>
      <c r="K35" s="75"/>
      <c r="L35" s="75"/>
      <c r="M35" s="75"/>
      <c r="N35" s="71">
        <v>57846.7745</v>
      </c>
      <c r="O35" s="71">
        <v>60761.218800000002</v>
      </c>
      <c r="P35" s="71">
        <v>1731</v>
      </c>
      <c r="Q35" s="71">
        <v>1104</v>
      </c>
      <c r="R35" s="72">
        <v>56.793478260869598</v>
      </c>
      <c r="S35" s="71">
        <v>7.64594020797227</v>
      </c>
      <c r="T35" s="71">
        <v>7.3418906702898603</v>
      </c>
      <c r="U35" s="73">
        <v>3.9766141169321298</v>
      </c>
    </row>
    <row r="36" spans="1:21" ht="12" customHeight="1" thickBot="1">
      <c r="A36" s="74"/>
      <c r="B36" s="48" t="s">
        <v>68</v>
      </c>
      <c r="C36" s="49"/>
      <c r="D36" s="71">
        <v>70038.47</v>
      </c>
      <c r="E36" s="75"/>
      <c r="F36" s="75"/>
      <c r="G36" s="71">
        <v>65516.28</v>
      </c>
      <c r="H36" s="72">
        <v>6.9023912835100001</v>
      </c>
      <c r="I36" s="71">
        <v>1234.57</v>
      </c>
      <c r="J36" s="72">
        <v>1.7627026975318001</v>
      </c>
      <c r="K36" s="71">
        <v>2359.69</v>
      </c>
      <c r="L36" s="72">
        <v>3.6016849552508199</v>
      </c>
      <c r="M36" s="72">
        <v>-0.476808394322983</v>
      </c>
      <c r="N36" s="71">
        <v>1254406.54</v>
      </c>
      <c r="O36" s="71">
        <v>21149007.219999999</v>
      </c>
      <c r="P36" s="71">
        <v>50</v>
      </c>
      <c r="Q36" s="71">
        <v>75</v>
      </c>
      <c r="R36" s="72">
        <v>-33.3333333333333</v>
      </c>
      <c r="S36" s="71">
        <v>1400.7693999999999</v>
      </c>
      <c r="T36" s="71">
        <v>1522.7581333333301</v>
      </c>
      <c r="U36" s="73">
        <v>-8.7086949024823905</v>
      </c>
    </row>
    <row r="37" spans="1:21" ht="12" thickBot="1">
      <c r="A37" s="74"/>
      <c r="B37" s="48" t="s">
        <v>35</v>
      </c>
      <c r="C37" s="49"/>
      <c r="D37" s="71">
        <v>216887.31</v>
      </c>
      <c r="E37" s="75"/>
      <c r="F37" s="75"/>
      <c r="G37" s="71">
        <v>143633.35999999999</v>
      </c>
      <c r="H37" s="72">
        <v>51.0006519376836</v>
      </c>
      <c r="I37" s="71">
        <v>-18306.509999999998</v>
      </c>
      <c r="J37" s="72">
        <v>-8.4405629817622803</v>
      </c>
      <c r="K37" s="71">
        <v>-10457.280000000001</v>
      </c>
      <c r="L37" s="72">
        <v>-7.2805370562938903</v>
      </c>
      <c r="M37" s="72">
        <v>0.75059958230056001</v>
      </c>
      <c r="N37" s="71">
        <v>4987939.4400000004</v>
      </c>
      <c r="O37" s="71">
        <v>64245405.100000001</v>
      </c>
      <c r="P37" s="71">
        <v>103</v>
      </c>
      <c r="Q37" s="71">
        <v>98</v>
      </c>
      <c r="R37" s="72">
        <v>5.1020408163265296</v>
      </c>
      <c r="S37" s="71">
        <v>2105.7020388349501</v>
      </c>
      <c r="T37" s="71">
        <v>2320.4785714285699</v>
      </c>
      <c r="U37" s="73">
        <v>-10.1997589702887</v>
      </c>
    </row>
    <row r="38" spans="1:21" ht="12" thickBot="1">
      <c r="A38" s="74"/>
      <c r="B38" s="48" t="s">
        <v>36</v>
      </c>
      <c r="C38" s="49"/>
      <c r="D38" s="71">
        <v>193795.79</v>
      </c>
      <c r="E38" s="75"/>
      <c r="F38" s="75"/>
      <c r="G38" s="71">
        <v>107116.24</v>
      </c>
      <c r="H38" s="72">
        <v>80.921016271669004</v>
      </c>
      <c r="I38" s="71">
        <v>-9405.07</v>
      </c>
      <c r="J38" s="72">
        <v>-4.8530827217660404</v>
      </c>
      <c r="K38" s="71">
        <v>-7614.51</v>
      </c>
      <c r="L38" s="72">
        <v>-7.1086419762306798</v>
      </c>
      <c r="M38" s="72">
        <v>0.23515104714551599</v>
      </c>
      <c r="N38" s="71">
        <v>6557942.5599999996</v>
      </c>
      <c r="O38" s="71">
        <v>37173415.530000001</v>
      </c>
      <c r="P38" s="71">
        <v>78</v>
      </c>
      <c r="Q38" s="71">
        <v>56</v>
      </c>
      <c r="R38" s="72">
        <v>39.285714285714299</v>
      </c>
      <c r="S38" s="71">
        <v>2484.56141025641</v>
      </c>
      <c r="T38" s="71">
        <v>1967.1855357142899</v>
      </c>
      <c r="U38" s="73">
        <v>20.823629973739699</v>
      </c>
    </row>
    <row r="39" spans="1:21" ht="12" thickBot="1">
      <c r="A39" s="74"/>
      <c r="B39" s="48" t="s">
        <v>37</v>
      </c>
      <c r="C39" s="49"/>
      <c r="D39" s="71">
        <v>132915.54999999999</v>
      </c>
      <c r="E39" s="75"/>
      <c r="F39" s="75"/>
      <c r="G39" s="71">
        <v>97090.7</v>
      </c>
      <c r="H39" s="72">
        <v>36.898333208020901</v>
      </c>
      <c r="I39" s="71">
        <v>-12540.11</v>
      </c>
      <c r="J39" s="72">
        <v>-9.4346447800878099</v>
      </c>
      <c r="K39" s="71">
        <v>-16213.86</v>
      </c>
      <c r="L39" s="72">
        <v>-16.699704503108901</v>
      </c>
      <c r="M39" s="72">
        <v>-0.22658083886255301</v>
      </c>
      <c r="N39" s="71">
        <v>4327528.21</v>
      </c>
      <c r="O39" s="71">
        <v>38691569.579999998</v>
      </c>
      <c r="P39" s="71">
        <v>98</v>
      </c>
      <c r="Q39" s="71">
        <v>113</v>
      </c>
      <c r="R39" s="72">
        <v>-13.2743362831858</v>
      </c>
      <c r="S39" s="71">
        <v>1356.2811224489801</v>
      </c>
      <c r="T39" s="71">
        <v>1703.9416814159299</v>
      </c>
      <c r="U39" s="73">
        <v>-25.633370044935401</v>
      </c>
    </row>
    <row r="40" spans="1:21" ht="12" thickBot="1">
      <c r="A40" s="74"/>
      <c r="B40" s="48" t="s">
        <v>70</v>
      </c>
      <c r="C40" s="49"/>
      <c r="D40" s="75"/>
      <c r="E40" s="75"/>
      <c r="F40" s="75"/>
      <c r="G40" s="71">
        <v>14.21</v>
      </c>
      <c r="H40" s="75"/>
      <c r="I40" s="75"/>
      <c r="J40" s="75"/>
      <c r="K40" s="71">
        <v>14.21</v>
      </c>
      <c r="L40" s="72">
        <v>100</v>
      </c>
      <c r="M40" s="75"/>
      <c r="N40" s="71">
        <v>1.81</v>
      </c>
      <c r="O40" s="71">
        <v>1246.26</v>
      </c>
      <c r="P40" s="75"/>
      <c r="Q40" s="75"/>
      <c r="R40" s="75"/>
      <c r="S40" s="75"/>
      <c r="T40" s="75"/>
      <c r="U40" s="76"/>
    </row>
    <row r="41" spans="1:21" ht="12" customHeight="1" thickBot="1">
      <c r="A41" s="74"/>
      <c r="B41" s="48" t="s">
        <v>32</v>
      </c>
      <c r="C41" s="49"/>
      <c r="D41" s="71">
        <v>56176.923900000002</v>
      </c>
      <c r="E41" s="75"/>
      <c r="F41" s="75"/>
      <c r="G41" s="71">
        <v>108747.0089</v>
      </c>
      <c r="H41" s="72">
        <v>-48.341637652159797</v>
      </c>
      <c r="I41" s="71">
        <v>4509.1084000000001</v>
      </c>
      <c r="J41" s="72">
        <v>8.0266203397441593</v>
      </c>
      <c r="K41" s="71">
        <v>5403.9835999999996</v>
      </c>
      <c r="L41" s="72">
        <v>4.9693169997616398</v>
      </c>
      <c r="M41" s="72">
        <v>-0.16559546923865601</v>
      </c>
      <c r="N41" s="71">
        <v>523213.50390000001</v>
      </c>
      <c r="O41" s="71">
        <v>11983968.800100001</v>
      </c>
      <c r="P41" s="71">
        <v>139</v>
      </c>
      <c r="Q41" s="71">
        <v>109</v>
      </c>
      <c r="R41" s="72">
        <v>27.5229357798165</v>
      </c>
      <c r="S41" s="71">
        <v>404.150531654676</v>
      </c>
      <c r="T41" s="71">
        <v>430.18897522935799</v>
      </c>
      <c r="U41" s="73">
        <v>-6.4427587087599996</v>
      </c>
    </row>
    <row r="42" spans="1:21" ht="12" thickBot="1">
      <c r="A42" s="74"/>
      <c r="B42" s="48" t="s">
        <v>33</v>
      </c>
      <c r="C42" s="49"/>
      <c r="D42" s="71">
        <v>340775.14520000003</v>
      </c>
      <c r="E42" s="71">
        <v>1152614.8839</v>
      </c>
      <c r="F42" s="72">
        <v>29.5653951688486</v>
      </c>
      <c r="G42" s="71">
        <v>290968.299</v>
      </c>
      <c r="H42" s="72">
        <v>17.1176194696042</v>
      </c>
      <c r="I42" s="71">
        <v>16004.036099999999</v>
      </c>
      <c r="J42" s="72">
        <v>4.6963624916386699</v>
      </c>
      <c r="K42" s="71">
        <v>17070.7997</v>
      </c>
      <c r="L42" s="72">
        <v>5.8668933209112204</v>
      </c>
      <c r="M42" s="72">
        <v>-6.2490546356771003E-2</v>
      </c>
      <c r="N42" s="71">
        <v>3379594.7658000002</v>
      </c>
      <c r="O42" s="71">
        <v>69571968.512999997</v>
      </c>
      <c r="P42" s="71">
        <v>1752</v>
      </c>
      <c r="Q42" s="71">
        <v>1621</v>
      </c>
      <c r="R42" s="72">
        <v>8.0814312152992098</v>
      </c>
      <c r="S42" s="71">
        <v>194.50636141552499</v>
      </c>
      <c r="T42" s="71">
        <v>208.45989858112301</v>
      </c>
      <c r="U42" s="73">
        <v>-7.1738204673875003</v>
      </c>
    </row>
    <row r="43" spans="1:21" ht="12" thickBot="1">
      <c r="A43" s="74"/>
      <c r="B43" s="48" t="s">
        <v>38</v>
      </c>
      <c r="C43" s="49"/>
      <c r="D43" s="71">
        <v>119323.11</v>
      </c>
      <c r="E43" s="75"/>
      <c r="F43" s="75"/>
      <c r="G43" s="71">
        <v>74210.600000000006</v>
      </c>
      <c r="H43" s="72">
        <v>60.789846733485497</v>
      </c>
      <c r="I43" s="71">
        <v>-9475.5499999999993</v>
      </c>
      <c r="J43" s="72">
        <v>-7.9410853438198199</v>
      </c>
      <c r="K43" s="71">
        <v>-12488.55</v>
      </c>
      <c r="L43" s="72">
        <v>-16.828525844016902</v>
      </c>
      <c r="M43" s="72">
        <v>-0.24126099507148499</v>
      </c>
      <c r="N43" s="71">
        <v>2927078.37</v>
      </c>
      <c r="O43" s="71">
        <v>30980743.68</v>
      </c>
      <c r="P43" s="71">
        <v>88</v>
      </c>
      <c r="Q43" s="71">
        <v>76</v>
      </c>
      <c r="R43" s="72">
        <v>15.789473684210501</v>
      </c>
      <c r="S43" s="71">
        <v>1355.94443181818</v>
      </c>
      <c r="T43" s="71">
        <v>1422.57171052632</v>
      </c>
      <c r="U43" s="73">
        <v>-4.9137174905311998</v>
      </c>
    </row>
    <row r="44" spans="1:21" ht="12" thickBot="1">
      <c r="A44" s="74"/>
      <c r="B44" s="48" t="s">
        <v>39</v>
      </c>
      <c r="C44" s="49"/>
      <c r="D44" s="71">
        <v>92896.6</v>
      </c>
      <c r="E44" s="75"/>
      <c r="F44" s="75"/>
      <c r="G44" s="71">
        <v>37164.11</v>
      </c>
      <c r="H44" s="72">
        <v>149.963203746841</v>
      </c>
      <c r="I44" s="71">
        <v>12919.25</v>
      </c>
      <c r="J44" s="72">
        <v>13.907129001492001</v>
      </c>
      <c r="K44" s="71">
        <v>4418.2700000000004</v>
      </c>
      <c r="L44" s="72">
        <v>11.8885397766824</v>
      </c>
      <c r="M44" s="72">
        <v>1.9240517216014399</v>
      </c>
      <c r="N44" s="71">
        <v>1382902.01</v>
      </c>
      <c r="O44" s="71">
        <v>12099273.470000001</v>
      </c>
      <c r="P44" s="71">
        <v>72</v>
      </c>
      <c r="Q44" s="71">
        <v>51</v>
      </c>
      <c r="R44" s="72">
        <v>41.176470588235297</v>
      </c>
      <c r="S44" s="71">
        <v>1290.2305555555599</v>
      </c>
      <c r="T44" s="71">
        <v>1264.15294117647</v>
      </c>
      <c r="U44" s="73">
        <v>2.0211592623348098</v>
      </c>
    </row>
    <row r="45" spans="1:21" ht="12" thickBot="1">
      <c r="A45" s="74"/>
      <c r="B45" s="48" t="s">
        <v>76</v>
      </c>
      <c r="C45" s="49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1">
        <v>-695.12810000000002</v>
      </c>
      <c r="P45" s="75"/>
      <c r="Q45" s="75"/>
      <c r="R45" s="75"/>
      <c r="S45" s="75"/>
      <c r="T45" s="75"/>
      <c r="U45" s="76"/>
    </row>
    <row r="46" spans="1:21" ht="12" thickBot="1">
      <c r="A46" s="77"/>
      <c r="B46" s="48" t="s">
        <v>34</v>
      </c>
      <c r="C46" s="49"/>
      <c r="D46" s="78">
        <v>18728.089899999999</v>
      </c>
      <c r="E46" s="79"/>
      <c r="F46" s="79"/>
      <c r="G46" s="78">
        <v>2261.7267999999999</v>
      </c>
      <c r="H46" s="80">
        <v>728.04386011608506</v>
      </c>
      <c r="I46" s="78">
        <v>2660.317</v>
      </c>
      <c r="J46" s="80">
        <v>14.204956374114801</v>
      </c>
      <c r="K46" s="78">
        <v>336.05610000000001</v>
      </c>
      <c r="L46" s="80">
        <v>14.8583860791675</v>
      </c>
      <c r="M46" s="80">
        <v>6.9162883816124801</v>
      </c>
      <c r="N46" s="78">
        <v>158114.0385</v>
      </c>
      <c r="O46" s="78">
        <v>4178128.3917999999</v>
      </c>
      <c r="P46" s="78">
        <v>16</v>
      </c>
      <c r="Q46" s="78">
        <v>18</v>
      </c>
      <c r="R46" s="80">
        <v>-11.1111111111111</v>
      </c>
      <c r="S46" s="78">
        <v>1170.5056187499999</v>
      </c>
      <c r="T46" s="78">
        <v>1284.8823666666699</v>
      </c>
      <c r="U46" s="81">
        <v>-9.7715676101419398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3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81339</v>
      </c>
      <c r="D2" s="37">
        <v>637182.05972478597</v>
      </c>
      <c r="E2" s="37">
        <v>478661.25527521397</v>
      </c>
      <c r="F2" s="37">
        <v>158520.80444957301</v>
      </c>
      <c r="G2" s="37">
        <v>478661.25527521397</v>
      </c>
      <c r="H2" s="37">
        <v>0.24878416149701599</v>
      </c>
    </row>
    <row r="3" spans="1:8">
      <c r="A3" s="37">
        <v>2</v>
      </c>
      <c r="B3" s="37">
        <v>13</v>
      </c>
      <c r="C3" s="37">
        <v>10424</v>
      </c>
      <c r="D3" s="37">
        <v>110035.238758974</v>
      </c>
      <c r="E3" s="37">
        <v>85104.062644444406</v>
      </c>
      <c r="F3" s="37">
        <v>24931.176114529899</v>
      </c>
      <c r="G3" s="37">
        <v>85104.062644444406</v>
      </c>
      <c r="H3" s="37">
        <v>0.22657447192112901</v>
      </c>
    </row>
    <row r="4" spans="1:8">
      <c r="A4" s="37">
        <v>3</v>
      </c>
      <c r="B4" s="37">
        <v>14</v>
      </c>
      <c r="C4" s="37">
        <v>138833</v>
      </c>
      <c r="D4" s="37">
        <v>171568.876042758</v>
      </c>
      <c r="E4" s="37">
        <v>142058.67975776401</v>
      </c>
      <c r="F4" s="37">
        <v>29510.196284993701</v>
      </c>
      <c r="G4" s="37">
        <v>142058.67975776401</v>
      </c>
      <c r="H4" s="37">
        <v>0.17200203769848799</v>
      </c>
    </row>
    <row r="5" spans="1:8">
      <c r="A5" s="37">
        <v>4</v>
      </c>
      <c r="B5" s="37">
        <v>15</v>
      </c>
      <c r="C5" s="37">
        <v>3910</v>
      </c>
      <c r="D5" s="37">
        <v>64902.463030761697</v>
      </c>
      <c r="E5" s="37">
        <v>51772.720644096502</v>
      </c>
      <c r="F5" s="37">
        <v>13129.742386665201</v>
      </c>
      <c r="G5" s="37">
        <v>51772.720644096502</v>
      </c>
      <c r="H5" s="37">
        <v>0.202299601179112</v>
      </c>
    </row>
    <row r="6" spans="1:8">
      <c r="A6" s="37">
        <v>5</v>
      </c>
      <c r="B6" s="37">
        <v>16</v>
      </c>
      <c r="C6" s="37">
        <v>8771</v>
      </c>
      <c r="D6" s="37">
        <v>255874.468989744</v>
      </c>
      <c r="E6" s="37">
        <v>226756.858496581</v>
      </c>
      <c r="F6" s="37">
        <v>29117.6104931624</v>
      </c>
      <c r="G6" s="37">
        <v>226756.858496581</v>
      </c>
      <c r="H6" s="37">
        <v>0.113796466713252</v>
      </c>
    </row>
    <row r="7" spans="1:8">
      <c r="A7" s="37">
        <v>6</v>
      </c>
      <c r="B7" s="37">
        <v>17</v>
      </c>
      <c r="C7" s="37">
        <v>28268</v>
      </c>
      <c r="D7" s="37">
        <v>281788.10268717899</v>
      </c>
      <c r="E7" s="37">
        <v>228199.593862393</v>
      </c>
      <c r="F7" s="37">
        <v>53588.508824786302</v>
      </c>
      <c r="G7" s="37">
        <v>228199.593862393</v>
      </c>
      <c r="H7" s="37">
        <v>0.19017307087757501</v>
      </c>
    </row>
    <row r="8" spans="1:8">
      <c r="A8" s="37">
        <v>7</v>
      </c>
      <c r="B8" s="37">
        <v>18</v>
      </c>
      <c r="C8" s="37">
        <v>76725</v>
      </c>
      <c r="D8" s="37">
        <v>185510.99961196599</v>
      </c>
      <c r="E8" s="37">
        <v>145604.93027435901</v>
      </c>
      <c r="F8" s="37">
        <v>39906.069337606801</v>
      </c>
      <c r="G8" s="37">
        <v>145604.93027435901</v>
      </c>
      <c r="H8" s="37">
        <v>0.215114302769531</v>
      </c>
    </row>
    <row r="9" spans="1:8">
      <c r="A9" s="37">
        <v>8</v>
      </c>
      <c r="B9" s="37">
        <v>19</v>
      </c>
      <c r="C9" s="37">
        <v>21755</v>
      </c>
      <c r="D9" s="37">
        <v>131848.491321368</v>
      </c>
      <c r="E9" s="37">
        <v>102870.886506838</v>
      </c>
      <c r="F9" s="37">
        <v>28977.604814529899</v>
      </c>
      <c r="G9" s="37">
        <v>102870.886506838</v>
      </c>
      <c r="H9" s="37">
        <v>0.21977957065811199</v>
      </c>
    </row>
    <row r="10" spans="1:8">
      <c r="A10" s="37">
        <v>9</v>
      </c>
      <c r="B10" s="37">
        <v>21</v>
      </c>
      <c r="C10" s="37">
        <v>281174</v>
      </c>
      <c r="D10" s="37">
        <v>1193956.7789299099</v>
      </c>
      <c r="E10" s="37">
        <v>1180587.8593333301</v>
      </c>
      <c r="F10" s="37">
        <v>13368.9195965812</v>
      </c>
      <c r="G10" s="37">
        <v>1180587.8593333301</v>
      </c>
      <c r="H10" s="37">
        <v>1.1197155401691399E-2</v>
      </c>
    </row>
    <row r="11" spans="1:8">
      <c r="A11" s="37">
        <v>10</v>
      </c>
      <c r="B11" s="37">
        <v>22</v>
      </c>
      <c r="C11" s="37">
        <v>28012</v>
      </c>
      <c r="D11" s="37">
        <v>423758.10180427303</v>
      </c>
      <c r="E11" s="37">
        <v>378278.85396666703</v>
      </c>
      <c r="F11" s="37">
        <v>45479.247837606803</v>
      </c>
      <c r="G11" s="37">
        <v>378278.85396666703</v>
      </c>
      <c r="H11" s="37">
        <v>0.107323606661361</v>
      </c>
    </row>
    <row r="12" spans="1:8">
      <c r="A12" s="37">
        <v>11</v>
      </c>
      <c r="B12" s="37">
        <v>23</v>
      </c>
      <c r="C12" s="37">
        <v>247646.00700000001</v>
      </c>
      <c r="D12" s="37">
        <v>2234215.8060162398</v>
      </c>
      <c r="E12" s="37">
        <v>1899979.91548462</v>
      </c>
      <c r="F12" s="37">
        <v>334235.89053162403</v>
      </c>
      <c r="G12" s="37">
        <v>1899979.91548462</v>
      </c>
      <c r="H12" s="37">
        <v>0.14959874942769699</v>
      </c>
    </row>
    <row r="13" spans="1:8">
      <c r="A13" s="37">
        <v>12</v>
      </c>
      <c r="B13" s="37">
        <v>24</v>
      </c>
      <c r="C13" s="37">
        <v>22942</v>
      </c>
      <c r="D13" s="37">
        <v>618923.07585982897</v>
      </c>
      <c r="E13" s="37">
        <v>565644.57934786298</v>
      </c>
      <c r="F13" s="37">
        <v>53278.496511965801</v>
      </c>
      <c r="G13" s="37">
        <v>565644.57934786298</v>
      </c>
      <c r="H13" s="37">
        <v>8.60825821334089E-2</v>
      </c>
    </row>
    <row r="14" spans="1:8">
      <c r="A14" s="37">
        <v>13</v>
      </c>
      <c r="B14" s="37">
        <v>25</v>
      </c>
      <c r="C14" s="37">
        <v>102247</v>
      </c>
      <c r="D14" s="37">
        <v>1198882.5462</v>
      </c>
      <c r="E14" s="37">
        <v>1077016.7311</v>
      </c>
      <c r="F14" s="37">
        <v>121865.81510000001</v>
      </c>
      <c r="G14" s="37">
        <v>1077016.7311</v>
      </c>
      <c r="H14" s="37">
        <v>0.101649503102925</v>
      </c>
    </row>
    <row r="15" spans="1:8">
      <c r="A15" s="37">
        <v>14</v>
      </c>
      <c r="B15" s="37">
        <v>26</v>
      </c>
      <c r="C15" s="37">
        <v>71125</v>
      </c>
      <c r="D15" s="37">
        <v>398024.69966859499</v>
      </c>
      <c r="E15" s="37">
        <v>348216.01107644697</v>
      </c>
      <c r="F15" s="37">
        <v>49808.688592148901</v>
      </c>
      <c r="G15" s="37">
        <v>348216.01107644697</v>
      </c>
      <c r="H15" s="37">
        <v>0.125139692671386</v>
      </c>
    </row>
    <row r="16" spans="1:8">
      <c r="A16" s="37">
        <v>15</v>
      </c>
      <c r="B16" s="37">
        <v>27</v>
      </c>
      <c r="C16" s="37">
        <v>210867.24900000001</v>
      </c>
      <c r="D16" s="37">
        <v>1599556.4937</v>
      </c>
      <c r="E16" s="37">
        <v>1530187.6513</v>
      </c>
      <c r="F16" s="37">
        <v>69368.842399999994</v>
      </c>
      <c r="G16" s="37">
        <v>1530187.6513</v>
      </c>
      <c r="H16" s="37">
        <v>4.3367547612863697E-2</v>
      </c>
    </row>
    <row r="17" spans="1:8">
      <c r="A17" s="37">
        <v>16</v>
      </c>
      <c r="B17" s="37">
        <v>29</v>
      </c>
      <c r="C17" s="37">
        <v>224964</v>
      </c>
      <c r="D17" s="37">
        <v>3026492.6837846199</v>
      </c>
      <c r="E17" s="37">
        <v>2742094.1892085499</v>
      </c>
      <c r="F17" s="37">
        <v>284398.49457606801</v>
      </c>
      <c r="G17" s="37">
        <v>2742094.1892085499</v>
      </c>
      <c r="H17" s="37">
        <v>9.3969662011681901E-2</v>
      </c>
    </row>
    <row r="18" spans="1:8">
      <c r="A18" s="37">
        <v>17</v>
      </c>
      <c r="B18" s="37">
        <v>31</v>
      </c>
      <c r="C18" s="37">
        <v>33253.896000000001</v>
      </c>
      <c r="D18" s="37">
        <v>302439.17178753502</v>
      </c>
      <c r="E18" s="37">
        <v>253897.588097395</v>
      </c>
      <c r="F18" s="37">
        <v>48541.583690140003</v>
      </c>
      <c r="G18" s="37">
        <v>253897.588097395</v>
      </c>
      <c r="H18" s="37">
        <v>0.160500319463382</v>
      </c>
    </row>
    <row r="19" spans="1:8">
      <c r="A19" s="37">
        <v>18</v>
      </c>
      <c r="B19" s="37">
        <v>32</v>
      </c>
      <c r="C19" s="37">
        <v>16203.183999999999</v>
      </c>
      <c r="D19" s="37">
        <v>293809.65695555502</v>
      </c>
      <c r="E19" s="37">
        <v>267676.18261790997</v>
      </c>
      <c r="F19" s="37">
        <v>26133.474337645301</v>
      </c>
      <c r="G19" s="37">
        <v>267676.18261790997</v>
      </c>
      <c r="H19" s="37">
        <v>8.8946955006310294E-2</v>
      </c>
    </row>
    <row r="20" spans="1:8">
      <c r="A20" s="37">
        <v>19</v>
      </c>
      <c r="B20" s="37">
        <v>33</v>
      </c>
      <c r="C20" s="37">
        <v>50220.824000000001</v>
      </c>
      <c r="D20" s="37">
        <v>710312.102288428</v>
      </c>
      <c r="E20" s="37">
        <v>552706.01998151396</v>
      </c>
      <c r="F20" s="37">
        <v>157606.082306914</v>
      </c>
      <c r="G20" s="37">
        <v>552706.01998151396</v>
      </c>
      <c r="H20" s="37">
        <v>0.221882862194169</v>
      </c>
    </row>
    <row r="21" spans="1:8">
      <c r="A21" s="37">
        <v>20</v>
      </c>
      <c r="B21" s="37">
        <v>34</v>
      </c>
      <c r="C21" s="37">
        <v>52550.148999999998</v>
      </c>
      <c r="D21" s="37">
        <v>317051.53807238501</v>
      </c>
      <c r="E21" s="37">
        <v>231810.837600156</v>
      </c>
      <c r="F21" s="37">
        <v>85240.700472229306</v>
      </c>
      <c r="G21" s="37">
        <v>231810.837600156</v>
      </c>
      <c r="H21" s="37">
        <v>0.26885439821701301</v>
      </c>
    </row>
    <row r="22" spans="1:8">
      <c r="A22" s="37">
        <v>21</v>
      </c>
      <c r="B22" s="37">
        <v>35</v>
      </c>
      <c r="C22" s="37">
        <v>32448.485000000001</v>
      </c>
      <c r="D22" s="37">
        <v>1029866.52095575</v>
      </c>
      <c r="E22" s="37">
        <v>995062.62580796506</v>
      </c>
      <c r="F22" s="37">
        <v>34803.895147787603</v>
      </c>
      <c r="G22" s="37">
        <v>995062.62580796506</v>
      </c>
      <c r="H22" s="37">
        <v>3.3794568946166302E-2</v>
      </c>
    </row>
    <row r="23" spans="1:8">
      <c r="A23" s="37">
        <v>22</v>
      </c>
      <c r="B23" s="37">
        <v>36</v>
      </c>
      <c r="C23" s="37">
        <v>159007.10200000001</v>
      </c>
      <c r="D23" s="37">
        <v>862373.38482920302</v>
      </c>
      <c r="E23" s="37">
        <v>725109.57406366605</v>
      </c>
      <c r="F23" s="37">
        <v>137263.810765537</v>
      </c>
      <c r="G23" s="37">
        <v>725109.57406366605</v>
      </c>
      <c r="H23" s="37">
        <v>0.15916981342452199</v>
      </c>
    </row>
    <row r="24" spans="1:8">
      <c r="A24" s="37">
        <v>23</v>
      </c>
      <c r="B24" s="37">
        <v>37</v>
      </c>
      <c r="C24" s="37">
        <v>188114.00099999999</v>
      </c>
      <c r="D24" s="37">
        <v>1645755.65895133</v>
      </c>
      <c r="E24" s="37">
        <v>1467771.35308312</v>
      </c>
      <c r="F24" s="37">
        <v>177984.305868205</v>
      </c>
      <c r="G24" s="37">
        <v>1467771.35308312</v>
      </c>
      <c r="H24" s="37">
        <v>0.10814746703141601</v>
      </c>
    </row>
    <row r="25" spans="1:8">
      <c r="A25" s="37">
        <v>24</v>
      </c>
      <c r="B25" s="37">
        <v>38</v>
      </c>
      <c r="C25" s="37">
        <v>161288.408</v>
      </c>
      <c r="D25" s="37">
        <v>716925.67098407098</v>
      </c>
      <c r="E25" s="37">
        <v>669389.12293982296</v>
      </c>
      <c r="F25" s="37">
        <v>47536.5480442478</v>
      </c>
      <c r="G25" s="37">
        <v>669389.12293982296</v>
      </c>
      <c r="H25" s="37">
        <v>6.6306103921481702E-2</v>
      </c>
    </row>
    <row r="26" spans="1:8">
      <c r="A26" s="37">
        <v>25</v>
      </c>
      <c r="B26" s="37">
        <v>39</v>
      </c>
      <c r="C26" s="37">
        <v>207520.258</v>
      </c>
      <c r="D26" s="37">
        <v>143210.45439369901</v>
      </c>
      <c r="E26" s="37">
        <v>105008.50226101599</v>
      </c>
      <c r="F26" s="37">
        <v>38201.952132683597</v>
      </c>
      <c r="G26" s="37">
        <v>105008.50226101599</v>
      </c>
      <c r="H26" s="37">
        <v>0.26675393423208299</v>
      </c>
    </row>
    <row r="27" spans="1:8">
      <c r="A27" s="37">
        <v>26</v>
      </c>
      <c r="B27" s="37">
        <v>42</v>
      </c>
      <c r="C27" s="37">
        <v>10460.864</v>
      </c>
      <c r="D27" s="37">
        <v>179669.3259</v>
      </c>
      <c r="E27" s="37">
        <v>165450.33619999999</v>
      </c>
      <c r="F27" s="37">
        <v>14218.9897</v>
      </c>
      <c r="G27" s="37">
        <v>165450.33619999999</v>
      </c>
      <c r="H27" s="37">
        <v>7.9139773184844997E-2</v>
      </c>
    </row>
    <row r="28" spans="1:8">
      <c r="A28" s="37">
        <v>27</v>
      </c>
      <c r="B28" s="37">
        <v>43</v>
      </c>
      <c r="C28" s="37">
        <v>1720.4259999999999</v>
      </c>
      <c r="D28" s="37">
        <v>13235.133900000001</v>
      </c>
      <c r="E28" s="37">
        <v>12102.728999999999</v>
      </c>
      <c r="F28" s="37">
        <v>1132.4049</v>
      </c>
      <c r="G28" s="37">
        <v>12102.728999999999</v>
      </c>
      <c r="H28" s="37">
        <v>8.5560517071912701E-2</v>
      </c>
    </row>
    <row r="29" spans="1:8">
      <c r="A29" s="37">
        <v>28</v>
      </c>
      <c r="B29" s="37">
        <v>75</v>
      </c>
      <c r="C29" s="37">
        <v>704</v>
      </c>
      <c r="D29" s="37">
        <v>56176.9230769231</v>
      </c>
      <c r="E29" s="37">
        <v>51667.816239316198</v>
      </c>
      <c r="F29" s="37">
        <v>4509.1068376068397</v>
      </c>
      <c r="G29" s="37">
        <v>51667.816239316198</v>
      </c>
      <c r="H29" s="37">
        <v>8.0266176761452701E-2</v>
      </c>
    </row>
    <row r="30" spans="1:8">
      <c r="A30" s="37">
        <v>29</v>
      </c>
      <c r="B30" s="37">
        <v>76</v>
      </c>
      <c r="C30" s="37">
        <v>2018</v>
      </c>
      <c r="D30" s="37">
        <v>340775.13972393202</v>
      </c>
      <c r="E30" s="37">
        <v>324771.11054529902</v>
      </c>
      <c r="F30" s="37">
        <v>16004.0291786325</v>
      </c>
      <c r="G30" s="37">
        <v>324771.11054529902</v>
      </c>
      <c r="H30" s="37">
        <v>4.6963605360407598E-2</v>
      </c>
    </row>
    <row r="31" spans="1:8">
      <c r="A31" s="30">
        <v>30</v>
      </c>
      <c r="B31" s="39">
        <v>99</v>
      </c>
      <c r="C31" s="40">
        <v>14</v>
      </c>
      <c r="D31" s="40">
        <v>18728.089781408398</v>
      </c>
      <c r="E31" s="40">
        <v>16067.7728515241</v>
      </c>
      <c r="F31" s="40">
        <v>2660.3169298842699</v>
      </c>
      <c r="G31" s="40">
        <v>16067.7728515241</v>
      </c>
      <c r="H31" s="40">
        <v>0.14204956089676599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46</v>
      </c>
      <c r="D34" s="34">
        <v>70038.47</v>
      </c>
      <c r="E34" s="34">
        <v>68803.899999999994</v>
      </c>
      <c r="F34" s="30"/>
      <c r="G34" s="30"/>
      <c r="H34" s="30"/>
    </row>
    <row r="35" spans="1:8">
      <c r="A35" s="30"/>
      <c r="B35" s="33">
        <v>71</v>
      </c>
      <c r="C35" s="34">
        <v>93</v>
      </c>
      <c r="D35" s="34">
        <v>216887.31</v>
      </c>
      <c r="E35" s="34">
        <v>235193.82</v>
      </c>
      <c r="F35" s="30"/>
      <c r="G35" s="30"/>
      <c r="H35" s="30"/>
    </row>
    <row r="36" spans="1:8">
      <c r="A36" s="30"/>
      <c r="B36" s="33">
        <v>72</v>
      </c>
      <c r="C36" s="34">
        <v>68</v>
      </c>
      <c r="D36" s="34">
        <v>193795.79</v>
      </c>
      <c r="E36" s="34">
        <v>203200.86</v>
      </c>
      <c r="F36" s="30"/>
      <c r="G36" s="30"/>
      <c r="H36" s="30"/>
    </row>
    <row r="37" spans="1:8">
      <c r="A37" s="30"/>
      <c r="B37" s="33">
        <v>73</v>
      </c>
      <c r="C37" s="34">
        <v>90</v>
      </c>
      <c r="D37" s="34">
        <v>132915.54999999999</v>
      </c>
      <c r="E37" s="34">
        <v>145455.66</v>
      </c>
      <c r="F37" s="30"/>
      <c r="G37" s="30"/>
      <c r="H37" s="30"/>
    </row>
    <row r="38" spans="1:8">
      <c r="A38" s="30"/>
      <c r="B38" s="33">
        <v>77</v>
      </c>
      <c r="C38" s="34">
        <v>74</v>
      </c>
      <c r="D38" s="34">
        <v>119323.11</v>
      </c>
      <c r="E38" s="34">
        <v>128798.66</v>
      </c>
      <c r="F38" s="30"/>
      <c r="G38" s="30"/>
      <c r="H38" s="30"/>
    </row>
    <row r="39" spans="1:8">
      <c r="A39" s="30"/>
      <c r="B39" s="33">
        <v>78</v>
      </c>
      <c r="C39" s="34">
        <v>68</v>
      </c>
      <c r="D39" s="34">
        <v>92896.6</v>
      </c>
      <c r="E39" s="34">
        <v>79977.350000000006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2016-05-09T00:35:56Z</dcterms:modified>
</cp:coreProperties>
</file>