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<sst xmlns="http://schemas.openxmlformats.org/spreadsheetml/2006/main" count="115" uniqueCount="75">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</sst>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6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0" t="s">
        <v>4</v>
      </c>
      <c r="D2" s="70"/>
      <c r="E2" s="13"/>
      <c r="F2" s="24"/>
      <c r="G2" s="14"/>
      <c r="H2" s="24"/>
      <c r="I2" s="20"/>
      <c r="J2" s="21"/>
      <c r="K2" s="22"/>
      <c r="L2" s="22"/>
    </row>
    <row r="3" spans="1:13">
      <c r="A3" s="71" t="s">
        <v>5</v>
      </c>
      <c r="B3" s="71"/>
      <c r="C3" s="71"/>
      <c r="D3" s="71"/>
      <c r="E3" s="15">
        <f>SUM(E4:E42)</f>
        <v>21807873.069899999</v>
      </c>
      <c r="F3" s="25">
        <f>RA!I7</f>
        <v>2355332.3413999998</v>
      </c>
      <c r="G3" s="16">
        <f>SUM(G4:G42)</f>
        <v>19452540.728499997</v>
      </c>
      <c r="H3" s="27">
        <f>RA!J7</f>
        <v>10.8003762395835</v>
      </c>
      <c r="I3" s="20">
        <f>SUM(I4:I42)</f>
        <v>21807879.811353005</v>
      </c>
      <c r="J3" s="21">
        <f>SUM(J4:J42)</f>
        <v>19452540.55680095</v>
      </c>
      <c r="K3" s="22">
        <f>E3-I3</f>
        <v>-6.7414530068635941</v>
      </c>
      <c r="L3" s="22">
        <f>G3-J3</f>
        <v>0.17169904708862305</v>
      </c>
    </row>
    <row r="4" spans="1:13">
      <c r="A4" s="72">
        <f>RA!A8</f>
        <v>42747</v>
      </c>
      <c r="B4" s="12">
        <v>12</v>
      </c>
      <c r="C4" s="67" t="s">
        <v>6</v>
      </c>
      <c r="D4" s="67"/>
      <c r="E4" s="15">
        <f>IFERROR(VLOOKUP(C4,RA!B:D,3,0),0)</f>
        <v>926777.85479999997</v>
      </c>
      <c r="F4" s="25">
        <f>IFERROR(VLOOKUP(C4,RA!B:I,8,0),0)</f>
        <v>240760.5857</v>
      </c>
      <c r="G4" s="16">
        <f t="shared" ref="G4:G42" si="0">E4-F4</f>
        <v>686017.26909999992</v>
      </c>
      <c r="H4" s="27">
        <f>RA!J8</f>
        <v>25.978241112802198</v>
      </c>
      <c r="I4" s="20">
        <f>IFERROR(VLOOKUP(B4,RMS!C:E,3,FALSE),0)</f>
        <v>926778.99097606796</v>
      </c>
      <c r="J4" s="21">
        <f>IFERROR(VLOOKUP(B4,RMS!C:F,4,FALSE),0)</f>
        <v>686017.26704529906</v>
      </c>
      <c r="K4" s="22">
        <f t="shared" ref="K4:K42" si="1">E4-I4</f>
        <v>-1.1361760679865256</v>
      </c>
      <c r="L4" s="22">
        <f t="shared" ref="L4:L42" si="2">G4-J4</f>
        <v>2.0547008607536554E-3</v>
      </c>
    </row>
    <row r="5" spans="1:13">
      <c r="A5" s="72"/>
      <c r="B5" s="12">
        <v>13</v>
      </c>
      <c r="C5" s="67" t="s">
        <v>7</v>
      </c>
      <c r="D5" s="67"/>
      <c r="E5" s="15">
        <f>IFERROR(VLOOKUP(C5,RA!B:D,3,0),0)</f>
        <v>124102.9133</v>
      </c>
      <c r="F5" s="25">
        <f>IFERROR(VLOOKUP(C5,RA!B:I,8,0),0)</f>
        <v>32178.291700000002</v>
      </c>
      <c r="G5" s="16">
        <f t="shared" si="0"/>
        <v>91924.621599999999</v>
      </c>
      <c r="H5" s="27">
        <f>RA!J9</f>
        <v>25.928715808801201</v>
      </c>
      <c r="I5" s="20">
        <f>IFERROR(VLOOKUP(B5,RMS!C:E,3,FALSE),0)</f>
        <v>124102.980812821</v>
      </c>
      <c r="J5" s="21">
        <f>IFERROR(VLOOKUP(B5,RMS!C:F,4,FALSE),0)</f>
        <v>91924.608628205096</v>
      </c>
      <c r="K5" s="22">
        <f t="shared" si="1"/>
        <v>-6.7512820998672396E-2</v>
      </c>
      <c r="L5" s="22">
        <f t="shared" si="2"/>
        <v>1.2971794902114198E-2</v>
      </c>
      <c r="M5" s="32"/>
    </row>
    <row r="6" spans="1:13">
      <c r="A6" s="72"/>
      <c r="B6" s="12">
        <v>14</v>
      </c>
      <c r="C6" s="67" t="s">
        <v>8</v>
      </c>
      <c r="D6" s="67"/>
      <c r="E6" s="15">
        <f>IFERROR(VLOOKUP(C6,RA!B:D,3,0),0)</f>
        <v>161190.59589999999</v>
      </c>
      <c r="F6" s="25">
        <f>IFERROR(VLOOKUP(C6,RA!B:I,8,0),0)</f>
        <v>45221.133099999999</v>
      </c>
      <c r="G6" s="16">
        <f t="shared" si="0"/>
        <v>115969.46279999998</v>
      </c>
      <c r="H6" s="27">
        <f>RA!J10</f>
        <v>28.054448739710899</v>
      </c>
      <c r="I6" s="20">
        <f>IFERROR(VLOOKUP(B6,RMS!C:E,3,FALSE),0)</f>
        <v>161192.70271414399</v>
      </c>
      <c r="J6" s="21">
        <f>IFERROR(VLOOKUP(B6,RMS!C:F,4,FALSE),0)</f>
        <v>115969.46354225501</v>
      </c>
      <c r="K6" s="22">
        <f>E6-I6</f>
        <v>-2.106814144004602</v>
      </c>
      <c r="L6" s="22">
        <f t="shared" si="2"/>
        <v>-7.422550261253491E-4</v>
      </c>
      <c r="M6" s="32"/>
    </row>
    <row r="7" spans="1:13">
      <c r="A7" s="72"/>
      <c r="B7" s="12">
        <v>15</v>
      </c>
      <c r="C7" s="67" t="s">
        <v>9</v>
      </c>
      <c r="D7" s="67"/>
      <c r="E7" s="15">
        <f>IFERROR(VLOOKUP(C7,RA!B:D,3,0),0)</f>
        <v>74456.3698</v>
      </c>
      <c r="F7" s="25">
        <f>IFERROR(VLOOKUP(C7,RA!B:I,8,0),0)</f>
        <v>14429.149299999999</v>
      </c>
      <c r="G7" s="16">
        <f t="shared" si="0"/>
        <v>60027.220500000003</v>
      </c>
      <c r="H7" s="27">
        <f>RA!J11</f>
        <v>19.379334956510299</v>
      </c>
      <c r="I7" s="20">
        <f>IFERROR(VLOOKUP(B7,RMS!C:E,3,FALSE),0)</f>
        <v>74456.415574147206</v>
      </c>
      <c r="J7" s="21">
        <f>IFERROR(VLOOKUP(B7,RMS!C:F,4,FALSE),0)</f>
        <v>60027.221556924596</v>
      </c>
      <c r="K7" s="22">
        <f t="shared" si="1"/>
        <v>-4.5774147205520421E-2</v>
      </c>
      <c r="L7" s="22">
        <f t="shared" si="2"/>
        <v>-1.0569245932856575E-3</v>
      </c>
      <c r="M7" s="32"/>
    </row>
    <row r="8" spans="1:13">
      <c r="A8" s="72"/>
      <c r="B8" s="12">
        <v>16</v>
      </c>
      <c r="C8" s="67" t="s">
        <v>10</v>
      </c>
      <c r="D8" s="67"/>
      <c r="E8" s="15">
        <f>IFERROR(VLOOKUP(C8,RA!B:D,3,0),0)</f>
        <v>276127.12780000002</v>
      </c>
      <c r="F8" s="25">
        <f>IFERROR(VLOOKUP(C8,RA!B:I,8,0),0)</f>
        <v>48768.2883</v>
      </c>
      <c r="G8" s="16">
        <f t="shared" si="0"/>
        <v>227358.8395</v>
      </c>
      <c r="H8" s="27">
        <f>RA!J12</f>
        <v>17.661534630281999</v>
      </c>
      <c r="I8" s="20">
        <f>IFERROR(VLOOKUP(B8,RMS!C:E,3,FALSE),0)</f>
        <v>276127.11014615401</v>
      </c>
      <c r="J8" s="21">
        <f>IFERROR(VLOOKUP(B8,RMS!C:F,4,FALSE),0)</f>
        <v>227358.83553076899</v>
      </c>
      <c r="K8" s="22">
        <f t="shared" si="1"/>
        <v>1.7653846007306129E-2</v>
      </c>
      <c r="L8" s="22">
        <f t="shared" si="2"/>
        <v>3.9692310092505068E-3</v>
      </c>
      <c r="M8" s="32"/>
    </row>
    <row r="9" spans="1:13">
      <c r="A9" s="72"/>
      <c r="B9" s="12">
        <v>17</v>
      </c>
      <c r="C9" s="67" t="s">
        <v>11</v>
      </c>
      <c r="D9" s="67"/>
      <c r="E9" s="15">
        <f>IFERROR(VLOOKUP(C9,RA!B:D,3,0),0)</f>
        <v>299973.83929999999</v>
      </c>
      <c r="F9" s="25">
        <f>IFERROR(VLOOKUP(C9,RA!B:I,8,0),0)</f>
        <v>72470.998900000006</v>
      </c>
      <c r="G9" s="16">
        <f t="shared" si="0"/>
        <v>227502.84039999999</v>
      </c>
      <c r="H9" s="27">
        <f>RA!J13</f>
        <v>24.1591063637795</v>
      </c>
      <c r="I9" s="20">
        <f>IFERROR(VLOOKUP(B9,RMS!C:E,3,FALSE),0)</f>
        <v>299974.05579914502</v>
      </c>
      <c r="J9" s="21">
        <f>IFERROR(VLOOKUP(B9,RMS!C:F,4,FALSE),0)</f>
        <v>227502.842447009</v>
      </c>
      <c r="K9" s="22">
        <f t="shared" si="1"/>
        <v>-0.21649914502631873</v>
      </c>
      <c r="L9" s="22">
        <f t="shared" si="2"/>
        <v>-2.0470090094022453E-3</v>
      </c>
      <c r="M9" s="32"/>
    </row>
    <row r="10" spans="1:13">
      <c r="A10" s="72"/>
      <c r="B10" s="12">
        <v>18</v>
      </c>
      <c r="C10" s="67" t="s">
        <v>12</v>
      </c>
      <c r="D10" s="67"/>
      <c r="E10" s="15">
        <f>IFERROR(VLOOKUP(C10,RA!B:D,3,0),0)</f>
        <v>125431.60129999999</v>
      </c>
      <c r="F10" s="25">
        <f>IFERROR(VLOOKUP(C10,RA!B:I,8,0),0)</f>
        <v>26853.471099999999</v>
      </c>
      <c r="G10" s="16">
        <f t="shared" si="0"/>
        <v>98578.1302</v>
      </c>
      <c r="H10" s="27">
        <f>RA!J14</f>
        <v>21.408856158802799</v>
      </c>
      <c r="I10" s="20">
        <f>IFERROR(VLOOKUP(B10,RMS!C:E,3,FALSE),0)</f>
        <v>125431.60452906</v>
      </c>
      <c r="J10" s="21">
        <f>IFERROR(VLOOKUP(B10,RMS!C:F,4,FALSE),0)</f>
        <v>98578.128388034194</v>
      </c>
      <c r="K10" s="22">
        <f t="shared" si="1"/>
        <v>-3.2290600065607578E-3</v>
      </c>
      <c r="L10" s="22">
        <f t="shared" si="2"/>
        <v>1.8119658052455634E-3</v>
      </c>
      <c r="M10" s="32"/>
    </row>
    <row r="11" spans="1:13">
      <c r="A11" s="72"/>
      <c r="B11" s="12">
        <v>19</v>
      </c>
      <c r="C11" s="67" t="s">
        <v>13</v>
      </c>
      <c r="D11" s="67"/>
      <c r="E11" s="15">
        <f>IFERROR(VLOOKUP(C11,RA!B:D,3,0),0)</f>
        <v>194247.42300000001</v>
      </c>
      <c r="F11" s="25">
        <f>IFERROR(VLOOKUP(C11,RA!B:I,8,0),0)</f>
        <v>-34221.314700000003</v>
      </c>
      <c r="G11" s="16">
        <f t="shared" si="0"/>
        <v>228468.7377</v>
      </c>
      <c r="H11" s="27">
        <f>RA!J15</f>
        <v>-17.6173841441387</v>
      </c>
      <c r="I11" s="20">
        <f>IFERROR(VLOOKUP(B11,RMS!C:E,3,FALSE),0)</f>
        <v>194247.483702564</v>
      </c>
      <c r="J11" s="21">
        <f>IFERROR(VLOOKUP(B11,RMS!C:F,4,FALSE),0)</f>
        <v>228468.73860170899</v>
      </c>
      <c r="K11" s="22">
        <f t="shared" si="1"/>
        <v>-6.0702563991071656E-2</v>
      </c>
      <c r="L11" s="22">
        <f t="shared" si="2"/>
        <v>-9.0170899056829512E-4</v>
      </c>
      <c r="M11" s="32"/>
    </row>
    <row r="12" spans="1:13">
      <c r="A12" s="72"/>
      <c r="B12" s="12">
        <v>21</v>
      </c>
      <c r="C12" s="67" t="s">
        <v>14</v>
      </c>
      <c r="D12" s="67"/>
      <c r="E12" s="15">
        <f>IFERROR(VLOOKUP(C12,RA!B:D,3,0),0)</f>
        <v>1026360.8759</v>
      </c>
      <c r="F12" s="25">
        <f>IFERROR(VLOOKUP(C12,RA!B:I,8,0),0)</f>
        <v>-42962.1224</v>
      </c>
      <c r="G12" s="16">
        <f t="shared" si="0"/>
        <v>1069322.9983000001</v>
      </c>
      <c r="H12" s="27">
        <f>RA!J16</f>
        <v>-4.1858690650427599</v>
      </c>
      <c r="I12" s="20">
        <f>IFERROR(VLOOKUP(B12,RMS!C:E,3,FALSE),0)</f>
        <v>1026360.76657094</v>
      </c>
      <c r="J12" s="21">
        <f>IFERROR(VLOOKUP(B12,RMS!C:F,4,FALSE),0)</f>
        <v>1069322.9985350401</v>
      </c>
      <c r="K12" s="22">
        <f t="shared" si="1"/>
        <v>0.10932905995287001</v>
      </c>
      <c r="L12" s="22">
        <f t="shared" si="2"/>
        <v>-2.350399736315012E-4</v>
      </c>
      <c r="M12" s="32"/>
    </row>
    <row r="13" spans="1:13">
      <c r="A13" s="72"/>
      <c r="B13" s="12">
        <v>22</v>
      </c>
      <c r="C13" s="67" t="s">
        <v>15</v>
      </c>
      <c r="D13" s="67"/>
      <c r="E13" s="15">
        <f>IFERROR(VLOOKUP(C13,RA!B:D,3,0),0)</f>
        <v>1161772.8578000001</v>
      </c>
      <c r="F13" s="25">
        <f>IFERROR(VLOOKUP(C13,RA!B:I,8,0),0)</f>
        <v>162159.1568</v>
      </c>
      <c r="G13" s="16">
        <f t="shared" si="0"/>
        <v>999613.70100000012</v>
      </c>
      <c r="H13" s="27">
        <f>RA!J17</f>
        <v>13.957905429730401</v>
      </c>
      <c r="I13" s="20">
        <f>IFERROR(VLOOKUP(B13,RMS!C:E,3,FALSE),0)</f>
        <v>1161772.8386051301</v>
      </c>
      <c r="J13" s="21">
        <f>IFERROR(VLOOKUP(B13,RMS!C:F,4,FALSE),0)</f>
        <v>999613.70234187995</v>
      </c>
      <c r="K13" s="22">
        <f t="shared" si="1"/>
        <v>1.9194870023056865E-2</v>
      </c>
      <c r="L13" s="22">
        <f t="shared" si="2"/>
        <v>-1.3418798334896564E-3</v>
      </c>
      <c r="M13" s="32"/>
    </row>
    <row r="14" spans="1:13">
      <c r="A14" s="72"/>
      <c r="B14" s="12">
        <v>23</v>
      </c>
      <c r="C14" s="67" t="s">
        <v>16</v>
      </c>
      <c r="D14" s="67"/>
      <c r="E14" s="15">
        <f>IFERROR(VLOOKUP(C14,RA!B:D,3,0),0)</f>
        <v>2876096.0452000001</v>
      </c>
      <c r="F14" s="25">
        <f>IFERROR(VLOOKUP(C14,RA!B:I,8,0),0)</f>
        <v>458150.2279</v>
      </c>
      <c r="G14" s="16">
        <f t="shared" si="0"/>
        <v>2417945.8173000002</v>
      </c>
      <c r="H14" s="27">
        <f>RA!J18</f>
        <v>15.929587214746199</v>
      </c>
      <c r="I14" s="20">
        <f>IFERROR(VLOOKUP(B14,RMS!C:E,3,FALSE),0)</f>
        <v>2876096.27423333</v>
      </c>
      <c r="J14" s="21">
        <f>IFERROR(VLOOKUP(B14,RMS!C:F,4,FALSE),0)</f>
        <v>2417945.7408265001</v>
      </c>
      <c r="K14" s="22">
        <f t="shared" si="1"/>
        <v>-0.22903332998976111</v>
      </c>
      <c r="L14" s="22">
        <f t="shared" si="2"/>
        <v>7.6473500113934278E-2</v>
      </c>
      <c r="M14" s="32"/>
    </row>
    <row r="15" spans="1:13">
      <c r="A15" s="72"/>
      <c r="B15" s="12">
        <v>24</v>
      </c>
      <c r="C15" s="67" t="s">
        <v>17</v>
      </c>
      <c r="D15" s="67"/>
      <c r="E15" s="15">
        <f>IFERROR(VLOOKUP(C15,RA!B:D,3,0),0)</f>
        <v>605394.446</v>
      </c>
      <c r="F15" s="25">
        <f>IFERROR(VLOOKUP(C15,RA!B:I,8,0),0)</f>
        <v>64734.579700000002</v>
      </c>
      <c r="G15" s="16">
        <f t="shared" si="0"/>
        <v>540659.86629999999</v>
      </c>
      <c r="H15" s="27">
        <f>RA!J19</f>
        <v>10.692958967119401</v>
      </c>
      <c r="I15" s="20">
        <f>IFERROR(VLOOKUP(B15,RMS!C:E,3,FALSE),0)</f>
        <v>605394.41160940204</v>
      </c>
      <c r="J15" s="21">
        <f>IFERROR(VLOOKUP(B15,RMS!C:F,4,FALSE),0)</f>
        <v>540659.86722478596</v>
      </c>
      <c r="K15" s="22">
        <f t="shared" si="1"/>
        <v>3.4390597953461111E-2</v>
      </c>
      <c r="L15" s="22">
        <f t="shared" si="2"/>
        <v>-9.2478597071021795E-4</v>
      </c>
      <c r="M15" s="32"/>
    </row>
    <row r="16" spans="1:13">
      <c r="A16" s="72"/>
      <c r="B16" s="12">
        <v>25</v>
      </c>
      <c r="C16" s="67" t="s">
        <v>18</v>
      </c>
      <c r="D16" s="67"/>
      <c r="E16" s="15">
        <f>IFERROR(VLOOKUP(C16,RA!B:D,3,0),0)</f>
        <v>1471995.6897</v>
      </c>
      <c r="F16" s="25">
        <f>IFERROR(VLOOKUP(C16,RA!B:I,8,0),0)</f>
        <v>98838.6394</v>
      </c>
      <c r="G16" s="16">
        <f t="shared" si="0"/>
        <v>1373157.0503</v>
      </c>
      <c r="H16" s="27">
        <f>RA!J20</f>
        <v>6.7146011426258898</v>
      </c>
      <c r="I16" s="20">
        <f>IFERROR(VLOOKUP(B16,RMS!C:E,3,FALSE),0)</f>
        <v>1471995.9402999999</v>
      </c>
      <c r="J16" s="21">
        <f>IFERROR(VLOOKUP(B16,RMS!C:F,4,FALSE),0)</f>
        <v>1373157.0503</v>
      </c>
      <c r="K16" s="22">
        <f t="shared" si="1"/>
        <v>-0.25059999991208315</v>
      </c>
      <c r="L16" s="22">
        <f t="shared" si="2"/>
        <v>0</v>
      </c>
      <c r="M16" s="32"/>
    </row>
    <row r="17" spans="1:13">
      <c r="A17" s="72"/>
      <c r="B17" s="12">
        <v>26</v>
      </c>
      <c r="C17" s="67" t="s">
        <v>19</v>
      </c>
      <c r="D17" s="67"/>
      <c r="E17" s="15">
        <f>IFERROR(VLOOKUP(C17,RA!B:D,3,0),0)</f>
        <v>534046.5453</v>
      </c>
      <c r="F17" s="25">
        <f>IFERROR(VLOOKUP(C17,RA!B:I,8,0),0)</f>
        <v>65299.169800000003</v>
      </c>
      <c r="G17" s="16">
        <f t="shared" si="0"/>
        <v>468747.37549999997</v>
      </c>
      <c r="H17" s="27">
        <f>RA!J21</f>
        <v>12.2272431822058</v>
      </c>
      <c r="I17" s="20">
        <f>IFERROR(VLOOKUP(B17,RMS!C:E,3,FALSE),0)</f>
        <v>534045.57204100303</v>
      </c>
      <c r="J17" s="21">
        <f>IFERROR(VLOOKUP(B17,RMS!C:F,4,FALSE),0)</f>
        <v>468747.375319855</v>
      </c>
      <c r="K17" s="22">
        <f t="shared" si="1"/>
        <v>0.9732589969644323</v>
      </c>
      <c r="L17" s="22">
        <f t="shared" si="2"/>
        <v>1.8014496890828013E-4</v>
      </c>
      <c r="M17" s="32"/>
    </row>
    <row r="18" spans="1:13">
      <c r="A18" s="72"/>
      <c r="B18" s="12">
        <v>27</v>
      </c>
      <c r="C18" s="67" t="s">
        <v>20</v>
      </c>
      <c r="D18" s="67"/>
      <c r="E18" s="15">
        <f>IFERROR(VLOOKUP(C18,RA!B:D,3,0),0)</f>
        <v>1424860.6098</v>
      </c>
      <c r="F18" s="25">
        <f>IFERROR(VLOOKUP(C18,RA!B:I,8,0),0)</f>
        <v>102203.7482</v>
      </c>
      <c r="G18" s="16">
        <f t="shared" si="0"/>
        <v>1322656.8615999999</v>
      </c>
      <c r="H18" s="27">
        <f>RA!J22</f>
        <v>7.1728944920686502</v>
      </c>
      <c r="I18" s="20">
        <f>IFERROR(VLOOKUP(B18,RMS!C:E,3,FALSE),0)</f>
        <v>1424862.0656918499</v>
      </c>
      <c r="J18" s="21">
        <f>IFERROR(VLOOKUP(B18,RMS!C:F,4,FALSE),0)</f>
        <v>1322656.86629651</v>
      </c>
      <c r="K18" s="22">
        <f t="shared" si="1"/>
        <v>-1.4558918499387801</v>
      </c>
      <c r="L18" s="22">
        <f t="shared" si="2"/>
        <v>-4.6965100336819887E-3</v>
      </c>
      <c r="M18" s="32"/>
    </row>
    <row r="19" spans="1:13">
      <c r="A19" s="72"/>
      <c r="B19" s="12">
        <v>29</v>
      </c>
      <c r="C19" s="67" t="s">
        <v>21</v>
      </c>
      <c r="D19" s="67"/>
      <c r="E19" s="15">
        <f>IFERROR(VLOOKUP(C19,RA!B:D,3,0),0)</f>
        <v>2271645.3317999998</v>
      </c>
      <c r="F19" s="25">
        <f>IFERROR(VLOOKUP(C19,RA!B:I,8,0),0)</f>
        <v>243689.4148</v>
      </c>
      <c r="G19" s="16">
        <f t="shared" si="0"/>
        <v>2027955.9169999999</v>
      </c>
      <c r="H19" s="27">
        <f>RA!J23</f>
        <v>10.7274410925277</v>
      </c>
      <c r="I19" s="20">
        <f>IFERROR(VLOOKUP(B19,RMS!C:E,3,FALSE),0)</f>
        <v>2271647.43523162</v>
      </c>
      <c r="J19" s="21">
        <f>IFERROR(VLOOKUP(B19,RMS!C:F,4,FALSE),0)</f>
        <v>2027955.9439777799</v>
      </c>
      <c r="K19" s="22">
        <f t="shared" si="1"/>
        <v>-2.103431620169431</v>
      </c>
      <c r="L19" s="22">
        <f t="shared" si="2"/>
        <v>-2.6977780042216182E-2</v>
      </c>
      <c r="M19" s="32"/>
    </row>
    <row r="20" spans="1:13">
      <c r="A20" s="72"/>
      <c r="B20" s="12">
        <v>31</v>
      </c>
      <c r="C20" s="67" t="s">
        <v>22</v>
      </c>
      <c r="D20" s="67"/>
      <c r="E20" s="15">
        <f>IFERROR(VLOOKUP(C20,RA!B:D,3,0),0)</f>
        <v>407482.74599999998</v>
      </c>
      <c r="F20" s="25">
        <f>IFERROR(VLOOKUP(C20,RA!B:I,8,0),0)</f>
        <v>50836.754500000003</v>
      </c>
      <c r="G20" s="16">
        <f t="shared" si="0"/>
        <v>356645.9915</v>
      </c>
      <c r="H20" s="27">
        <f>RA!J24</f>
        <v>12.475805417292399</v>
      </c>
      <c r="I20" s="20">
        <f>IFERROR(VLOOKUP(B20,RMS!C:E,3,FALSE),0)</f>
        <v>407482.82005037402</v>
      </c>
      <c r="J20" s="21">
        <f>IFERROR(VLOOKUP(B20,RMS!C:F,4,FALSE),0)</f>
        <v>356645.99723561801</v>
      </c>
      <c r="K20" s="22">
        <f t="shared" si="1"/>
        <v>-7.4050374038051814E-2</v>
      </c>
      <c r="L20" s="22">
        <f t="shared" si="2"/>
        <v>-5.7356180041097105E-3</v>
      </c>
      <c r="M20" s="32"/>
    </row>
    <row r="21" spans="1:13">
      <c r="A21" s="72"/>
      <c r="B21" s="12">
        <v>32</v>
      </c>
      <c r="C21" s="67" t="s">
        <v>23</v>
      </c>
      <c r="D21" s="67"/>
      <c r="E21" s="15">
        <f>IFERROR(VLOOKUP(C21,RA!B:D,3,0),0)</f>
        <v>493565.76850000001</v>
      </c>
      <c r="F21" s="25">
        <f>IFERROR(VLOOKUP(C21,RA!B:I,8,0),0)</f>
        <v>20211.077099999999</v>
      </c>
      <c r="G21" s="16">
        <f t="shared" si="0"/>
        <v>473354.69140000001</v>
      </c>
      <c r="H21" s="27">
        <f>RA!J25</f>
        <v>4.0949106258774099</v>
      </c>
      <c r="I21" s="20">
        <f>IFERROR(VLOOKUP(B21,RMS!C:E,3,FALSE),0)</f>
        <v>493565.74561151199</v>
      </c>
      <c r="J21" s="21">
        <f>IFERROR(VLOOKUP(B21,RMS!C:F,4,FALSE),0)</f>
        <v>473354.68490733299</v>
      </c>
      <c r="K21" s="22">
        <f t="shared" si="1"/>
        <v>2.2888488019816577E-2</v>
      </c>
      <c r="L21" s="22">
        <f t="shared" si="2"/>
        <v>6.4926670165732503E-3</v>
      </c>
      <c r="M21" s="32"/>
    </row>
    <row r="22" spans="1:13">
      <c r="A22" s="72"/>
      <c r="B22" s="12">
        <v>33</v>
      </c>
      <c r="C22" s="67" t="s">
        <v>24</v>
      </c>
      <c r="D22" s="67"/>
      <c r="E22" s="15">
        <f>IFERROR(VLOOKUP(C22,RA!B:D,3,0),0)</f>
        <v>1155814.0123999999</v>
      </c>
      <c r="F22" s="25">
        <f>IFERROR(VLOOKUP(C22,RA!B:I,8,0),0)</f>
        <v>216269.2923</v>
      </c>
      <c r="G22" s="16">
        <f t="shared" si="0"/>
        <v>939544.72009999992</v>
      </c>
      <c r="H22" s="27">
        <f>RA!J26</f>
        <v>18.711426750306099</v>
      </c>
      <c r="I22" s="20">
        <f>IFERROR(VLOOKUP(B22,RMS!C:E,3,FALSE),0)</f>
        <v>1155814.05658709</v>
      </c>
      <c r="J22" s="21">
        <f>IFERROR(VLOOKUP(B22,RMS!C:F,4,FALSE),0)</f>
        <v>939544.658190822</v>
      </c>
      <c r="K22" s="22">
        <f t="shared" si="1"/>
        <v>-4.4187090126797557E-2</v>
      </c>
      <c r="L22" s="22">
        <f t="shared" si="2"/>
        <v>6.1909177922643721E-2</v>
      </c>
      <c r="M22" s="32"/>
    </row>
    <row r="23" spans="1:13">
      <c r="A23" s="72"/>
      <c r="B23" s="12">
        <v>34</v>
      </c>
      <c r="C23" s="67" t="s">
        <v>25</v>
      </c>
      <c r="D23" s="67"/>
      <c r="E23" s="15">
        <f>IFERROR(VLOOKUP(C23,RA!B:D,3,0),0)</f>
        <v>299248.46750000003</v>
      </c>
      <c r="F23" s="25">
        <f>IFERROR(VLOOKUP(C23,RA!B:I,8,0),0)</f>
        <v>76499.242899999997</v>
      </c>
      <c r="G23" s="16">
        <f t="shared" si="0"/>
        <v>222749.22460000002</v>
      </c>
      <c r="H23" s="27">
        <f>RA!J27</f>
        <v>25.5637876909094</v>
      </c>
      <c r="I23" s="20">
        <f>IFERROR(VLOOKUP(B23,RMS!C:E,3,FALSE),0)</f>
        <v>299248.41086819401</v>
      </c>
      <c r="J23" s="21">
        <f>IFERROR(VLOOKUP(B23,RMS!C:F,4,FALSE),0)</f>
        <v>222749.23634464899</v>
      </c>
      <c r="K23" s="22">
        <f t="shared" si="1"/>
        <v>5.6631806015502661E-2</v>
      </c>
      <c r="L23" s="22">
        <f t="shared" si="2"/>
        <v>-1.1744648974854499E-2</v>
      </c>
      <c r="M23" s="32"/>
    </row>
    <row r="24" spans="1:13">
      <c r="A24" s="72"/>
      <c r="B24" s="12">
        <v>35</v>
      </c>
      <c r="C24" s="67" t="s">
        <v>26</v>
      </c>
      <c r="D24" s="67"/>
      <c r="E24" s="15">
        <f>IFERROR(VLOOKUP(C24,RA!B:D,3,0),0)</f>
        <v>1282610.4065</v>
      </c>
      <c r="F24" s="25">
        <f>IFERROR(VLOOKUP(C24,RA!B:I,8,0),0)</f>
        <v>33667.8145</v>
      </c>
      <c r="G24" s="16">
        <f t="shared" si="0"/>
        <v>1248942.5919999999</v>
      </c>
      <c r="H24" s="27">
        <f>RA!J28</f>
        <v>2.6249447477876799</v>
      </c>
      <c r="I24" s="20">
        <f>IFERROR(VLOOKUP(B24,RMS!C:E,3,FALSE),0)</f>
        <v>1282610.4563132699</v>
      </c>
      <c r="J24" s="21">
        <f>IFERROR(VLOOKUP(B24,RMS!C:F,4,FALSE),0)</f>
        <v>1248942.5737920401</v>
      </c>
      <c r="K24" s="22">
        <f t="shared" si="1"/>
        <v>-4.9813269870355725E-2</v>
      </c>
      <c r="L24" s="22">
        <f t="shared" si="2"/>
        <v>1.8207959830760956E-2</v>
      </c>
      <c r="M24" s="32"/>
    </row>
    <row r="25" spans="1:13">
      <c r="A25" s="72"/>
      <c r="B25" s="12">
        <v>36</v>
      </c>
      <c r="C25" s="67" t="s">
        <v>27</v>
      </c>
      <c r="D25" s="67"/>
      <c r="E25" s="15">
        <f>IFERROR(VLOOKUP(C25,RA!B:D,3,0),0)</f>
        <v>827984.33189999999</v>
      </c>
      <c r="F25" s="25">
        <f>IFERROR(VLOOKUP(C25,RA!B:I,8,0),0)</f>
        <v>114025.9942</v>
      </c>
      <c r="G25" s="16">
        <f t="shared" si="0"/>
        <v>713958.33770000003</v>
      </c>
      <c r="H25" s="27">
        <f>RA!J29</f>
        <v>13.771515934165199</v>
      </c>
      <c r="I25" s="20">
        <f>IFERROR(VLOOKUP(B25,RMS!C:E,3,FALSE),0)</f>
        <v>827984.63062477903</v>
      </c>
      <c r="J25" s="21">
        <f>IFERROR(VLOOKUP(B25,RMS!C:F,4,FALSE),0)</f>
        <v>713958.29812251905</v>
      </c>
      <c r="K25" s="22">
        <f t="shared" si="1"/>
        <v>-0.29872477904427797</v>
      </c>
      <c r="L25" s="22">
        <f t="shared" si="2"/>
        <v>3.9577480987645686E-2</v>
      </c>
      <c r="M25" s="32"/>
    </row>
    <row r="26" spans="1:13">
      <c r="A26" s="72"/>
      <c r="B26" s="12">
        <v>37</v>
      </c>
      <c r="C26" s="67" t="s">
        <v>63</v>
      </c>
      <c r="D26" s="67"/>
      <c r="E26" s="15">
        <f>IFERROR(VLOOKUP(C26,RA!B:D,3,0),0)</f>
        <v>1120157.9835999999</v>
      </c>
      <c r="F26" s="25">
        <f>IFERROR(VLOOKUP(C26,RA!B:I,8,0),0)</f>
        <v>124520.1332</v>
      </c>
      <c r="G26" s="16">
        <f t="shared" si="0"/>
        <v>995637.85039999988</v>
      </c>
      <c r="H26" s="27">
        <f>RA!J30</f>
        <v>11.116301006025299</v>
      </c>
      <c r="I26" s="20">
        <f>IFERROR(VLOOKUP(B26,RMS!C:E,3,FALSE),0)</f>
        <v>1120157.9583707999</v>
      </c>
      <c r="J26" s="21">
        <f>IFERROR(VLOOKUP(B26,RMS!C:F,4,FALSE),0)</f>
        <v>995637.83678758005</v>
      </c>
      <c r="K26" s="22">
        <f t="shared" si="1"/>
        <v>2.5229200022295117E-2</v>
      </c>
      <c r="L26" s="22">
        <f t="shared" si="2"/>
        <v>1.3612419832497835E-2</v>
      </c>
      <c r="M26" s="32"/>
    </row>
    <row r="27" spans="1:13">
      <c r="A27" s="72"/>
      <c r="B27" s="12">
        <v>38</v>
      </c>
      <c r="C27" s="67" t="s">
        <v>29</v>
      </c>
      <c r="D27" s="67"/>
      <c r="E27" s="15">
        <f>IFERROR(VLOOKUP(C27,RA!B:D,3,0),0)</f>
        <v>977682.90540000005</v>
      </c>
      <c r="F27" s="25">
        <f>IFERROR(VLOOKUP(C27,RA!B:I,8,0),0)</f>
        <v>32849.1106</v>
      </c>
      <c r="G27" s="16">
        <f t="shared" si="0"/>
        <v>944833.79480000003</v>
      </c>
      <c r="H27" s="27">
        <f>RA!J31</f>
        <v>3.3598941352626399</v>
      </c>
      <c r="I27" s="20">
        <f>IFERROR(VLOOKUP(B27,RMS!C:E,3,FALSE),0)</f>
        <v>977682.85264513304</v>
      </c>
      <c r="J27" s="21">
        <f>IFERROR(VLOOKUP(B27,RMS!C:F,4,FALSE),0)</f>
        <v>944833.79329115001</v>
      </c>
      <c r="K27" s="22">
        <f t="shared" si="1"/>
        <v>5.2754867007024586E-2</v>
      </c>
      <c r="L27" s="22">
        <f t="shared" si="2"/>
        <v>1.5088500222191215E-3</v>
      </c>
      <c r="M27" s="32"/>
    </row>
    <row r="28" spans="1:13">
      <c r="A28" s="72"/>
      <c r="B28" s="12">
        <v>39</v>
      </c>
      <c r="C28" s="67" t="s">
        <v>30</v>
      </c>
      <c r="D28" s="67"/>
      <c r="E28" s="15">
        <f>IFERROR(VLOOKUP(C28,RA!B:D,3,0),0)</f>
        <v>148920.9828</v>
      </c>
      <c r="F28" s="25">
        <f>IFERROR(VLOOKUP(C28,RA!B:I,8,0),0)</f>
        <v>35787.285000000003</v>
      </c>
      <c r="G28" s="16">
        <f t="shared" si="0"/>
        <v>113133.69779999999</v>
      </c>
      <c r="H28" s="27">
        <f>RA!J32</f>
        <v>24.031056152820401</v>
      </c>
      <c r="I28" s="20">
        <f>IFERROR(VLOOKUP(B28,RMS!C:E,3,FALSE),0)</f>
        <v>148920.893914379</v>
      </c>
      <c r="J28" s="21">
        <f>IFERROR(VLOOKUP(B28,RMS!C:F,4,FALSE),0)</f>
        <v>113133.700645474</v>
      </c>
      <c r="K28" s="22">
        <f t="shared" si="1"/>
        <v>8.8885620993096381E-2</v>
      </c>
      <c r="L28" s="22">
        <f t="shared" si="2"/>
        <v>-2.8454740095185116E-3</v>
      </c>
      <c r="M28" s="32"/>
    </row>
    <row r="29" spans="1:13">
      <c r="A29" s="72"/>
      <c r="B29" s="12">
        <v>40</v>
      </c>
      <c r="C29" s="67" t="s">
        <v>64</v>
      </c>
      <c r="D29" s="67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9.3663026253341606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2"/>
      <c r="B30" s="12">
        <v>42</v>
      </c>
      <c r="C30" s="67" t="s">
        <v>31</v>
      </c>
      <c r="D30" s="67"/>
      <c r="E30" s="15">
        <f>IFERROR(VLOOKUP(C30,RA!B:D,3,0),0)</f>
        <v>339938.67989999999</v>
      </c>
      <c r="F30" s="25">
        <f>IFERROR(VLOOKUP(C30,RA!B:I,8,0),0)</f>
        <v>31839.6855</v>
      </c>
      <c r="G30" s="16">
        <f t="shared" si="0"/>
        <v>308098.99439999997</v>
      </c>
      <c r="H30" s="27">
        <f>RA!J34</f>
        <v>11.978118418582399</v>
      </c>
      <c r="I30" s="20">
        <f>IFERROR(VLOOKUP(B30,RMS!C:E,3,FALSE),0)</f>
        <v>339938.68079999997</v>
      </c>
      <c r="J30" s="21">
        <f>IFERROR(VLOOKUP(B30,RMS!C:F,4,FALSE),0)</f>
        <v>308099.00140000001</v>
      </c>
      <c r="K30" s="22">
        <f t="shared" si="1"/>
        <v>-8.9999998454004526E-4</v>
      </c>
      <c r="L30" s="22">
        <f t="shared" si="2"/>
        <v>-7.0000000414438546E-3</v>
      </c>
      <c r="M30" s="32"/>
    </row>
    <row r="31" spans="1:13" s="36" customFormat="1" ht="12" thickBot="1">
      <c r="A31" s="72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-10.400744658130501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2"/>
      <c r="B32" s="12">
        <v>70</v>
      </c>
      <c r="C32" s="73" t="s">
        <v>61</v>
      </c>
      <c r="D32" s="74"/>
      <c r="E32" s="15">
        <f>IFERROR(VLOOKUP(C32,RA!B:D,3,0),0)</f>
        <v>144084.65</v>
      </c>
      <c r="F32" s="25">
        <f>IFERROR(VLOOKUP(C32,RA!B:I,8,0),0)</f>
        <v>17258.63</v>
      </c>
      <c r="G32" s="16">
        <f t="shared" si="0"/>
        <v>126826.01999999999</v>
      </c>
      <c r="H32" s="27">
        <f>RA!J34</f>
        <v>11.978118418582399</v>
      </c>
      <c r="I32" s="20">
        <f>IFERROR(VLOOKUP(B32,RMS!C:E,3,FALSE),0)</f>
        <v>144084.65</v>
      </c>
      <c r="J32" s="21">
        <f>IFERROR(VLOOKUP(B32,RMS!C:F,4,FALSE),0)</f>
        <v>126826.02</v>
      </c>
      <c r="K32" s="22">
        <f t="shared" si="1"/>
        <v>0</v>
      </c>
      <c r="L32" s="22">
        <f t="shared" si="2"/>
        <v>0</v>
      </c>
    </row>
    <row r="33" spans="1:13">
      <c r="A33" s="72"/>
      <c r="B33" s="12">
        <v>71</v>
      </c>
      <c r="C33" s="67" t="s">
        <v>35</v>
      </c>
      <c r="D33" s="67"/>
      <c r="E33" s="15">
        <f>IFERROR(VLOOKUP(C33,RA!B:D,3,0),0)</f>
        <v>209202.04</v>
      </c>
      <c r="F33" s="25">
        <f>IFERROR(VLOOKUP(C33,RA!B:I,8,0),0)</f>
        <v>-21758.57</v>
      </c>
      <c r="G33" s="16">
        <f t="shared" si="0"/>
        <v>230960.61000000002</v>
      </c>
      <c r="H33" s="27">
        <f>RA!J34</f>
        <v>11.978118418582399</v>
      </c>
      <c r="I33" s="20">
        <f>IFERROR(VLOOKUP(B33,RMS!C:E,3,FALSE),0)</f>
        <v>209202.04</v>
      </c>
      <c r="J33" s="21">
        <f>IFERROR(VLOOKUP(B33,RMS!C:F,4,FALSE),0)</f>
        <v>230960.61</v>
      </c>
      <c r="K33" s="22">
        <f t="shared" si="1"/>
        <v>0</v>
      </c>
      <c r="L33" s="22">
        <f t="shared" si="2"/>
        <v>0</v>
      </c>
      <c r="M33" s="32"/>
    </row>
    <row r="34" spans="1:13">
      <c r="A34" s="72"/>
      <c r="B34" s="12">
        <v>72</v>
      </c>
      <c r="C34" s="67" t="s">
        <v>36</v>
      </c>
      <c r="D34" s="67"/>
      <c r="E34" s="15">
        <f>IFERROR(VLOOKUP(C34,RA!B:D,3,0),0)</f>
        <v>34870.959999999999</v>
      </c>
      <c r="F34" s="25">
        <f>IFERROR(VLOOKUP(C34,RA!B:I,8,0),0)</f>
        <v>1593.17</v>
      </c>
      <c r="G34" s="16">
        <f t="shared" si="0"/>
        <v>33277.79</v>
      </c>
      <c r="H34" s="27">
        <f>RA!J35</f>
        <v>-10.400744658130501</v>
      </c>
      <c r="I34" s="20">
        <f>IFERROR(VLOOKUP(B34,RMS!C:E,3,FALSE),0)</f>
        <v>34870.959999999999</v>
      </c>
      <c r="J34" s="21">
        <f>IFERROR(VLOOKUP(B34,RMS!C:F,4,FALSE),0)</f>
        <v>33277.79</v>
      </c>
      <c r="K34" s="22">
        <f t="shared" si="1"/>
        <v>0</v>
      </c>
      <c r="L34" s="22">
        <f t="shared" si="2"/>
        <v>0</v>
      </c>
      <c r="M34" s="32"/>
    </row>
    <row r="35" spans="1:13">
      <c r="A35" s="72"/>
      <c r="B35" s="12">
        <v>73</v>
      </c>
      <c r="C35" s="67" t="s">
        <v>37</v>
      </c>
      <c r="D35" s="67"/>
      <c r="E35" s="15">
        <f>IFERROR(VLOOKUP(C35,RA!B:D,3,0),0)</f>
        <v>121522.55</v>
      </c>
      <c r="F35" s="25">
        <f>IFERROR(VLOOKUP(C35,RA!B:I,8,0),0)</f>
        <v>-14141.93</v>
      </c>
      <c r="G35" s="16">
        <f t="shared" si="0"/>
        <v>135664.48000000001</v>
      </c>
      <c r="H35" s="27">
        <f>RA!J34</f>
        <v>11.978118418582399</v>
      </c>
      <c r="I35" s="20">
        <f>IFERROR(VLOOKUP(B35,RMS!C:E,3,FALSE),0)</f>
        <v>121522.55</v>
      </c>
      <c r="J35" s="21">
        <f>IFERROR(VLOOKUP(B35,RMS!C:F,4,FALSE),0)</f>
        <v>135664.48000000001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2"/>
      <c r="B36" s="12">
        <v>74</v>
      </c>
      <c r="C36" s="67" t="s">
        <v>62</v>
      </c>
      <c r="D36" s="67"/>
      <c r="E36" s="15">
        <f>IFERROR(VLOOKUP(C36,RA!B:D,3,0),0)</f>
        <v>0.19</v>
      </c>
      <c r="F36" s="25">
        <f>IFERROR(VLOOKUP(C36,RA!B:I,8,0),0)</f>
        <v>-1397.25</v>
      </c>
      <c r="G36" s="16">
        <f t="shared" si="0"/>
        <v>1397.44</v>
      </c>
      <c r="H36" s="27">
        <f>RA!J35</f>
        <v>-10.400744658130501</v>
      </c>
      <c r="I36" s="20">
        <f>IFERROR(VLOOKUP(B36,RMS!C:E,3,FALSE),0)</f>
        <v>0.19</v>
      </c>
      <c r="J36" s="21">
        <f>IFERROR(VLOOKUP(B36,RMS!C:F,4,FALSE),0)</f>
        <v>1397.44</v>
      </c>
      <c r="K36" s="22">
        <f t="shared" si="1"/>
        <v>0</v>
      </c>
      <c r="L36" s="22">
        <f t="shared" si="2"/>
        <v>0</v>
      </c>
    </row>
    <row r="37" spans="1:13" ht="11.25" customHeight="1">
      <c r="A37" s="72"/>
      <c r="B37" s="12">
        <v>75</v>
      </c>
      <c r="C37" s="67" t="s">
        <v>32</v>
      </c>
      <c r="D37" s="67"/>
      <c r="E37" s="15">
        <f>IFERROR(VLOOKUP(C37,RA!B:D,3,0),0)</f>
        <v>23576.067999999999</v>
      </c>
      <c r="F37" s="25">
        <f>IFERROR(VLOOKUP(C37,RA!B:I,8,0),0)</f>
        <v>2097.9778000000001</v>
      </c>
      <c r="G37" s="16">
        <f t="shared" si="0"/>
        <v>21478.090199999999</v>
      </c>
      <c r="H37" s="27">
        <f>RA!J35</f>
        <v>-10.400744658130501</v>
      </c>
      <c r="I37" s="20">
        <f>IFERROR(VLOOKUP(B37,RMS!C:E,3,FALSE),0)</f>
        <v>23576.068376068401</v>
      </c>
      <c r="J37" s="21">
        <f>IFERROR(VLOOKUP(B37,RMS!C:F,4,FALSE),0)</f>
        <v>21478.089743589699</v>
      </c>
      <c r="K37" s="22">
        <f t="shared" si="1"/>
        <v>-3.760684012377169E-4</v>
      </c>
      <c r="L37" s="22">
        <f t="shared" si="2"/>
        <v>4.564103001030162E-4</v>
      </c>
      <c r="M37" s="32"/>
    </row>
    <row r="38" spans="1:13">
      <c r="A38" s="72"/>
      <c r="B38" s="12">
        <v>76</v>
      </c>
      <c r="C38" s="67" t="s">
        <v>33</v>
      </c>
      <c r="D38" s="67"/>
      <c r="E38" s="15">
        <f>IFERROR(VLOOKUP(C38,RA!B:D,3,0),0)</f>
        <v>480555.34450000001</v>
      </c>
      <c r="F38" s="25">
        <f>IFERROR(VLOOKUP(C38,RA!B:I,8,0),0)</f>
        <v>27470.268700000001</v>
      </c>
      <c r="G38" s="16">
        <f t="shared" si="0"/>
        <v>453085.07579999999</v>
      </c>
      <c r="H38" s="27">
        <f>RA!J36</f>
        <v>4.5687586461628804</v>
      </c>
      <c r="I38" s="20">
        <f>IFERROR(VLOOKUP(B38,RMS!C:E,3,FALSE),0)</f>
        <v>480555.34254102601</v>
      </c>
      <c r="J38" s="21">
        <f>IFERROR(VLOOKUP(B38,RMS!C:F,4,FALSE),0)</f>
        <v>453085.07678888901</v>
      </c>
      <c r="K38" s="22">
        <f t="shared" si="1"/>
        <v>1.9589739968068898E-3</v>
      </c>
      <c r="L38" s="22">
        <f t="shared" si="2"/>
        <v>-9.8888901993632317E-4</v>
      </c>
      <c r="M38" s="32"/>
    </row>
    <row r="39" spans="1:13">
      <c r="A39" s="72"/>
      <c r="B39" s="12">
        <v>77</v>
      </c>
      <c r="C39" s="67" t="s">
        <v>38</v>
      </c>
      <c r="D39" s="67"/>
      <c r="E39" s="15">
        <f>IFERROR(VLOOKUP(C39,RA!B:D,3,0),0)</f>
        <v>85072.25</v>
      </c>
      <c r="F39" s="25">
        <f>IFERROR(VLOOKUP(C39,RA!B:I,8,0),0)</f>
        <v>-5577.25</v>
      </c>
      <c r="G39" s="16">
        <f t="shared" si="0"/>
        <v>90649.5</v>
      </c>
      <c r="H39" s="27">
        <f>RA!J37</f>
        <v>-11.637288717196901</v>
      </c>
      <c r="I39" s="20">
        <f>IFERROR(VLOOKUP(B39,RMS!C:E,3,FALSE),0)</f>
        <v>85072.25</v>
      </c>
      <c r="J39" s="21">
        <f>IFERROR(VLOOKUP(B39,RMS!C:F,4,FALSE),0)</f>
        <v>90649.5</v>
      </c>
      <c r="K39" s="22">
        <f t="shared" si="1"/>
        <v>0</v>
      </c>
      <c r="L39" s="22">
        <f t="shared" si="2"/>
        <v>0</v>
      </c>
      <c r="M39" s="32"/>
    </row>
    <row r="40" spans="1:13">
      <c r="A40" s="72"/>
      <c r="B40" s="12">
        <v>78</v>
      </c>
      <c r="C40" s="67" t="s">
        <v>39</v>
      </c>
      <c r="D40" s="67"/>
      <c r="E40" s="15">
        <f>IFERROR(VLOOKUP(C40,RA!B:D,3,0),0)</f>
        <v>87571.02</v>
      </c>
      <c r="F40" s="25">
        <f>IFERROR(VLOOKUP(C40,RA!B:I,8,0),0)</f>
        <v>12294.87</v>
      </c>
      <c r="G40" s="16">
        <f t="shared" si="0"/>
        <v>75276.150000000009</v>
      </c>
      <c r="H40" s="27">
        <f>RA!J38</f>
        <v>-735394.73684210505</v>
      </c>
      <c r="I40" s="20">
        <f>IFERROR(VLOOKUP(B40,RMS!C:E,3,FALSE),0)</f>
        <v>87571.02</v>
      </c>
      <c r="J40" s="21">
        <f>IFERROR(VLOOKUP(B40,RMS!C:F,4,FALSE),0)</f>
        <v>75276.149999999994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2"/>
      <c r="B41" s="12">
        <v>9101</v>
      </c>
      <c r="C41" s="68" t="s">
        <v>65</v>
      </c>
      <c r="D41" s="69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8.8987603870161909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2"/>
      <c r="B42" s="12">
        <v>99</v>
      </c>
      <c r="C42" s="67" t="s">
        <v>34</v>
      </c>
      <c r="D42" s="67"/>
      <c r="E42" s="15">
        <f>IFERROR(VLOOKUP(C42,RA!B:D,3,0),0)</f>
        <v>13531.5862</v>
      </c>
      <c r="F42" s="25">
        <f>IFERROR(VLOOKUP(C42,RA!B:I,8,0),0)</f>
        <v>2412.6174999999998</v>
      </c>
      <c r="G42" s="16">
        <f t="shared" si="0"/>
        <v>11118.968699999999</v>
      </c>
      <c r="H42" s="27">
        <f>RA!J39</f>
        <v>8.8987603870161909</v>
      </c>
      <c r="I42" s="20">
        <f>VLOOKUP(B42,RMS!C:E,3,FALSE)</f>
        <v>13531.586113002</v>
      </c>
      <c r="J42" s="21">
        <f>IFERROR(VLOOKUP(B42,RMS!C:F,4,FALSE),0)</f>
        <v>11118.968988730099</v>
      </c>
      <c r="K42" s="22">
        <f t="shared" si="1"/>
        <v>8.6997999460436404E-5</v>
      </c>
      <c r="L42" s="22">
        <f t="shared" si="2"/>
        <v>-2.8873009978269693E-4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activeCell="A8" sqref="A1:XFD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11.85546875" style="40" bestFit="1" customWidth="1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2" style="40" bestFit="1" customWidth="1"/>
    <col min="17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3" t="s">
        <v>45</v>
      </c>
      <c r="W1" s="77"/>
    </row>
    <row r="2" spans="1:23" ht="12.7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3"/>
      <c r="W2" s="77"/>
    </row>
    <row r="3" spans="1:23" ht="23.25" thickBo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44" t="s">
        <v>46</v>
      </c>
      <c r="W3" s="77"/>
    </row>
    <row r="4" spans="1:23" ht="12.75" thickTop="1" thickBo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W4" s="77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8" t="s">
        <v>4</v>
      </c>
      <c r="C6" s="7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0" t="s">
        <v>5</v>
      </c>
      <c r="B7" s="81"/>
      <c r="C7" s="82"/>
      <c r="D7" s="52">
        <v>21807873.069899999</v>
      </c>
      <c r="E7" s="63"/>
      <c r="F7" s="63"/>
      <c r="G7" s="52">
        <v>15095449.0032</v>
      </c>
      <c r="H7" s="53">
        <v>44.466541308423899</v>
      </c>
      <c r="I7" s="52">
        <v>2355332.3413999998</v>
      </c>
      <c r="J7" s="53">
        <v>10.8003762395835</v>
      </c>
      <c r="K7" s="52">
        <v>1758657.425</v>
      </c>
      <c r="L7" s="53">
        <v>11.6502491885282</v>
      </c>
      <c r="M7" s="53">
        <v>0.33927864967789301</v>
      </c>
      <c r="N7" s="52">
        <v>415100818.95810002</v>
      </c>
      <c r="O7" s="52">
        <v>415100818.95810002</v>
      </c>
      <c r="P7" s="52">
        <v>1012853</v>
      </c>
      <c r="Q7" s="52">
        <v>808431</v>
      </c>
      <c r="R7" s="53">
        <v>25.286264381252099</v>
      </c>
      <c r="S7" s="52">
        <v>21.531133412153601</v>
      </c>
      <c r="T7" s="52">
        <v>21.027317472610498</v>
      </c>
      <c r="U7" s="54">
        <v>2.3399415622898601</v>
      </c>
    </row>
    <row r="8" spans="1:23" ht="12" thickBot="1">
      <c r="A8" s="83">
        <v>42747</v>
      </c>
      <c r="B8" s="73" t="s">
        <v>6</v>
      </c>
      <c r="C8" s="74"/>
      <c r="D8" s="55">
        <v>926777.85479999997</v>
      </c>
      <c r="E8" s="58"/>
      <c r="F8" s="58"/>
      <c r="G8" s="55">
        <v>658880.478</v>
      </c>
      <c r="H8" s="56">
        <v>40.659480094658399</v>
      </c>
      <c r="I8" s="55">
        <v>240760.5857</v>
      </c>
      <c r="J8" s="56">
        <v>25.978241112802198</v>
      </c>
      <c r="K8" s="55">
        <v>151149.80439999999</v>
      </c>
      <c r="L8" s="56">
        <v>22.9403980610881</v>
      </c>
      <c r="M8" s="56">
        <v>0.59286071626567105</v>
      </c>
      <c r="N8" s="55">
        <v>16180123.792099999</v>
      </c>
      <c r="O8" s="55">
        <v>16180123.792099999</v>
      </c>
      <c r="P8" s="55">
        <v>27100</v>
      </c>
      <c r="Q8" s="55">
        <v>20296</v>
      </c>
      <c r="R8" s="56">
        <v>33.523847063460799</v>
      </c>
      <c r="S8" s="55">
        <v>34.198444826568299</v>
      </c>
      <c r="T8" s="55">
        <v>35.098288224280601</v>
      </c>
      <c r="U8" s="57">
        <v>-2.6312406961070498</v>
      </c>
    </row>
    <row r="9" spans="1:23" ht="12" thickBot="1">
      <c r="A9" s="84"/>
      <c r="B9" s="73" t="s">
        <v>7</v>
      </c>
      <c r="C9" s="74"/>
      <c r="D9" s="55">
        <v>124102.9133</v>
      </c>
      <c r="E9" s="58"/>
      <c r="F9" s="58"/>
      <c r="G9" s="55">
        <v>62214.959699999999</v>
      </c>
      <c r="H9" s="56">
        <v>99.474393133778705</v>
      </c>
      <c r="I9" s="55">
        <v>32178.291700000002</v>
      </c>
      <c r="J9" s="56">
        <v>25.928715808801201</v>
      </c>
      <c r="K9" s="55">
        <v>14941.918600000001</v>
      </c>
      <c r="L9" s="56">
        <v>24.0166009462191</v>
      </c>
      <c r="M9" s="56">
        <v>1.15355822511307</v>
      </c>
      <c r="N9" s="55">
        <v>1384310.2297</v>
      </c>
      <c r="O9" s="55">
        <v>1384310.2297</v>
      </c>
      <c r="P9" s="55">
        <v>6833</v>
      </c>
      <c r="Q9" s="55">
        <v>5286</v>
      </c>
      <c r="R9" s="56">
        <v>29.265985622398802</v>
      </c>
      <c r="S9" s="55">
        <v>18.1622879116054</v>
      </c>
      <c r="T9" s="55">
        <v>18.723353745743498</v>
      </c>
      <c r="U9" s="57">
        <v>-3.0891803767713699</v>
      </c>
    </row>
    <row r="10" spans="1:23" ht="12" thickBot="1">
      <c r="A10" s="84"/>
      <c r="B10" s="73" t="s">
        <v>8</v>
      </c>
      <c r="C10" s="74"/>
      <c r="D10" s="55">
        <v>161190.59589999999</v>
      </c>
      <c r="E10" s="58"/>
      <c r="F10" s="58"/>
      <c r="G10" s="55">
        <v>81421.253200000006</v>
      </c>
      <c r="H10" s="56">
        <v>97.971155644163005</v>
      </c>
      <c r="I10" s="55">
        <v>45221.133099999999</v>
      </c>
      <c r="J10" s="56">
        <v>28.054448739710899</v>
      </c>
      <c r="K10" s="55">
        <v>24036.599200000001</v>
      </c>
      <c r="L10" s="56">
        <v>29.521283762308901</v>
      </c>
      <c r="M10" s="56">
        <v>0.88134489091951096</v>
      </c>
      <c r="N10" s="55">
        <v>2473705.4874</v>
      </c>
      <c r="O10" s="55">
        <v>2473705.4874</v>
      </c>
      <c r="P10" s="55">
        <v>108831</v>
      </c>
      <c r="Q10" s="55">
        <v>88949</v>
      </c>
      <c r="R10" s="56">
        <v>22.352134369132902</v>
      </c>
      <c r="S10" s="55">
        <v>1.4811092050978101</v>
      </c>
      <c r="T10" s="55">
        <v>1.4333533789025199</v>
      </c>
      <c r="U10" s="57">
        <v>3.2243284985958498</v>
      </c>
    </row>
    <row r="11" spans="1:23" ht="12" thickBot="1">
      <c r="A11" s="84"/>
      <c r="B11" s="73" t="s">
        <v>9</v>
      </c>
      <c r="C11" s="74"/>
      <c r="D11" s="55">
        <v>74456.3698</v>
      </c>
      <c r="E11" s="58"/>
      <c r="F11" s="58"/>
      <c r="G11" s="55">
        <v>69174.968800000002</v>
      </c>
      <c r="H11" s="56">
        <v>7.63484406515553</v>
      </c>
      <c r="I11" s="55">
        <v>14429.149299999999</v>
      </c>
      <c r="J11" s="56">
        <v>19.379334956510299</v>
      </c>
      <c r="K11" s="55">
        <v>15750.6702</v>
      </c>
      <c r="L11" s="56">
        <v>22.7693202804885</v>
      </c>
      <c r="M11" s="56">
        <v>-8.3902518636953E-2</v>
      </c>
      <c r="N11" s="55">
        <v>1089958.4075</v>
      </c>
      <c r="O11" s="55">
        <v>1089958.4075</v>
      </c>
      <c r="P11" s="55">
        <v>3315</v>
      </c>
      <c r="Q11" s="55">
        <v>2647</v>
      </c>
      <c r="R11" s="56">
        <v>25.236116358141299</v>
      </c>
      <c r="S11" s="55">
        <v>22.460443378582202</v>
      </c>
      <c r="T11" s="55">
        <v>24.940523573857199</v>
      </c>
      <c r="U11" s="57">
        <v>-11.041991262024499</v>
      </c>
    </row>
    <row r="12" spans="1:23" ht="12" thickBot="1">
      <c r="A12" s="84"/>
      <c r="B12" s="73" t="s">
        <v>10</v>
      </c>
      <c r="C12" s="74"/>
      <c r="D12" s="55">
        <v>276127.12780000002</v>
      </c>
      <c r="E12" s="58"/>
      <c r="F12" s="58"/>
      <c r="G12" s="55">
        <v>194397.43849999999</v>
      </c>
      <c r="H12" s="56">
        <v>42.0425752163396</v>
      </c>
      <c r="I12" s="55">
        <v>48768.2883</v>
      </c>
      <c r="J12" s="56">
        <v>17.661534630281999</v>
      </c>
      <c r="K12" s="55">
        <v>25283.216700000001</v>
      </c>
      <c r="L12" s="56">
        <v>13.0059412794166</v>
      </c>
      <c r="M12" s="56">
        <v>0.92887989209062904</v>
      </c>
      <c r="N12" s="55">
        <v>6666401.8868000004</v>
      </c>
      <c r="O12" s="55">
        <v>6666401.8868000004</v>
      </c>
      <c r="P12" s="55">
        <v>1577</v>
      </c>
      <c r="Q12" s="55">
        <v>1168</v>
      </c>
      <c r="R12" s="56">
        <v>35.017123287671197</v>
      </c>
      <c r="S12" s="55">
        <v>175.09646658211801</v>
      </c>
      <c r="T12" s="55">
        <v>159.22524888698601</v>
      </c>
      <c r="U12" s="57">
        <v>9.06427068743176</v>
      </c>
    </row>
    <row r="13" spans="1:23" ht="12" thickBot="1">
      <c r="A13" s="84"/>
      <c r="B13" s="73" t="s">
        <v>11</v>
      </c>
      <c r="C13" s="74"/>
      <c r="D13" s="55">
        <v>299973.83929999999</v>
      </c>
      <c r="E13" s="58"/>
      <c r="F13" s="58"/>
      <c r="G13" s="55">
        <v>245680.15909999999</v>
      </c>
      <c r="H13" s="56">
        <v>22.099334516427401</v>
      </c>
      <c r="I13" s="55">
        <v>72470.998900000006</v>
      </c>
      <c r="J13" s="56">
        <v>24.1591063637795</v>
      </c>
      <c r="K13" s="55">
        <v>70952.985199999996</v>
      </c>
      <c r="L13" s="56">
        <v>28.880226006008002</v>
      </c>
      <c r="M13" s="56">
        <v>2.1394641757793001E-2</v>
      </c>
      <c r="N13" s="55">
        <v>6184893.2790999999</v>
      </c>
      <c r="O13" s="55">
        <v>6184893.2790999999</v>
      </c>
      <c r="P13" s="55">
        <v>9570</v>
      </c>
      <c r="Q13" s="55">
        <v>7510</v>
      </c>
      <c r="R13" s="56">
        <v>27.430093209054601</v>
      </c>
      <c r="S13" s="55">
        <v>31.3452287669801</v>
      </c>
      <c r="T13" s="55">
        <v>31.765084141145099</v>
      </c>
      <c r="U13" s="57">
        <v>-1.3394554472267299</v>
      </c>
    </row>
    <row r="14" spans="1:23" ht="12" thickBot="1">
      <c r="A14" s="84"/>
      <c r="B14" s="73" t="s">
        <v>12</v>
      </c>
      <c r="C14" s="74"/>
      <c r="D14" s="55">
        <v>125431.60129999999</v>
      </c>
      <c r="E14" s="58"/>
      <c r="F14" s="58"/>
      <c r="G14" s="55">
        <v>138067.75159999999</v>
      </c>
      <c r="H14" s="56">
        <v>-9.1521373771686907</v>
      </c>
      <c r="I14" s="55">
        <v>26853.471099999999</v>
      </c>
      <c r="J14" s="56">
        <v>21.408856158802799</v>
      </c>
      <c r="K14" s="55">
        <v>25484.650799999999</v>
      </c>
      <c r="L14" s="56">
        <v>18.458076201481401</v>
      </c>
      <c r="M14" s="56">
        <v>5.3711558017502999E-2</v>
      </c>
      <c r="N14" s="55">
        <v>2047110.4964999999</v>
      </c>
      <c r="O14" s="55">
        <v>2047110.4964999999</v>
      </c>
      <c r="P14" s="55">
        <v>2204</v>
      </c>
      <c r="Q14" s="55">
        <v>2440</v>
      </c>
      <c r="R14" s="56">
        <v>-9.6721311475409895</v>
      </c>
      <c r="S14" s="55">
        <v>56.910889882032698</v>
      </c>
      <c r="T14" s="55">
        <v>44.771431475409798</v>
      </c>
      <c r="U14" s="57">
        <v>21.330642398644699</v>
      </c>
    </row>
    <row r="15" spans="1:23" ht="12" thickBot="1">
      <c r="A15" s="84"/>
      <c r="B15" s="73" t="s">
        <v>13</v>
      </c>
      <c r="C15" s="74"/>
      <c r="D15" s="55">
        <v>194247.42300000001</v>
      </c>
      <c r="E15" s="58"/>
      <c r="F15" s="58"/>
      <c r="G15" s="55">
        <v>109741.0624</v>
      </c>
      <c r="H15" s="56">
        <v>77.005232819761702</v>
      </c>
      <c r="I15" s="55">
        <v>-34221.314700000003</v>
      </c>
      <c r="J15" s="56">
        <v>-17.6173841441387</v>
      </c>
      <c r="K15" s="55">
        <v>12848.079599999999</v>
      </c>
      <c r="L15" s="56">
        <v>11.7076318736276</v>
      </c>
      <c r="M15" s="56">
        <v>-3.66353538936667</v>
      </c>
      <c r="N15" s="55">
        <v>2000368.0732</v>
      </c>
      <c r="O15" s="55">
        <v>2000368.0732</v>
      </c>
      <c r="P15" s="55">
        <v>7691</v>
      </c>
      <c r="Q15" s="55">
        <v>2833</v>
      </c>
      <c r="R15" s="56">
        <v>171.47899752912099</v>
      </c>
      <c r="S15" s="55">
        <v>25.256458587960001</v>
      </c>
      <c r="T15" s="55">
        <v>32.097187222026101</v>
      </c>
      <c r="U15" s="57">
        <v>-27.0850666186716</v>
      </c>
    </row>
    <row r="16" spans="1:23" ht="12" thickBot="1">
      <c r="A16" s="84"/>
      <c r="B16" s="73" t="s">
        <v>14</v>
      </c>
      <c r="C16" s="74"/>
      <c r="D16" s="55">
        <v>1026360.8759</v>
      </c>
      <c r="E16" s="58"/>
      <c r="F16" s="58"/>
      <c r="G16" s="55">
        <v>486740.91279999999</v>
      </c>
      <c r="H16" s="56">
        <v>110.863900878151</v>
      </c>
      <c r="I16" s="55">
        <v>-42962.1224</v>
      </c>
      <c r="J16" s="56">
        <v>-4.1858690650427599</v>
      </c>
      <c r="K16" s="55">
        <v>15724.929599999999</v>
      </c>
      <c r="L16" s="56">
        <v>3.23065704699891</v>
      </c>
      <c r="M16" s="56">
        <v>-3.7321026861703701</v>
      </c>
      <c r="N16" s="55">
        <v>13812869.5638</v>
      </c>
      <c r="O16" s="55">
        <v>13812869.5638</v>
      </c>
      <c r="P16" s="55">
        <v>39093</v>
      </c>
      <c r="Q16" s="55">
        <v>29706</v>
      </c>
      <c r="R16" s="56">
        <v>31.599676832962999</v>
      </c>
      <c r="S16" s="55">
        <v>26.254339035121401</v>
      </c>
      <c r="T16" s="55">
        <v>20.576429078300698</v>
      </c>
      <c r="U16" s="57">
        <v>21.626558372789901</v>
      </c>
    </row>
    <row r="17" spans="1:21" ht="12" thickBot="1">
      <c r="A17" s="84"/>
      <c r="B17" s="73" t="s">
        <v>15</v>
      </c>
      <c r="C17" s="74"/>
      <c r="D17" s="55">
        <v>1161772.8578000001</v>
      </c>
      <c r="E17" s="58"/>
      <c r="F17" s="58"/>
      <c r="G17" s="55">
        <v>481378.02059999999</v>
      </c>
      <c r="H17" s="56">
        <v>141.343145736472</v>
      </c>
      <c r="I17" s="55">
        <v>162159.1568</v>
      </c>
      <c r="J17" s="56">
        <v>13.957905429730401</v>
      </c>
      <c r="K17" s="55">
        <v>53152.406999999999</v>
      </c>
      <c r="L17" s="56">
        <v>11.0417187169763</v>
      </c>
      <c r="M17" s="56">
        <v>2.0508337430513701</v>
      </c>
      <c r="N17" s="55">
        <v>32622287.170600001</v>
      </c>
      <c r="O17" s="55">
        <v>32622287.170600001</v>
      </c>
      <c r="P17" s="55">
        <v>11638</v>
      </c>
      <c r="Q17" s="55">
        <v>10412</v>
      </c>
      <c r="R17" s="56">
        <v>11.774875144064501</v>
      </c>
      <c r="S17" s="55">
        <v>99.825816961677305</v>
      </c>
      <c r="T17" s="55">
        <v>102.66970832693001</v>
      </c>
      <c r="U17" s="57">
        <v>-2.8488535849849201</v>
      </c>
    </row>
    <row r="18" spans="1:21" ht="12" customHeight="1" thickBot="1">
      <c r="A18" s="84"/>
      <c r="B18" s="73" t="s">
        <v>16</v>
      </c>
      <c r="C18" s="74"/>
      <c r="D18" s="55">
        <v>2876096.0452000001</v>
      </c>
      <c r="E18" s="58"/>
      <c r="F18" s="58"/>
      <c r="G18" s="55">
        <v>1467781.0072999999</v>
      </c>
      <c r="H18" s="56">
        <v>95.948580264750206</v>
      </c>
      <c r="I18" s="55">
        <v>458150.2279</v>
      </c>
      <c r="J18" s="56">
        <v>15.929587214746199</v>
      </c>
      <c r="K18" s="55">
        <v>235101.40760000001</v>
      </c>
      <c r="L18" s="56">
        <v>16.017471709384701</v>
      </c>
      <c r="M18" s="56">
        <v>0.94873451663672703</v>
      </c>
      <c r="N18" s="55">
        <v>46352178.9023</v>
      </c>
      <c r="O18" s="55">
        <v>46352178.9023</v>
      </c>
      <c r="P18" s="55">
        <v>85815</v>
      </c>
      <c r="Q18" s="55">
        <v>66717</v>
      </c>
      <c r="R18" s="56">
        <v>28.6253878321867</v>
      </c>
      <c r="S18" s="55">
        <v>33.515073649128901</v>
      </c>
      <c r="T18" s="55">
        <v>32.227769361631999</v>
      </c>
      <c r="U18" s="57">
        <v>3.8409710835602802</v>
      </c>
    </row>
    <row r="19" spans="1:21" ht="12" customHeight="1" thickBot="1">
      <c r="A19" s="84"/>
      <c r="B19" s="73" t="s">
        <v>17</v>
      </c>
      <c r="C19" s="74"/>
      <c r="D19" s="55">
        <v>605394.446</v>
      </c>
      <c r="E19" s="58"/>
      <c r="F19" s="58"/>
      <c r="G19" s="55">
        <v>448847.78940000001</v>
      </c>
      <c r="H19" s="56">
        <v>34.877448501921897</v>
      </c>
      <c r="I19" s="55">
        <v>64734.579700000002</v>
      </c>
      <c r="J19" s="56">
        <v>10.692958967119401</v>
      </c>
      <c r="K19" s="55">
        <v>57762.234600000003</v>
      </c>
      <c r="L19" s="56">
        <v>12.8690028032028</v>
      </c>
      <c r="M19" s="56">
        <v>0.120707676015013</v>
      </c>
      <c r="N19" s="55">
        <v>9798292.7381999996</v>
      </c>
      <c r="O19" s="55">
        <v>9798292.7381999996</v>
      </c>
      <c r="P19" s="55">
        <v>13193</v>
      </c>
      <c r="Q19" s="55">
        <v>10037</v>
      </c>
      <c r="R19" s="56">
        <v>31.4436584636844</v>
      </c>
      <c r="S19" s="55">
        <v>45.887549912832597</v>
      </c>
      <c r="T19" s="55">
        <v>50.071563943409402</v>
      </c>
      <c r="U19" s="57">
        <v>-9.1179721700651495</v>
      </c>
    </row>
    <row r="20" spans="1:21" ht="12" thickBot="1">
      <c r="A20" s="84"/>
      <c r="B20" s="73" t="s">
        <v>18</v>
      </c>
      <c r="C20" s="74"/>
      <c r="D20" s="55">
        <v>1471995.6897</v>
      </c>
      <c r="E20" s="58"/>
      <c r="F20" s="58"/>
      <c r="G20" s="55">
        <v>1156476.1179</v>
      </c>
      <c r="H20" s="56">
        <v>27.2828437108533</v>
      </c>
      <c r="I20" s="55">
        <v>98838.6394</v>
      </c>
      <c r="J20" s="56">
        <v>6.7146011426258898</v>
      </c>
      <c r="K20" s="55">
        <v>84033.058000000005</v>
      </c>
      <c r="L20" s="56">
        <v>7.2663029265656096</v>
      </c>
      <c r="M20" s="56">
        <v>0.176187583224688</v>
      </c>
      <c r="N20" s="55">
        <v>28399149.977899998</v>
      </c>
      <c r="O20" s="55">
        <v>28399149.977899998</v>
      </c>
      <c r="P20" s="55">
        <v>46829</v>
      </c>
      <c r="Q20" s="55">
        <v>36779</v>
      </c>
      <c r="R20" s="56">
        <v>27.325375893852499</v>
      </c>
      <c r="S20" s="55">
        <v>31.4334213777787</v>
      </c>
      <c r="T20" s="55">
        <v>29.317462244759199</v>
      </c>
      <c r="U20" s="57">
        <v>6.7315584504438499</v>
      </c>
    </row>
    <row r="21" spans="1:21" ht="12" customHeight="1" thickBot="1">
      <c r="A21" s="84"/>
      <c r="B21" s="73" t="s">
        <v>19</v>
      </c>
      <c r="C21" s="74"/>
      <c r="D21" s="55">
        <v>534046.5453</v>
      </c>
      <c r="E21" s="58"/>
      <c r="F21" s="58"/>
      <c r="G21" s="55">
        <v>334734.22120000003</v>
      </c>
      <c r="H21" s="56">
        <v>59.543456114369903</v>
      </c>
      <c r="I21" s="55">
        <v>65299.169800000003</v>
      </c>
      <c r="J21" s="56">
        <v>12.2272431822058</v>
      </c>
      <c r="K21" s="55">
        <v>46333.458100000003</v>
      </c>
      <c r="L21" s="56">
        <v>13.841864728947501</v>
      </c>
      <c r="M21" s="56">
        <v>0.40933080494589702</v>
      </c>
      <c r="N21" s="55">
        <v>6327126.1629999997</v>
      </c>
      <c r="O21" s="55">
        <v>6327126.1629999997</v>
      </c>
      <c r="P21" s="55">
        <v>35527</v>
      </c>
      <c r="Q21" s="55">
        <v>25337</v>
      </c>
      <c r="R21" s="56">
        <v>40.217863204010001</v>
      </c>
      <c r="S21" s="55">
        <v>15.032131767388201</v>
      </c>
      <c r="T21" s="55">
        <v>14.2001959505861</v>
      </c>
      <c r="U21" s="57">
        <v>5.5343834771788396</v>
      </c>
    </row>
    <row r="22" spans="1:21" ht="12" customHeight="1" thickBot="1">
      <c r="A22" s="84"/>
      <c r="B22" s="73" t="s">
        <v>20</v>
      </c>
      <c r="C22" s="74"/>
      <c r="D22" s="55">
        <v>1424860.6098</v>
      </c>
      <c r="E22" s="58"/>
      <c r="F22" s="58"/>
      <c r="G22" s="55">
        <v>970126.30260000005</v>
      </c>
      <c r="H22" s="56">
        <v>46.873722110335898</v>
      </c>
      <c r="I22" s="55">
        <v>102203.7482</v>
      </c>
      <c r="J22" s="56">
        <v>7.1728944920686502</v>
      </c>
      <c r="K22" s="55">
        <v>81215.788</v>
      </c>
      <c r="L22" s="56">
        <v>8.3716715836212803</v>
      </c>
      <c r="M22" s="56">
        <v>0.25842217032973902</v>
      </c>
      <c r="N22" s="55">
        <v>16720705.956700001</v>
      </c>
      <c r="O22" s="55">
        <v>16720705.956700001</v>
      </c>
      <c r="P22" s="55">
        <v>73421</v>
      </c>
      <c r="Q22" s="55">
        <v>58819</v>
      </c>
      <c r="R22" s="56">
        <v>24.825311548989301</v>
      </c>
      <c r="S22" s="55">
        <v>19.406717557646999</v>
      </c>
      <c r="T22" s="55">
        <v>19.437302529794799</v>
      </c>
      <c r="U22" s="57">
        <v>-0.15759992413425</v>
      </c>
    </row>
    <row r="23" spans="1:21" ht="12" thickBot="1">
      <c r="A23" s="84"/>
      <c r="B23" s="73" t="s">
        <v>21</v>
      </c>
      <c r="C23" s="74"/>
      <c r="D23" s="55">
        <v>2271645.3317999998</v>
      </c>
      <c r="E23" s="58"/>
      <c r="F23" s="58"/>
      <c r="G23" s="55">
        <v>2027842.6705</v>
      </c>
      <c r="H23" s="56">
        <v>12.022760189767901</v>
      </c>
      <c r="I23" s="55">
        <v>243689.4148</v>
      </c>
      <c r="J23" s="56">
        <v>10.7274410925277</v>
      </c>
      <c r="K23" s="55">
        <v>245391.65520000001</v>
      </c>
      <c r="L23" s="56">
        <v>12.1011190251507</v>
      </c>
      <c r="M23" s="56">
        <v>-6.9368308331949997E-3</v>
      </c>
      <c r="N23" s="55">
        <v>57418613.770900004</v>
      </c>
      <c r="O23" s="55">
        <v>57418613.770900004</v>
      </c>
      <c r="P23" s="55">
        <v>69318</v>
      </c>
      <c r="Q23" s="55">
        <v>52196</v>
      </c>
      <c r="R23" s="56">
        <v>32.803279944823402</v>
      </c>
      <c r="S23" s="55">
        <v>32.7713628754436</v>
      </c>
      <c r="T23" s="55">
        <v>32.201334742125802</v>
      </c>
      <c r="U23" s="57">
        <v>1.73940929916259</v>
      </c>
    </row>
    <row r="24" spans="1:21" ht="12" thickBot="1">
      <c r="A24" s="84"/>
      <c r="B24" s="73" t="s">
        <v>22</v>
      </c>
      <c r="C24" s="74"/>
      <c r="D24" s="55">
        <v>407482.74599999998</v>
      </c>
      <c r="E24" s="58"/>
      <c r="F24" s="58"/>
      <c r="G24" s="55">
        <v>280278.54790000001</v>
      </c>
      <c r="H24" s="56">
        <v>45.384921198244903</v>
      </c>
      <c r="I24" s="55">
        <v>50836.754500000003</v>
      </c>
      <c r="J24" s="56">
        <v>12.475805417292399</v>
      </c>
      <c r="K24" s="55">
        <v>40604.665000000001</v>
      </c>
      <c r="L24" s="56">
        <v>14.487253949412899</v>
      </c>
      <c r="M24" s="56">
        <v>0.25199295450411902</v>
      </c>
      <c r="N24" s="55">
        <v>4656222.9733999996</v>
      </c>
      <c r="O24" s="55">
        <v>4656222.9733999996</v>
      </c>
      <c r="P24" s="55">
        <v>29879</v>
      </c>
      <c r="Q24" s="55">
        <v>25142</v>
      </c>
      <c r="R24" s="56">
        <v>18.840983215336902</v>
      </c>
      <c r="S24" s="55">
        <v>13.637763847518301</v>
      </c>
      <c r="T24" s="55">
        <v>11.8646314931191</v>
      </c>
      <c r="U24" s="57">
        <v>13.001635563017199</v>
      </c>
    </row>
    <row r="25" spans="1:21" ht="12" thickBot="1">
      <c r="A25" s="84"/>
      <c r="B25" s="73" t="s">
        <v>23</v>
      </c>
      <c r="C25" s="74"/>
      <c r="D25" s="55">
        <v>493565.76850000001</v>
      </c>
      <c r="E25" s="58"/>
      <c r="F25" s="58"/>
      <c r="G25" s="55">
        <v>323619.06180000002</v>
      </c>
      <c r="H25" s="56">
        <v>52.514430316539602</v>
      </c>
      <c r="I25" s="55">
        <v>20211.077099999999</v>
      </c>
      <c r="J25" s="56">
        <v>4.0949106258774099</v>
      </c>
      <c r="K25" s="55">
        <v>27721.445899999999</v>
      </c>
      <c r="L25" s="56">
        <v>8.5660732547120908</v>
      </c>
      <c r="M25" s="56">
        <v>-0.27092269382673201</v>
      </c>
      <c r="N25" s="55">
        <v>9338504.2831999995</v>
      </c>
      <c r="O25" s="55">
        <v>9338504.2831999995</v>
      </c>
      <c r="P25" s="55">
        <v>22353</v>
      </c>
      <c r="Q25" s="55">
        <v>18031</v>
      </c>
      <c r="R25" s="56">
        <v>23.969829737674001</v>
      </c>
      <c r="S25" s="55">
        <v>22.080515747326999</v>
      </c>
      <c r="T25" s="55">
        <v>20.973395607564701</v>
      </c>
      <c r="U25" s="57">
        <v>5.0140139498157303</v>
      </c>
    </row>
    <row r="26" spans="1:21" ht="12" thickBot="1">
      <c r="A26" s="84"/>
      <c r="B26" s="73" t="s">
        <v>24</v>
      </c>
      <c r="C26" s="74"/>
      <c r="D26" s="55">
        <v>1155814.0123999999</v>
      </c>
      <c r="E26" s="58"/>
      <c r="F26" s="58"/>
      <c r="G26" s="55">
        <v>687699.57889999996</v>
      </c>
      <c r="H26" s="56">
        <v>68.069611769832093</v>
      </c>
      <c r="I26" s="55">
        <v>216269.2923</v>
      </c>
      <c r="J26" s="56">
        <v>18.711426750306099</v>
      </c>
      <c r="K26" s="55">
        <v>150129.9117</v>
      </c>
      <c r="L26" s="56">
        <v>21.830740676057701</v>
      </c>
      <c r="M26" s="56">
        <v>0.44054765536773499</v>
      </c>
      <c r="N26" s="55">
        <v>12816463.749199999</v>
      </c>
      <c r="O26" s="55">
        <v>12816463.749199999</v>
      </c>
      <c r="P26" s="55">
        <v>62921</v>
      </c>
      <c r="Q26" s="55">
        <v>46426</v>
      </c>
      <c r="R26" s="56">
        <v>35.529660104251903</v>
      </c>
      <c r="S26" s="55">
        <v>18.369288669919399</v>
      </c>
      <c r="T26" s="55">
        <v>17.688914160168899</v>
      </c>
      <c r="U26" s="57">
        <v>3.7038696597146901</v>
      </c>
    </row>
    <row r="27" spans="1:21" ht="12" thickBot="1">
      <c r="A27" s="84"/>
      <c r="B27" s="73" t="s">
        <v>25</v>
      </c>
      <c r="C27" s="74"/>
      <c r="D27" s="55">
        <v>299248.46750000003</v>
      </c>
      <c r="E27" s="58"/>
      <c r="F27" s="58"/>
      <c r="G27" s="55">
        <v>240423.47839999999</v>
      </c>
      <c r="H27" s="56">
        <v>24.4672398434112</v>
      </c>
      <c r="I27" s="55">
        <v>76499.242899999997</v>
      </c>
      <c r="J27" s="56">
        <v>25.5637876909094</v>
      </c>
      <c r="K27" s="55">
        <v>63433.266300000003</v>
      </c>
      <c r="L27" s="56">
        <v>26.3839732800405</v>
      </c>
      <c r="M27" s="56">
        <v>0.20597988030769299</v>
      </c>
      <c r="N27" s="55">
        <v>3353307.9876000001</v>
      </c>
      <c r="O27" s="55">
        <v>3353307.9876000001</v>
      </c>
      <c r="P27" s="55">
        <v>33860</v>
      </c>
      <c r="Q27" s="55">
        <v>28803</v>
      </c>
      <c r="R27" s="56">
        <v>17.5571989028921</v>
      </c>
      <c r="S27" s="55">
        <v>8.8378165239220294</v>
      </c>
      <c r="T27" s="55">
        <v>8.7280939311877201</v>
      </c>
      <c r="U27" s="57">
        <v>1.2415124531869699</v>
      </c>
    </row>
    <row r="28" spans="1:21" ht="12" thickBot="1">
      <c r="A28" s="84"/>
      <c r="B28" s="73" t="s">
        <v>26</v>
      </c>
      <c r="C28" s="74"/>
      <c r="D28" s="55">
        <v>1282610.4065</v>
      </c>
      <c r="E28" s="58"/>
      <c r="F28" s="58"/>
      <c r="G28" s="55">
        <v>1184134.2781</v>
      </c>
      <c r="H28" s="56">
        <v>8.3162974183983405</v>
      </c>
      <c r="I28" s="55">
        <v>33667.8145</v>
      </c>
      <c r="J28" s="56">
        <v>2.6249447477876799</v>
      </c>
      <c r="K28" s="55">
        <v>25874.960899999998</v>
      </c>
      <c r="L28" s="56">
        <v>2.1851373934987901</v>
      </c>
      <c r="M28" s="56">
        <v>0.30117354109702299</v>
      </c>
      <c r="N28" s="55">
        <v>21008457.260400001</v>
      </c>
      <c r="O28" s="55">
        <v>21008457.260400001</v>
      </c>
      <c r="P28" s="55">
        <v>45281</v>
      </c>
      <c r="Q28" s="55">
        <v>41419</v>
      </c>
      <c r="R28" s="56">
        <v>9.3242231825973594</v>
      </c>
      <c r="S28" s="55">
        <v>28.325575992137999</v>
      </c>
      <c r="T28" s="55">
        <v>28.127196361573201</v>
      </c>
      <c r="U28" s="57">
        <v>0.700355151188639</v>
      </c>
    </row>
    <row r="29" spans="1:21" ht="12" thickBot="1">
      <c r="A29" s="84"/>
      <c r="B29" s="73" t="s">
        <v>27</v>
      </c>
      <c r="C29" s="74"/>
      <c r="D29" s="55">
        <v>827984.33189999999</v>
      </c>
      <c r="E29" s="58"/>
      <c r="F29" s="58"/>
      <c r="G29" s="55">
        <v>726447.72019999998</v>
      </c>
      <c r="H29" s="56">
        <v>13.9771395623687</v>
      </c>
      <c r="I29" s="55">
        <v>114025.9942</v>
      </c>
      <c r="J29" s="56">
        <v>13.771515934165199</v>
      </c>
      <c r="K29" s="55">
        <v>117439.3409</v>
      </c>
      <c r="L29" s="56">
        <v>16.1662481186764</v>
      </c>
      <c r="M29" s="56">
        <v>-2.9064763765206E-2</v>
      </c>
      <c r="N29" s="55">
        <v>9939076.1296999995</v>
      </c>
      <c r="O29" s="55">
        <v>9939076.1296999995</v>
      </c>
      <c r="P29" s="55">
        <v>121847</v>
      </c>
      <c r="Q29" s="55">
        <v>110130</v>
      </c>
      <c r="R29" s="56">
        <v>10.6392445291928</v>
      </c>
      <c r="S29" s="55">
        <v>6.7952787668141204</v>
      </c>
      <c r="T29" s="55">
        <v>7.0272238963043696</v>
      </c>
      <c r="U29" s="57">
        <v>-3.4133276565928599</v>
      </c>
    </row>
    <row r="30" spans="1:21" ht="12" thickBot="1">
      <c r="A30" s="84"/>
      <c r="B30" s="73" t="s">
        <v>28</v>
      </c>
      <c r="C30" s="74"/>
      <c r="D30" s="55">
        <v>1120157.9835999999</v>
      </c>
      <c r="E30" s="58"/>
      <c r="F30" s="58"/>
      <c r="G30" s="55">
        <v>688821.17420000001</v>
      </c>
      <c r="H30" s="56">
        <v>62.6195630383977</v>
      </c>
      <c r="I30" s="55">
        <v>124520.1332</v>
      </c>
      <c r="J30" s="56">
        <v>11.116301006025299</v>
      </c>
      <c r="K30" s="55">
        <v>97605.273499999996</v>
      </c>
      <c r="L30" s="56">
        <v>14.169900281209999</v>
      </c>
      <c r="M30" s="56">
        <v>0.27575210575072101</v>
      </c>
      <c r="N30" s="55">
        <v>15153532.4824</v>
      </c>
      <c r="O30" s="55">
        <v>15153532.4824</v>
      </c>
      <c r="P30" s="55">
        <v>74387</v>
      </c>
      <c r="Q30" s="55">
        <v>60193</v>
      </c>
      <c r="R30" s="56">
        <v>23.580815044938799</v>
      </c>
      <c r="S30" s="55">
        <v>15.058518069017399</v>
      </c>
      <c r="T30" s="55">
        <v>14.8201473792634</v>
      </c>
      <c r="U30" s="57">
        <v>1.5829624712175701</v>
      </c>
    </row>
    <row r="31" spans="1:21" ht="12" thickBot="1">
      <c r="A31" s="84"/>
      <c r="B31" s="73" t="s">
        <v>29</v>
      </c>
      <c r="C31" s="74"/>
      <c r="D31" s="55">
        <v>977682.90540000005</v>
      </c>
      <c r="E31" s="58"/>
      <c r="F31" s="58"/>
      <c r="G31" s="55">
        <v>634956.99289999995</v>
      </c>
      <c r="H31" s="56">
        <v>53.976240333174196</v>
      </c>
      <c r="I31" s="55">
        <v>32849.1106</v>
      </c>
      <c r="J31" s="56">
        <v>3.3598941352626399</v>
      </c>
      <c r="K31" s="55">
        <v>25734.010999999999</v>
      </c>
      <c r="L31" s="56">
        <v>4.0528746494257302</v>
      </c>
      <c r="M31" s="56">
        <v>0.27648622672928802</v>
      </c>
      <c r="N31" s="55">
        <v>43491403.466899998</v>
      </c>
      <c r="O31" s="55">
        <v>43491403.466899998</v>
      </c>
      <c r="P31" s="55">
        <v>36068</v>
      </c>
      <c r="Q31" s="55">
        <v>20753</v>
      </c>
      <c r="R31" s="56">
        <v>73.796559533561407</v>
      </c>
      <c r="S31" s="55">
        <v>27.1066570200732</v>
      </c>
      <c r="T31" s="55">
        <v>33.427624820507901</v>
      </c>
      <c r="U31" s="57">
        <v>-23.318876229384699</v>
      </c>
    </row>
    <row r="32" spans="1:21" ht="12" thickBot="1">
      <c r="A32" s="84"/>
      <c r="B32" s="73" t="s">
        <v>30</v>
      </c>
      <c r="C32" s="74"/>
      <c r="D32" s="55">
        <v>148920.9828</v>
      </c>
      <c r="E32" s="58"/>
      <c r="F32" s="58"/>
      <c r="G32" s="55">
        <v>102638.03</v>
      </c>
      <c r="H32" s="56">
        <v>45.0933760127703</v>
      </c>
      <c r="I32" s="55">
        <v>35787.285000000003</v>
      </c>
      <c r="J32" s="56">
        <v>24.031056152820401</v>
      </c>
      <c r="K32" s="55">
        <v>27855.782299999999</v>
      </c>
      <c r="L32" s="56">
        <v>27.139825559785201</v>
      </c>
      <c r="M32" s="56">
        <v>0.28473451632338498</v>
      </c>
      <c r="N32" s="55">
        <v>1717727.1473000001</v>
      </c>
      <c r="O32" s="55">
        <v>1717727.1473000001</v>
      </c>
      <c r="P32" s="55">
        <v>24665</v>
      </c>
      <c r="Q32" s="55">
        <v>21085</v>
      </c>
      <c r="R32" s="56">
        <v>16.978894949015899</v>
      </c>
      <c r="S32" s="55">
        <v>6.0377450962902897</v>
      </c>
      <c r="T32" s="55">
        <v>5.9771089921745304</v>
      </c>
      <c r="U32" s="57">
        <v>1.00428393628301</v>
      </c>
    </row>
    <row r="33" spans="1:21" ht="12" thickBot="1">
      <c r="A33" s="84"/>
      <c r="B33" s="73" t="s">
        <v>31</v>
      </c>
      <c r="C33" s="74"/>
      <c r="D33" s="55">
        <v>339938.67989999999</v>
      </c>
      <c r="E33" s="58"/>
      <c r="F33" s="58"/>
      <c r="G33" s="55">
        <v>222622.4921</v>
      </c>
      <c r="H33" s="56">
        <v>52.697365254227101</v>
      </c>
      <c r="I33" s="55">
        <v>31839.6855</v>
      </c>
      <c r="J33" s="56">
        <v>9.3663026253341606</v>
      </c>
      <c r="K33" s="55">
        <v>17814.728899999998</v>
      </c>
      <c r="L33" s="56">
        <v>8.0022143009691007</v>
      </c>
      <c r="M33" s="56">
        <v>0.78726747281570997</v>
      </c>
      <c r="N33" s="55">
        <v>4477786.6582000004</v>
      </c>
      <c r="O33" s="55">
        <v>4477786.6582000004</v>
      </c>
      <c r="P33" s="55">
        <v>16881</v>
      </c>
      <c r="Q33" s="55">
        <v>12893</v>
      </c>
      <c r="R33" s="56">
        <v>30.931513224230201</v>
      </c>
      <c r="S33" s="55">
        <v>20.1373544162076</v>
      </c>
      <c r="T33" s="55">
        <v>19.406394671527199</v>
      </c>
      <c r="U33" s="57">
        <v>3.6298697910986402</v>
      </c>
    </row>
    <row r="34" spans="1:21" ht="12" customHeight="1" thickBot="1">
      <c r="A34" s="84"/>
      <c r="B34" s="73" t="s">
        <v>61</v>
      </c>
      <c r="C34" s="74"/>
      <c r="D34" s="55">
        <v>144084.65</v>
      </c>
      <c r="E34" s="58"/>
      <c r="F34" s="58"/>
      <c r="G34" s="55">
        <v>71962.42</v>
      </c>
      <c r="H34" s="56">
        <v>100.222074243751</v>
      </c>
      <c r="I34" s="55">
        <v>17258.63</v>
      </c>
      <c r="J34" s="56">
        <v>11.978118418582399</v>
      </c>
      <c r="K34" s="55">
        <v>725.27</v>
      </c>
      <c r="L34" s="56">
        <v>1.0078454837955699</v>
      </c>
      <c r="M34" s="56">
        <v>22.7961448839742</v>
      </c>
      <c r="N34" s="55">
        <v>5292796.26</v>
      </c>
      <c r="O34" s="55">
        <v>5292796.26</v>
      </c>
      <c r="P34" s="55">
        <v>101</v>
      </c>
      <c r="Q34" s="55">
        <v>70</v>
      </c>
      <c r="R34" s="56">
        <v>44.285714285714299</v>
      </c>
      <c r="S34" s="55">
        <v>1426.58069306931</v>
      </c>
      <c r="T34" s="55">
        <v>1491.22185714286</v>
      </c>
      <c r="U34" s="57">
        <v>-4.5311957737542299</v>
      </c>
    </row>
    <row r="35" spans="1:21" ht="12" customHeight="1" thickBot="1">
      <c r="A35" s="84"/>
      <c r="B35" s="73" t="s">
        <v>35</v>
      </c>
      <c r="C35" s="74"/>
      <c r="D35" s="55">
        <v>209202.04</v>
      </c>
      <c r="E35" s="58"/>
      <c r="F35" s="58"/>
      <c r="G35" s="55">
        <v>202412.88</v>
      </c>
      <c r="H35" s="56">
        <v>3.3541146195835001</v>
      </c>
      <c r="I35" s="55">
        <v>-21758.57</v>
      </c>
      <c r="J35" s="56">
        <v>-10.400744658130501</v>
      </c>
      <c r="K35" s="55">
        <v>-21793.200000000001</v>
      </c>
      <c r="L35" s="56">
        <v>-10.7667061503201</v>
      </c>
      <c r="M35" s="56">
        <v>-1.5890277701299999E-3</v>
      </c>
      <c r="N35" s="55">
        <v>10341346.92</v>
      </c>
      <c r="O35" s="55">
        <v>10341346.92</v>
      </c>
      <c r="P35" s="55">
        <v>104</v>
      </c>
      <c r="Q35" s="55">
        <v>127</v>
      </c>
      <c r="R35" s="56">
        <v>-18.110236220472402</v>
      </c>
      <c r="S35" s="55">
        <v>2011.5580769230801</v>
      </c>
      <c r="T35" s="55">
        <v>2669.5118110236199</v>
      </c>
      <c r="U35" s="57">
        <v>-32.708662088790703</v>
      </c>
    </row>
    <row r="36" spans="1:21" ht="12" customHeight="1" thickBot="1">
      <c r="A36" s="84"/>
      <c r="B36" s="73" t="s">
        <v>36</v>
      </c>
      <c r="C36" s="74"/>
      <c r="D36" s="55">
        <v>34870.959999999999</v>
      </c>
      <c r="E36" s="58"/>
      <c r="F36" s="58"/>
      <c r="G36" s="55">
        <v>56837.61</v>
      </c>
      <c r="H36" s="56">
        <v>-38.648088827098803</v>
      </c>
      <c r="I36" s="55">
        <v>1593.17</v>
      </c>
      <c r="J36" s="56">
        <v>4.5687586461628804</v>
      </c>
      <c r="K36" s="55">
        <v>1090.58</v>
      </c>
      <c r="L36" s="56">
        <v>1.91876470527174</v>
      </c>
      <c r="M36" s="56">
        <v>0.460846522034147</v>
      </c>
      <c r="N36" s="55">
        <v>3441577.08</v>
      </c>
      <c r="O36" s="55">
        <v>3441577.08</v>
      </c>
      <c r="P36" s="55">
        <v>12</v>
      </c>
      <c r="Q36" s="55">
        <v>9</v>
      </c>
      <c r="R36" s="56">
        <v>33.3333333333333</v>
      </c>
      <c r="S36" s="55">
        <v>2905.9133333333298</v>
      </c>
      <c r="T36" s="55">
        <v>2584.1411111111101</v>
      </c>
      <c r="U36" s="57">
        <v>11.0730151010086</v>
      </c>
    </row>
    <row r="37" spans="1:21" ht="12" customHeight="1" thickBot="1">
      <c r="A37" s="84"/>
      <c r="B37" s="73" t="s">
        <v>37</v>
      </c>
      <c r="C37" s="74"/>
      <c r="D37" s="55">
        <v>121522.55</v>
      </c>
      <c r="E37" s="58"/>
      <c r="F37" s="58"/>
      <c r="G37" s="55">
        <v>91129.13</v>
      </c>
      <c r="H37" s="56">
        <v>33.3520357321528</v>
      </c>
      <c r="I37" s="55">
        <v>-14141.93</v>
      </c>
      <c r="J37" s="56">
        <v>-11.637288717196901</v>
      </c>
      <c r="K37" s="55">
        <v>-11754.74</v>
      </c>
      <c r="L37" s="56">
        <v>-12.8989928906377</v>
      </c>
      <c r="M37" s="56">
        <v>0.203083181763272</v>
      </c>
      <c r="N37" s="55">
        <v>5911716.1500000004</v>
      </c>
      <c r="O37" s="55">
        <v>5911716.1500000004</v>
      </c>
      <c r="P37" s="55">
        <v>77</v>
      </c>
      <c r="Q37" s="55">
        <v>77</v>
      </c>
      <c r="R37" s="56">
        <v>0</v>
      </c>
      <c r="S37" s="55">
        <v>1578.2149350649399</v>
      </c>
      <c r="T37" s="55">
        <v>1390.0340259740301</v>
      </c>
      <c r="U37" s="57">
        <v>11.9236553215844</v>
      </c>
    </row>
    <row r="38" spans="1:21" ht="12" customHeight="1" thickBot="1">
      <c r="A38" s="84"/>
      <c r="B38" s="73" t="s">
        <v>74</v>
      </c>
      <c r="C38" s="74"/>
      <c r="D38" s="55">
        <v>0.19</v>
      </c>
      <c r="E38" s="58"/>
      <c r="F38" s="58"/>
      <c r="G38" s="55">
        <v>3.41</v>
      </c>
      <c r="H38" s="56">
        <v>-94.428152492668602</v>
      </c>
      <c r="I38" s="55">
        <v>-1397.25</v>
      </c>
      <c r="J38" s="56">
        <v>-735394.73684210505</v>
      </c>
      <c r="K38" s="55">
        <v>-107.71</v>
      </c>
      <c r="L38" s="56">
        <v>-3158.6510263929599</v>
      </c>
      <c r="M38" s="56">
        <v>11.9723331167023</v>
      </c>
      <c r="N38" s="55">
        <v>0.79</v>
      </c>
      <c r="O38" s="55">
        <v>0.79</v>
      </c>
      <c r="P38" s="55">
        <v>3</v>
      </c>
      <c r="Q38" s="55">
        <v>1</v>
      </c>
      <c r="R38" s="56">
        <v>200</v>
      </c>
      <c r="S38" s="55">
        <v>6.3333333333333006E-2</v>
      </c>
      <c r="T38" s="55">
        <v>0.6</v>
      </c>
      <c r="U38" s="57">
        <v>-847.36842105263202</v>
      </c>
    </row>
    <row r="39" spans="1:21" ht="12" customHeight="1" thickBot="1">
      <c r="A39" s="84"/>
      <c r="B39" s="73" t="s">
        <v>32</v>
      </c>
      <c r="C39" s="74"/>
      <c r="D39" s="55">
        <v>23576.067999999999</v>
      </c>
      <c r="E39" s="58"/>
      <c r="F39" s="58"/>
      <c r="G39" s="55">
        <v>43347.007400000002</v>
      </c>
      <c r="H39" s="56">
        <v>-45.6108520192792</v>
      </c>
      <c r="I39" s="55">
        <v>2097.9778000000001</v>
      </c>
      <c r="J39" s="56">
        <v>8.8987603870161909</v>
      </c>
      <c r="K39" s="55">
        <v>2834.0702000000001</v>
      </c>
      <c r="L39" s="56">
        <v>6.5380988676971503</v>
      </c>
      <c r="M39" s="56">
        <v>-0.25972976957310401</v>
      </c>
      <c r="N39" s="55">
        <v>293868.79989999998</v>
      </c>
      <c r="O39" s="55">
        <v>293868.79989999998</v>
      </c>
      <c r="P39" s="55">
        <v>52</v>
      </c>
      <c r="Q39" s="55">
        <v>50</v>
      </c>
      <c r="R39" s="56">
        <v>4</v>
      </c>
      <c r="S39" s="55">
        <v>453.38592307692301</v>
      </c>
      <c r="T39" s="55">
        <v>131.60683599999999</v>
      </c>
      <c r="U39" s="57">
        <v>70.972447687205502</v>
      </c>
    </row>
    <row r="40" spans="1:21" ht="12" customHeight="1" thickBot="1">
      <c r="A40" s="84"/>
      <c r="B40" s="73" t="s">
        <v>33</v>
      </c>
      <c r="C40" s="74"/>
      <c r="D40" s="55">
        <v>480555.34450000001</v>
      </c>
      <c r="E40" s="58"/>
      <c r="F40" s="58"/>
      <c r="G40" s="55">
        <v>414949.65419999999</v>
      </c>
      <c r="H40" s="56">
        <v>15.8105181281532</v>
      </c>
      <c r="I40" s="55">
        <v>27470.268700000001</v>
      </c>
      <c r="J40" s="56">
        <v>5.7163590030575602</v>
      </c>
      <c r="K40" s="55">
        <v>24023.711800000001</v>
      </c>
      <c r="L40" s="56">
        <v>5.7895485769993904</v>
      </c>
      <c r="M40" s="56">
        <v>0.14346479547760799</v>
      </c>
      <c r="N40" s="55">
        <v>7865807.1525999997</v>
      </c>
      <c r="O40" s="55">
        <v>7865807.1525999997</v>
      </c>
      <c r="P40" s="55">
        <v>2245</v>
      </c>
      <c r="Q40" s="55">
        <v>1952</v>
      </c>
      <c r="R40" s="56">
        <v>15.010245901639401</v>
      </c>
      <c r="S40" s="55">
        <v>214.05583273942099</v>
      </c>
      <c r="T40" s="55">
        <v>221.08804052254101</v>
      </c>
      <c r="U40" s="57">
        <v>-3.2852212869530399</v>
      </c>
    </row>
    <row r="41" spans="1:21" ht="12" thickBot="1">
      <c r="A41" s="84"/>
      <c r="B41" s="73" t="s">
        <v>38</v>
      </c>
      <c r="C41" s="74"/>
      <c r="D41" s="55">
        <v>85072.25</v>
      </c>
      <c r="E41" s="58"/>
      <c r="F41" s="58"/>
      <c r="G41" s="55">
        <v>85054.73</v>
      </c>
      <c r="H41" s="56">
        <v>2.0598501694158E-2</v>
      </c>
      <c r="I41" s="55">
        <v>-5577.25</v>
      </c>
      <c r="J41" s="56">
        <v>-6.5558980748716502</v>
      </c>
      <c r="K41" s="55">
        <v>-4853</v>
      </c>
      <c r="L41" s="56">
        <v>-5.7057379407353404</v>
      </c>
      <c r="M41" s="56">
        <v>0.14923758499897</v>
      </c>
      <c r="N41" s="55">
        <v>4275818.7300000004</v>
      </c>
      <c r="O41" s="55">
        <v>4275818.7300000004</v>
      </c>
      <c r="P41" s="55">
        <v>79</v>
      </c>
      <c r="Q41" s="55">
        <v>77</v>
      </c>
      <c r="R41" s="56">
        <v>2.5974025974026</v>
      </c>
      <c r="S41" s="55">
        <v>1076.86392405063</v>
      </c>
      <c r="T41" s="55">
        <v>871.516233766234</v>
      </c>
      <c r="U41" s="57">
        <v>19.069047230404198</v>
      </c>
    </row>
    <row r="42" spans="1:21" ht="12" customHeight="1" thickBot="1">
      <c r="A42" s="84"/>
      <c r="B42" s="73" t="s">
        <v>39</v>
      </c>
      <c r="C42" s="74"/>
      <c r="D42" s="55">
        <v>87571.02</v>
      </c>
      <c r="E42" s="58"/>
      <c r="F42" s="58"/>
      <c r="G42" s="55">
        <v>62110.29</v>
      </c>
      <c r="H42" s="56">
        <v>40.992772695152397</v>
      </c>
      <c r="I42" s="55">
        <v>12294.87</v>
      </c>
      <c r="J42" s="56">
        <v>14.0398844275195</v>
      </c>
      <c r="K42" s="55">
        <v>8484.2999999999993</v>
      </c>
      <c r="L42" s="56">
        <v>13.660055362807</v>
      </c>
      <c r="M42" s="56">
        <v>0.449131926028076</v>
      </c>
      <c r="N42" s="55">
        <v>2163816.56</v>
      </c>
      <c r="O42" s="55">
        <v>2163816.56</v>
      </c>
      <c r="P42" s="55">
        <v>76</v>
      </c>
      <c r="Q42" s="55">
        <v>56</v>
      </c>
      <c r="R42" s="56">
        <v>35.714285714285701</v>
      </c>
      <c r="S42" s="55">
        <v>1152.25026315789</v>
      </c>
      <c r="T42" s="55">
        <v>703.680178571429</v>
      </c>
      <c r="U42" s="57">
        <v>38.929918172211998</v>
      </c>
    </row>
    <row r="43" spans="1:21" ht="12" thickBot="1">
      <c r="A43" s="85"/>
      <c r="B43" s="73" t="s">
        <v>34</v>
      </c>
      <c r="C43" s="74"/>
      <c r="D43" s="59">
        <v>13531.5862</v>
      </c>
      <c r="E43" s="60"/>
      <c r="F43" s="60"/>
      <c r="G43" s="59">
        <v>42495.4035</v>
      </c>
      <c r="H43" s="61">
        <v>-68.157529790251303</v>
      </c>
      <c r="I43" s="59">
        <v>2412.6174999999998</v>
      </c>
      <c r="J43" s="61">
        <v>17.829524671689999</v>
      </c>
      <c r="K43" s="59">
        <v>6631.8937999999998</v>
      </c>
      <c r="L43" s="61">
        <v>15.6061438503578</v>
      </c>
      <c r="M43" s="61">
        <v>-0.63620987115324401</v>
      </c>
      <c r="N43" s="59">
        <v>83492.481599999999</v>
      </c>
      <c r="O43" s="59">
        <v>83492.481599999999</v>
      </c>
      <c r="P43" s="59">
        <v>7</v>
      </c>
      <c r="Q43" s="59">
        <v>5</v>
      </c>
      <c r="R43" s="61">
        <v>40</v>
      </c>
      <c r="S43" s="59">
        <v>1933.0837428571399</v>
      </c>
      <c r="T43" s="59">
        <v>1226.5698400000001</v>
      </c>
      <c r="U43" s="62">
        <v>36.548540924197098</v>
      </c>
    </row>
  </sheetData>
  <mergeCells count="41">
    <mergeCell ref="B12:C12"/>
    <mergeCell ref="B13:C13"/>
    <mergeCell ref="B28:C28"/>
    <mergeCell ref="B27:C27"/>
    <mergeCell ref="B18:C18"/>
    <mergeCell ref="B25:C25"/>
    <mergeCell ref="B26:C26"/>
    <mergeCell ref="B21:C21"/>
    <mergeCell ref="B22:C22"/>
    <mergeCell ref="B23:C23"/>
    <mergeCell ref="B24:C24"/>
    <mergeCell ref="B19:C19"/>
    <mergeCell ref="A1:U4"/>
    <mergeCell ref="W1:W4"/>
    <mergeCell ref="B6:C6"/>
    <mergeCell ref="A7:C7"/>
    <mergeCell ref="B8:C8"/>
    <mergeCell ref="A8:A43"/>
    <mergeCell ref="B43:C43"/>
    <mergeCell ref="B14:C14"/>
    <mergeCell ref="B15:C15"/>
    <mergeCell ref="B16:C16"/>
    <mergeCell ref="B17:C17"/>
    <mergeCell ref="B20:C20"/>
    <mergeCell ref="B9:C9"/>
    <mergeCell ref="B10:C10"/>
    <mergeCell ref="B11:C11"/>
    <mergeCell ref="B29:C29"/>
    <mergeCell ref="B30:C30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G18" sqref="G18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42747</v>
      </c>
      <c r="C2" s="65">
        <v>12</v>
      </c>
      <c r="D2" s="65">
        <v>75646</v>
      </c>
      <c r="E2" s="65">
        <v>926778.99097606796</v>
      </c>
      <c r="F2" s="65">
        <v>686017.26704529906</v>
      </c>
      <c r="G2" s="37"/>
      <c r="H2" s="37"/>
    </row>
    <row r="3" spans="1:8">
      <c r="A3" s="65">
        <v>2</v>
      </c>
      <c r="B3" s="66">
        <v>42747</v>
      </c>
      <c r="C3" s="65">
        <v>13</v>
      </c>
      <c r="D3" s="65">
        <v>13364</v>
      </c>
      <c r="E3" s="65">
        <v>124102.980812821</v>
      </c>
      <c r="F3" s="65">
        <v>91924.608628205096</v>
      </c>
      <c r="G3" s="37"/>
      <c r="H3" s="37"/>
    </row>
    <row r="4" spans="1:8">
      <c r="A4" s="65">
        <v>3</v>
      </c>
      <c r="B4" s="66">
        <v>42747</v>
      </c>
      <c r="C4" s="65">
        <v>14</v>
      </c>
      <c r="D4" s="65">
        <v>127560</v>
      </c>
      <c r="E4" s="65">
        <v>161192.70271414399</v>
      </c>
      <c r="F4" s="65">
        <v>115969.46354225501</v>
      </c>
      <c r="G4" s="37"/>
      <c r="H4" s="37"/>
    </row>
    <row r="5" spans="1:8">
      <c r="A5" s="65">
        <v>4</v>
      </c>
      <c r="B5" s="66">
        <v>42747</v>
      </c>
      <c r="C5" s="65">
        <v>15</v>
      </c>
      <c r="D5" s="65">
        <v>4227</v>
      </c>
      <c r="E5" s="65">
        <v>74456.415574147206</v>
      </c>
      <c r="F5" s="65">
        <v>60027.221556924596</v>
      </c>
      <c r="G5" s="37"/>
      <c r="H5" s="37"/>
    </row>
    <row r="6" spans="1:8">
      <c r="A6" s="65">
        <v>5</v>
      </c>
      <c r="B6" s="66">
        <v>42747</v>
      </c>
      <c r="C6" s="65">
        <v>16</v>
      </c>
      <c r="D6" s="65">
        <v>9171</v>
      </c>
      <c r="E6" s="65">
        <v>276127.11014615401</v>
      </c>
      <c r="F6" s="65">
        <v>227358.83553076899</v>
      </c>
      <c r="G6" s="37"/>
      <c r="H6" s="37"/>
    </row>
    <row r="7" spans="1:8">
      <c r="A7" s="65">
        <v>6</v>
      </c>
      <c r="B7" s="66">
        <v>42747</v>
      </c>
      <c r="C7" s="65">
        <v>17</v>
      </c>
      <c r="D7" s="65">
        <v>19387</v>
      </c>
      <c r="E7" s="65">
        <v>299974.05579914502</v>
      </c>
      <c r="F7" s="65">
        <v>227502.842447009</v>
      </c>
      <c r="G7" s="37"/>
      <c r="H7" s="37"/>
    </row>
    <row r="8" spans="1:8">
      <c r="A8" s="65">
        <v>7</v>
      </c>
      <c r="B8" s="66">
        <v>42747</v>
      </c>
      <c r="C8" s="65">
        <v>18</v>
      </c>
      <c r="D8" s="65">
        <v>58245</v>
      </c>
      <c r="E8" s="65">
        <v>125431.60452906</v>
      </c>
      <c r="F8" s="65">
        <v>98578.128388034194</v>
      </c>
      <c r="G8" s="37"/>
      <c r="H8" s="37"/>
    </row>
    <row r="9" spans="1:8">
      <c r="A9" s="65">
        <v>8</v>
      </c>
      <c r="B9" s="66">
        <v>42747</v>
      </c>
      <c r="C9" s="65">
        <v>19</v>
      </c>
      <c r="D9" s="65">
        <v>28983</v>
      </c>
      <c r="E9" s="65">
        <v>194247.483702564</v>
      </c>
      <c r="F9" s="65">
        <v>228468.73860170899</v>
      </c>
      <c r="G9" s="37"/>
      <c r="H9" s="37"/>
    </row>
    <row r="10" spans="1:8">
      <c r="A10" s="65">
        <v>9</v>
      </c>
      <c r="B10" s="66">
        <v>42747</v>
      </c>
      <c r="C10" s="65">
        <v>21</v>
      </c>
      <c r="D10" s="65">
        <v>244498</v>
      </c>
      <c r="E10" s="65">
        <v>1026360.76657094</v>
      </c>
      <c r="F10" s="65">
        <v>1069322.9985350401</v>
      </c>
      <c r="G10" s="37"/>
      <c r="H10" s="37"/>
    </row>
    <row r="11" spans="1:8">
      <c r="A11" s="65">
        <v>10</v>
      </c>
      <c r="B11" s="66">
        <v>42747</v>
      </c>
      <c r="C11" s="65">
        <v>22</v>
      </c>
      <c r="D11" s="65">
        <v>57889</v>
      </c>
      <c r="E11" s="65">
        <v>1161772.8386051301</v>
      </c>
      <c r="F11" s="65">
        <v>999613.70234187995</v>
      </c>
      <c r="G11" s="37"/>
      <c r="H11" s="37"/>
    </row>
    <row r="12" spans="1:8">
      <c r="A12" s="65">
        <v>11</v>
      </c>
      <c r="B12" s="66">
        <v>42747</v>
      </c>
      <c r="C12" s="65">
        <v>23</v>
      </c>
      <c r="D12" s="65">
        <v>193535.79500000001</v>
      </c>
      <c r="E12" s="65">
        <v>2876096.27423333</v>
      </c>
      <c r="F12" s="65">
        <v>2417945.7408265001</v>
      </c>
      <c r="G12" s="37"/>
      <c r="H12" s="37"/>
    </row>
    <row r="13" spans="1:8">
      <c r="A13" s="65">
        <v>12</v>
      </c>
      <c r="B13" s="66">
        <v>42747</v>
      </c>
      <c r="C13" s="65">
        <v>24</v>
      </c>
      <c r="D13" s="65">
        <v>25125.3</v>
      </c>
      <c r="E13" s="65">
        <v>605394.41160940204</v>
      </c>
      <c r="F13" s="65">
        <v>540659.86722478596</v>
      </c>
      <c r="G13" s="37"/>
      <c r="H13" s="37"/>
    </row>
    <row r="14" spans="1:8">
      <c r="A14" s="65">
        <v>13</v>
      </c>
      <c r="B14" s="66">
        <v>42747</v>
      </c>
      <c r="C14" s="65">
        <v>25</v>
      </c>
      <c r="D14" s="65">
        <v>115571</v>
      </c>
      <c r="E14" s="65">
        <v>1471995.9402999999</v>
      </c>
      <c r="F14" s="65">
        <v>1373157.0503</v>
      </c>
      <c r="G14" s="37"/>
      <c r="H14" s="37"/>
    </row>
    <row r="15" spans="1:8">
      <c r="A15" s="65">
        <v>14</v>
      </c>
      <c r="B15" s="66">
        <v>42747</v>
      </c>
      <c r="C15" s="65">
        <v>26</v>
      </c>
      <c r="D15" s="65">
        <v>90174</v>
      </c>
      <c r="E15" s="65">
        <v>534045.57204100303</v>
      </c>
      <c r="F15" s="65">
        <v>468747.375319855</v>
      </c>
      <c r="G15" s="37"/>
      <c r="H15" s="37"/>
    </row>
    <row r="16" spans="1:8">
      <c r="A16" s="65">
        <v>15</v>
      </c>
      <c r="B16" s="66">
        <v>42747</v>
      </c>
      <c r="C16" s="65">
        <v>27</v>
      </c>
      <c r="D16" s="65">
        <v>152676.53099999999</v>
      </c>
      <c r="E16" s="65">
        <v>1424862.0656918499</v>
      </c>
      <c r="F16" s="65">
        <v>1322656.86629651</v>
      </c>
      <c r="G16" s="37"/>
      <c r="H16" s="37"/>
    </row>
    <row r="17" spans="1:9">
      <c r="A17" s="65">
        <v>16</v>
      </c>
      <c r="B17" s="66">
        <v>42747</v>
      </c>
      <c r="C17" s="65">
        <v>29</v>
      </c>
      <c r="D17" s="65">
        <v>165883</v>
      </c>
      <c r="E17" s="65">
        <v>2271647.43523162</v>
      </c>
      <c r="F17" s="65">
        <v>2027955.9439777799</v>
      </c>
      <c r="G17" s="37"/>
      <c r="H17" s="37"/>
    </row>
    <row r="18" spans="1:9">
      <c r="A18" s="65">
        <v>17</v>
      </c>
      <c r="B18" s="66">
        <v>42747</v>
      </c>
      <c r="C18" s="65">
        <v>31</v>
      </c>
      <c r="D18" s="65">
        <v>29965.884999999998</v>
      </c>
      <c r="E18" s="65">
        <v>407482.82005037402</v>
      </c>
      <c r="F18" s="65">
        <v>356645.99723561801</v>
      </c>
      <c r="G18" s="37"/>
      <c r="H18" s="37"/>
    </row>
    <row r="19" spans="1:9">
      <c r="A19" s="65">
        <v>18</v>
      </c>
      <c r="B19" s="66">
        <v>42747</v>
      </c>
      <c r="C19" s="65">
        <v>32</v>
      </c>
      <c r="D19" s="65">
        <v>24303.931</v>
      </c>
      <c r="E19" s="65">
        <v>493565.74561151199</v>
      </c>
      <c r="F19" s="65">
        <v>473354.68490733299</v>
      </c>
      <c r="G19" s="37"/>
      <c r="H19" s="37"/>
    </row>
    <row r="20" spans="1:9">
      <c r="A20" s="65">
        <v>19</v>
      </c>
      <c r="B20" s="66">
        <v>42747</v>
      </c>
      <c r="C20" s="65">
        <v>33</v>
      </c>
      <c r="D20" s="65">
        <v>56012.228000000003</v>
      </c>
      <c r="E20" s="65">
        <v>1155814.05658709</v>
      </c>
      <c r="F20" s="65">
        <v>939544.658190822</v>
      </c>
      <c r="G20" s="37"/>
      <c r="H20" s="37"/>
    </row>
    <row r="21" spans="1:9">
      <c r="A21" s="65">
        <v>20</v>
      </c>
      <c r="B21" s="66">
        <v>42747</v>
      </c>
      <c r="C21" s="65">
        <v>34</v>
      </c>
      <c r="D21" s="65">
        <v>41570.574999999997</v>
      </c>
      <c r="E21" s="65">
        <v>299248.41086819401</v>
      </c>
      <c r="F21" s="65">
        <v>222749.23634464899</v>
      </c>
      <c r="G21" s="37"/>
      <c r="H21" s="37"/>
    </row>
    <row r="22" spans="1:9">
      <c r="A22" s="65">
        <v>21</v>
      </c>
      <c r="B22" s="66">
        <v>42747</v>
      </c>
      <c r="C22" s="65">
        <v>35</v>
      </c>
      <c r="D22" s="65">
        <v>44549.534</v>
      </c>
      <c r="E22" s="65">
        <v>1282610.4563132699</v>
      </c>
      <c r="F22" s="65">
        <v>1248942.5737920401</v>
      </c>
      <c r="G22" s="37"/>
      <c r="H22" s="37"/>
    </row>
    <row r="23" spans="1:9">
      <c r="A23" s="65">
        <v>22</v>
      </c>
      <c r="B23" s="66">
        <v>42747</v>
      </c>
      <c r="C23" s="65">
        <v>36</v>
      </c>
      <c r="D23" s="65">
        <v>203342.45600000001</v>
      </c>
      <c r="E23" s="65">
        <v>827984.63062477903</v>
      </c>
      <c r="F23" s="65">
        <v>713958.29812251905</v>
      </c>
      <c r="G23" s="37"/>
      <c r="H23" s="37"/>
    </row>
    <row r="24" spans="1:9">
      <c r="A24" s="65">
        <v>23</v>
      </c>
      <c r="B24" s="66">
        <v>42747</v>
      </c>
      <c r="C24" s="65">
        <v>37</v>
      </c>
      <c r="D24" s="65">
        <v>123664.44100000001</v>
      </c>
      <c r="E24" s="65">
        <v>1120157.9583707999</v>
      </c>
      <c r="F24" s="65">
        <v>995637.83678758005</v>
      </c>
      <c r="G24" s="37"/>
      <c r="H24" s="37"/>
    </row>
    <row r="25" spans="1:9">
      <c r="A25" s="65">
        <v>24</v>
      </c>
      <c r="B25" s="66">
        <v>42747</v>
      </c>
      <c r="C25" s="65">
        <v>38</v>
      </c>
      <c r="D25" s="65">
        <v>175307.06599999999</v>
      </c>
      <c r="E25" s="65">
        <v>977682.85264513304</v>
      </c>
      <c r="F25" s="65">
        <v>944833.79329115001</v>
      </c>
      <c r="G25" s="37"/>
      <c r="H25" s="37"/>
    </row>
    <row r="26" spans="1:9">
      <c r="A26" s="65">
        <v>25</v>
      </c>
      <c r="B26" s="66">
        <v>42747</v>
      </c>
      <c r="C26" s="65">
        <v>39</v>
      </c>
      <c r="D26" s="65">
        <v>79177.161999999997</v>
      </c>
      <c r="E26" s="65">
        <v>148920.893914379</v>
      </c>
      <c r="F26" s="65">
        <v>113133.700645474</v>
      </c>
      <c r="G26" s="37"/>
      <c r="H26" s="37"/>
    </row>
    <row r="27" spans="1:9">
      <c r="A27" s="65">
        <v>26</v>
      </c>
      <c r="B27" s="66">
        <v>42747</v>
      </c>
      <c r="C27" s="65">
        <v>42</v>
      </c>
      <c r="D27" s="65">
        <v>16976.018</v>
      </c>
      <c r="E27" s="65">
        <v>339938.68079999997</v>
      </c>
      <c r="F27" s="65">
        <v>308099.00140000001</v>
      </c>
      <c r="G27" s="37"/>
      <c r="H27" s="37"/>
    </row>
    <row r="28" spans="1:9">
      <c r="A28" s="65">
        <v>27</v>
      </c>
      <c r="B28" s="66">
        <v>42747</v>
      </c>
      <c r="C28" s="65">
        <v>70</v>
      </c>
      <c r="D28" s="65">
        <v>100</v>
      </c>
      <c r="E28" s="65">
        <v>144084.65</v>
      </c>
      <c r="F28" s="65">
        <v>126826.02</v>
      </c>
      <c r="G28" s="37"/>
      <c r="H28" s="37"/>
    </row>
    <row r="29" spans="1:9">
      <c r="A29" s="65">
        <v>28</v>
      </c>
      <c r="B29" s="66">
        <v>42747</v>
      </c>
      <c r="C29" s="65">
        <v>71</v>
      </c>
      <c r="D29" s="65">
        <v>90</v>
      </c>
      <c r="E29" s="65">
        <v>209202.04</v>
      </c>
      <c r="F29" s="65">
        <v>230960.61</v>
      </c>
      <c r="G29" s="37"/>
      <c r="H29" s="37"/>
    </row>
    <row r="30" spans="1:9">
      <c r="A30" s="65">
        <v>29</v>
      </c>
      <c r="B30" s="66">
        <v>42747</v>
      </c>
      <c r="C30" s="65">
        <v>72</v>
      </c>
      <c r="D30" s="65">
        <v>12</v>
      </c>
      <c r="E30" s="65">
        <v>34870.959999999999</v>
      </c>
      <c r="F30" s="65">
        <v>33277.79</v>
      </c>
      <c r="G30" s="37"/>
      <c r="H30" s="37"/>
    </row>
    <row r="31" spans="1:9">
      <c r="A31" s="39">
        <v>30</v>
      </c>
      <c r="B31" s="66">
        <v>42747</v>
      </c>
      <c r="C31" s="39">
        <v>73</v>
      </c>
      <c r="D31" s="39">
        <v>73</v>
      </c>
      <c r="E31" s="39">
        <v>121522.55</v>
      </c>
      <c r="F31" s="39">
        <v>135664.48000000001</v>
      </c>
      <c r="G31" s="39"/>
      <c r="H31" s="39"/>
      <c r="I31" s="39"/>
    </row>
    <row r="32" spans="1:9">
      <c r="A32" s="39">
        <v>31</v>
      </c>
      <c r="B32" s="66">
        <v>42747</v>
      </c>
      <c r="C32" s="39">
        <v>74</v>
      </c>
      <c r="D32" s="39">
        <v>21</v>
      </c>
      <c r="E32" s="39">
        <v>0.19</v>
      </c>
      <c r="F32" s="39">
        <v>1397.44</v>
      </c>
      <c r="G32" s="39"/>
      <c r="H32" s="39"/>
    </row>
    <row r="33" spans="1:8">
      <c r="A33" s="39">
        <v>32</v>
      </c>
      <c r="B33" s="66">
        <v>42747</v>
      </c>
      <c r="C33" s="39">
        <v>75</v>
      </c>
      <c r="D33" s="39">
        <v>53</v>
      </c>
      <c r="E33" s="39">
        <v>23576.068376068401</v>
      </c>
      <c r="F33" s="39">
        <v>21478.089743589699</v>
      </c>
      <c r="G33" s="39"/>
      <c r="H33" s="39"/>
    </row>
    <row r="34" spans="1:8">
      <c r="A34" s="39">
        <v>33</v>
      </c>
      <c r="B34" s="66">
        <v>42747</v>
      </c>
      <c r="C34" s="39">
        <v>76</v>
      </c>
      <c r="D34" s="39">
        <v>2705</v>
      </c>
      <c r="E34" s="39">
        <v>480555.34254102601</v>
      </c>
      <c r="F34" s="39">
        <v>453085.07678888901</v>
      </c>
      <c r="G34" s="30"/>
      <c r="H34" s="30"/>
    </row>
    <row r="35" spans="1:8">
      <c r="A35" s="39">
        <v>34</v>
      </c>
      <c r="B35" s="66">
        <v>42747</v>
      </c>
      <c r="C35" s="39">
        <v>77</v>
      </c>
      <c r="D35" s="39">
        <v>73</v>
      </c>
      <c r="E35" s="39">
        <v>85072.25</v>
      </c>
      <c r="F35" s="39">
        <v>90649.5</v>
      </c>
      <c r="G35" s="30"/>
      <c r="H35" s="30"/>
    </row>
    <row r="36" spans="1:8">
      <c r="A36" s="39">
        <v>35</v>
      </c>
      <c r="B36" s="66">
        <v>42747</v>
      </c>
      <c r="C36" s="39">
        <v>78</v>
      </c>
      <c r="D36" s="39">
        <v>75</v>
      </c>
      <c r="E36" s="39">
        <v>87571.02</v>
      </c>
      <c r="F36" s="39">
        <v>75276.149999999994</v>
      </c>
      <c r="G36" s="30"/>
      <c r="H36" s="30"/>
    </row>
    <row r="37" spans="1:8">
      <c r="A37" s="39">
        <v>36</v>
      </c>
      <c r="B37" s="66">
        <v>42747</v>
      </c>
      <c r="C37" s="39">
        <v>99</v>
      </c>
      <c r="D37" s="39">
        <v>8</v>
      </c>
      <c r="E37" s="39">
        <v>13531.586113002</v>
      </c>
      <c r="F37" s="39">
        <v>11118.968988730099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2017-01-13T01:25:43Z</dcterms:modified>
</cp:coreProperties>
</file>