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<sst xmlns="http://schemas.openxmlformats.org/spreadsheetml/2006/main" count="115" uniqueCount="75">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</sst>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4" fillId="35" borderId="12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7" t="s">
        <v>4</v>
      </c>
      <c r="D2" s="67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27827329.041299999</v>
      </c>
      <c r="F3" s="25">
        <f>RA!I7</f>
        <v>1678637.1283</v>
      </c>
      <c r="G3" s="16">
        <f>SUM(G4:G42)</f>
        <v>26148691.912999999</v>
      </c>
      <c r="H3" s="27">
        <f>RA!J7</f>
        <v>6.0323329120399798</v>
      </c>
      <c r="I3" s="20">
        <f>SUM(I4:I42)</f>
        <v>27827336.674792554</v>
      </c>
      <c r="J3" s="21">
        <f>SUM(J4:J42)</f>
        <v>26148691.691135142</v>
      </c>
      <c r="K3" s="22">
        <f>E3-I3</f>
        <v>-7.6334925554692745</v>
      </c>
      <c r="L3" s="22">
        <f>G3-J3</f>
        <v>0.22186485677957535</v>
      </c>
    </row>
    <row r="4" spans="1:13">
      <c r="A4" s="70">
        <f>RA!A8</f>
        <v>42748</v>
      </c>
      <c r="B4" s="12">
        <v>12</v>
      </c>
      <c r="C4" s="68" t="s">
        <v>6</v>
      </c>
      <c r="D4" s="68"/>
      <c r="E4" s="15">
        <f>IFERROR(VLOOKUP(C4,RA!B:D,3,0),0)</f>
        <v>1096261.1571</v>
      </c>
      <c r="F4" s="25">
        <f>IFERROR(VLOOKUP(C4,RA!B:I,8,0),0)</f>
        <v>272717.90769999998</v>
      </c>
      <c r="G4" s="16">
        <f t="shared" ref="G4:G42" si="0">E4-F4</f>
        <v>823543.24939999997</v>
      </c>
      <c r="H4" s="27">
        <f>RA!J8</f>
        <v>24.877093011434901</v>
      </c>
      <c r="I4" s="20">
        <f>IFERROR(VLOOKUP(B4,RMS!C:E,3,FALSE),0)</f>
        <v>1096262.4876059799</v>
      </c>
      <c r="J4" s="21">
        <f>IFERROR(VLOOKUP(B4,RMS!C:F,4,FALSE),0)</f>
        <v>823543.24497179501</v>
      </c>
      <c r="K4" s="22">
        <f t="shared" ref="K4:K42" si="1">E4-I4</f>
        <v>-1.3305059799458832</v>
      </c>
      <c r="L4" s="22">
        <f t="shared" ref="L4:L42" si="2">G4-J4</f>
        <v>4.42820496391505E-3</v>
      </c>
    </row>
    <row r="5" spans="1:13">
      <c r="A5" s="70"/>
      <c r="B5" s="12">
        <v>13</v>
      </c>
      <c r="C5" s="68" t="s">
        <v>7</v>
      </c>
      <c r="D5" s="68"/>
      <c r="E5" s="15">
        <f>IFERROR(VLOOKUP(C5,RA!B:D,3,0),0)</f>
        <v>144092.9222</v>
      </c>
      <c r="F5" s="25">
        <f>IFERROR(VLOOKUP(C5,RA!B:I,8,0),0)</f>
        <v>36707.974099999999</v>
      </c>
      <c r="G5" s="16">
        <f t="shared" si="0"/>
        <v>107384.94810000001</v>
      </c>
      <c r="H5" s="27">
        <f>RA!J9</f>
        <v>25.4752097046443</v>
      </c>
      <c r="I5" s="20">
        <f>IFERROR(VLOOKUP(B5,RMS!C:E,3,FALSE),0)</f>
        <v>144093.00994359</v>
      </c>
      <c r="J5" s="21">
        <f>IFERROR(VLOOKUP(B5,RMS!C:F,4,FALSE),0)</f>
        <v>107384.973444444</v>
      </c>
      <c r="K5" s="22">
        <f t="shared" si="1"/>
        <v>-8.7743590003810823E-2</v>
      </c>
      <c r="L5" s="22">
        <f t="shared" si="2"/>
        <v>-2.5344443987705745E-2</v>
      </c>
      <c r="M5" s="32"/>
    </row>
    <row r="6" spans="1:13">
      <c r="A6" s="70"/>
      <c r="B6" s="12">
        <v>14</v>
      </c>
      <c r="C6" s="68" t="s">
        <v>8</v>
      </c>
      <c r="D6" s="68"/>
      <c r="E6" s="15">
        <f>IFERROR(VLOOKUP(C6,RA!B:D,3,0),0)</f>
        <v>209076.55160000001</v>
      </c>
      <c r="F6" s="25">
        <f>IFERROR(VLOOKUP(C6,RA!B:I,8,0),0)</f>
        <v>53331.487200000003</v>
      </c>
      <c r="G6" s="16">
        <f t="shared" si="0"/>
        <v>155745.0644</v>
      </c>
      <c r="H6" s="27">
        <f>RA!J10</f>
        <v>25.5081149903565</v>
      </c>
      <c r="I6" s="20">
        <f>IFERROR(VLOOKUP(B6,RMS!C:E,3,FALSE),0)</f>
        <v>209078.74245337001</v>
      </c>
      <c r="J6" s="21">
        <f>IFERROR(VLOOKUP(B6,RMS!C:F,4,FALSE),0)</f>
        <v>155745.06461492</v>
      </c>
      <c r="K6" s="22">
        <f>E6-I6</f>
        <v>-2.1908533700043336</v>
      </c>
      <c r="L6" s="22">
        <f t="shared" si="2"/>
        <v>-2.1492000087164342E-4</v>
      </c>
      <c r="M6" s="32"/>
    </row>
    <row r="7" spans="1:13">
      <c r="A7" s="70"/>
      <c r="B7" s="12">
        <v>15</v>
      </c>
      <c r="C7" s="68" t="s">
        <v>9</v>
      </c>
      <c r="D7" s="68"/>
      <c r="E7" s="15">
        <f>IFERROR(VLOOKUP(C7,RA!B:D,3,0),0)</f>
        <v>79672.513500000001</v>
      </c>
      <c r="F7" s="25">
        <f>IFERROR(VLOOKUP(C7,RA!B:I,8,0),0)</f>
        <v>15718.823700000001</v>
      </c>
      <c r="G7" s="16">
        <f t="shared" si="0"/>
        <v>63953.6898</v>
      </c>
      <c r="H7" s="27">
        <f>RA!J11</f>
        <v>19.729293089266001</v>
      </c>
      <c r="I7" s="20">
        <f>IFERROR(VLOOKUP(B7,RMS!C:E,3,FALSE),0)</f>
        <v>79672.569967453295</v>
      </c>
      <c r="J7" s="21">
        <f>IFERROR(VLOOKUP(B7,RMS!C:F,4,FALSE),0)</f>
        <v>63953.690619090798</v>
      </c>
      <c r="K7" s="22">
        <f t="shared" si="1"/>
        <v>-5.6467453294317238E-2</v>
      </c>
      <c r="L7" s="22">
        <f t="shared" si="2"/>
        <v>-8.1909079744946212E-4</v>
      </c>
      <c r="M7" s="32"/>
    </row>
    <row r="8" spans="1:13">
      <c r="A8" s="70"/>
      <c r="B8" s="12">
        <v>16</v>
      </c>
      <c r="C8" s="68" t="s">
        <v>10</v>
      </c>
      <c r="D8" s="68"/>
      <c r="E8" s="15">
        <f>IFERROR(VLOOKUP(C8,RA!B:D,3,0),0)</f>
        <v>283223.98820000002</v>
      </c>
      <c r="F8" s="25">
        <f>IFERROR(VLOOKUP(C8,RA!B:I,8,0),0)</f>
        <v>49054.801099999997</v>
      </c>
      <c r="G8" s="16">
        <f t="shared" si="0"/>
        <v>234169.18710000004</v>
      </c>
      <c r="H8" s="27">
        <f>RA!J12</f>
        <v>17.320143470813498</v>
      </c>
      <c r="I8" s="20">
        <f>IFERROR(VLOOKUP(B8,RMS!C:E,3,FALSE),0)</f>
        <v>283223.972675214</v>
      </c>
      <c r="J8" s="21">
        <f>IFERROR(VLOOKUP(B8,RMS!C:F,4,FALSE),0)</f>
        <v>234169.18341111101</v>
      </c>
      <c r="K8" s="22">
        <f t="shared" si="1"/>
        <v>1.5524786023888737E-2</v>
      </c>
      <c r="L8" s="22">
        <f t="shared" si="2"/>
        <v>3.6888890317641199E-3</v>
      </c>
      <c r="M8" s="32"/>
    </row>
    <row r="9" spans="1:13">
      <c r="A9" s="70"/>
      <c r="B9" s="12">
        <v>17</v>
      </c>
      <c r="C9" s="68" t="s">
        <v>11</v>
      </c>
      <c r="D9" s="68"/>
      <c r="E9" s="15">
        <f>IFERROR(VLOOKUP(C9,RA!B:D,3,0),0)</f>
        <v>329414.75530000002</v>
      </c>
      <c r="F9" s="25">
        <f>IFERROR(VLOOKUP(C9,RA!B:I,8,0),0)</f>
        <v>78091.944199999998</v>
      </c>
      <c r="G9" s="16">
        <f t="shared" si="0"/>
        <v>251322.81110000002</v>
      </c>
      <c r="H9" s="27">
        <f>RA!J13</f>
        <v>23.706267841245101</v>
      </c>
      <c r="I9" s="20">
        <f>IFERROR(VLOOKUP(B9,RMS!C:E,3,FALSE),0)</f>
        <v>329414.99897863198</v>
      </c>
      <c r="J9" s="21">
        <f>IFERROR(VLOOKUP(B9,RMS!C:F,4,FALSE),0)</f>
        <v>251322.79965213701</v>
      </c>
      <c r="K9" s="22">
        <f t="shared" si="1"/>
        <v>-0.24367863195948303</v>
      </c>
      <c r="L9" s="22">
        <f t="shared" si="2"/>
        <v>1.1447863013017923E-2</v>
      </c>
      <c r="M9" s="32"/>
    </row>
    <row r="10" spans="1:13">
      <c r="A10" s="70"/>
      <c r="B10" s="12">
        <v>18</v>
      </c>
      <c r="C10" s="68" t="s">
        <v>12</v>
      </c>
      <c r="D10" s="68"/>
      <c r="E10" s="15">
        <f>IFERROR(VLOOKUP(C10,RA!B:D,3,0),0)</f>
        <v>125163.7951</v>
      </c>
      <c r="F10" s="25">
        <f>IFERROR(VLOOKUP(C10,RA!B:I,8,0),0)</f>
        <v>22365.320400000001</v>
      </c>
      <c r="G10" s="16">
        <f t="shared" si="0"/>
        <v>102798.47470000001</v>
      </c>
      <c r="H10" s="27">
        <f>RA!J14</f>
        <v>17.868841690307601</v>
      </c>
      <c r="I10" s="20">
        <f>IFERROR(VLOOKUP(B10,RMS!C:E,3,FALSE),0)</f>
        <v>125163.800422222</v>
      </c>
      <c r="J10" s="21">
        <f>IFERROR(VLOOKUP(B10,RMS!C:F,4,FALSE),0)</f>
        <v>102798.47500000001</v>
      </c>
      <c r="K10" s="22">
        <f t="shared" si="1"/>
        <v>-5.3222220012685284E-3</v>
      </c>
      <c r="L10" s="22">
        <f t="shared" si="2"/>
        <v>-2.9999999969732016E-4</v>
      </c>
      <c r="M10" s="32"/>
    </row>
    <row r="11" spans="1:13">
      <c r="A11" s="70"/>
      <c r="B11" s="12">
        <v>19</v>
      </c>
      <c r="C11" s="68" t="s">
        <v>13</v>
      </c>
      <c r="D11" s="68"/>
      <c r="E11" s="15">
        <f>IFERROR(VLOOKUP(C11,RA!B:D,3,0),0)</f>
        <v>197474.64730000001</v>
      </c>
      <c r="F11" s="25">
        <f>IFERROR(VLOOKUP(C11,RA!B:I,8,0),0)</f>
        <v>-35385.110500000003</v>
      </c>
      <c r="G11" s="16">
        <f t="shared" si="0"/>
        <v>232859.75780000002</v>
      </c>
      <c r="H11" s="27">
        <f>RA!J15</f>
        <v>-17.918811849423701</v>
      </c>
      <c r="I11" s="20">
        <f>IFERROR(VLOOKUP(B11,RMS!C:E,3,FALSE),0)</f>
        <v>197474.69618547001</v>
      </c>
      <c r="J11" s="21">
        <f>IFERROR(VLOOKUP(B11,RMS!C:F,4,FALSE),0)</f>
        <v>232859.75864615399</v>
      </c>
      <c r="K11" s="22">
        <f t="shared" si="1"/>
        <v>-4.8885469994274899E-2</v>
      </c>
      <c r="L11" s="22">
        <f t="shared" si="2"/>
        <v>-8.4615396917797625E-4</v>
      </c>
      <c r="M11" s="32"/>
    </row>
    <row r="12" spans="1:13">
      <c r="A12" s="70"/>
      <c r="B12" s="12">
        <v>21</v>
      </c>
      <c r="C12" s="68" t="s">
        <v>14</v>
      </c>
      <c r="D12" s="68"/>
      <c r="E12" s="15">
        <f>IFERROR(VLOOKUP(C12,RA!B:D,3,0),0)</f>
        <v>1226665.6325999999</v>
      </c>
      <c r="F12" s="25">
        <f>IFERROR(VLOOKUP(C12,RA!B:I,8,0),0)</f>
        <v>-62417.083500000001</v>
      </c>
      <c r="G12" s="16">
        <f t="shared" si="0"/>
        <v>1289082.7160999998</v>
      </c>
      <c r="H12" s="27">
        <f>RA!J16</f>
        <v>-5.0883534877962502</v>
      </c>
      <c r="I12" s="20">
        <f>IFERROR(VLOOKUP(B12,RMS!C:E,3,FALSE),0)</f>
        <v>1226665.6139726499</v>
      </c>
      <c r="J12" s="21">
        <f>IFERROR(VLOOKUP(B12,RMS!C:F,4,FALSE),0)</f>
        <v>1289082.7161623901</v>
      </c>
      <c r="K12" s="22">
        <f t="shared" si="1"/>
        <v>1.8627349985763431E-2</v>
      </c>
      <c r="L12" s="22">
        <f t="shared" si="2"/>
        <v>-6.2390230596065521E-5</v>
      </c>
      <c r="M12" s="32"/>
    </row>
    <row r="13" spans="1:13">
      <c r="A13" s="70"/>
      <c r="B13" s="12">
        <v>22</v>
      </c>
      <c r="C13" s="68" t="s">
        <v>15</v>
      </c>
      <c r="D13" s="68"/>
      <c r="E13" s="15">
        <f>IFERROR(VLOOKUP(C13,RA!B:D,3,0),0)</f>
        <v>1424362.1680000001</v>
      </c>
      <c r="F13" s="25">
        <f>IFERROR(VLOOKUP(C13,RA!B:I,8,0),0)</f>
        <v>168411.1036</v>
      </c>
      <c r="G13" s="16">
        <f t="shared" si="0"/>
        <v>1255951.0644</v>
      </c>
      <c r="H13" s="27">
        <f>RA!J17</f>
        <v>11.8236153264638</v>
      </c>
      <c r="I13" s="20">
        <f>IFERROR(VLOOKUP(B13,RMS!C:E,3,FALSE),0)</f>
        <v>1424362.15852137</v>
      </c>
      <c r="J13" s="21">
        <f>IFERROR(VLOOKUP(B13,RMS!C:F,4,FALSE),0)</f>
        <v>1255951.06583932</v>
      </c>
      <c r="K13" s="22">
        <f t="shared" si="1"/>
        <v>9.4786300323903561E-3</v>
      </c>
      <c r="L13" s="22">
        <f t="shared" si="2"/>
        <v>-1.4393199235200882E-3</v>
      </c>
      <c r="M13" s="32"/>
    </row>
    <row r="14" spans="1:13">
      <c r="A14" s="70"/>
      <c r="B14" s="12">
        <v>23</v>
      </c>
      <c r="C14" s="68" t="s">
        <v>16</v>
      </c>
      <c r="D14" s="68"/>
      <c r="E14" s="15">
        <f>IFERROR(VLOOKUP(C14,RA!B:D,3,0),0)</f>
        <v>3528135.6647000001</v>
      </c>
      <c r="F14" s="25">
        <f>IFERROR(VLOOKUP(C14,RA!B:I,8,0),0)</f>
        <v>452107.1593</v>
      </c>
      <c r="G14" s="16">
        <f t="shared" si="0"/>
        <v>3076028.5054000001</v>
      </c>
      <c r="H14" s="27">
        <f>RA!J18</f>
        <v>12.8143360195431</v>
      </c>
      <c r="I14" s="20">
        <f>IFERROR(VLOOKUP(B14,RMS!C:E,3,FALSE),0)</f>
        <v>3528135.9867444402</v>
      </c>
      <c r="J14" s="21">
        <f>IFERROR(VLOOKUP(B14,RMS!C:F,4,FALSE),0)</f>
        <v>3076028.4511743598</v>
      </c>
      <c r="K14" s="22">
        <f t="shared" si="1"/>
        <v>-0.32204444007948041</v>
      </c>
      <c r="L14" s="22">
        <f t="shared" si="2"/>
        <v>5.4225640371441841E-2</v>
      </c>
      <c r="M14" s="32"/>
    </row>
    <row r="15" spans="1:13">
      <c r="A15" s="70"/>
      <c r="B15" s="12">
        <v>24</v>
      </c>
      <c r="C15" s="68" t="s">
        <v>17</v>
      </c>
      <c r="D15" s="68"/>
      <c r="E15" s="15">
        <f>IFERROR(VLOOKUP(C15,RA!B:D,3,0),0)</f>
        <v>663506.01390000002</v>
      </c>
      <c r="F15" s="25">
        <f>IFERROR(VLOOKUP(C15,RA!B:I,8,0),0)</f>
        <v>65056.1829</v>
      </c>
      <c r="G15" s="16">
        <f t="shared" si="0"/>
        <v>598449.83100000001</v>
      </c>
      <c r="H15" s="27">
        <f>RA!J19</f>
        <v>9.8049123198761094</v>
      </c>
      <c r="I15" s="20">
        <f>IFERROR(VLOOKUP(B15,RMS!C:E,3,FALSE),0)</f>
        <v>663505.98513589695</v>
      </c>
      <c r="J15" s="21">
        <f>IFERROR(VLOOKUP(B15,RMS!C:F,4,FALSE),0)</f>
        <v>598449.83061281999</v>
      </c>
      <c r="K15" s="22">
        <f t="shared" si="1"/>
        <v>2.8764103073626757E-2</v>
      </c>
      <c r="L15" s="22">
        <f t="shared" si="2"/>
        <v>3.8718001451343298E-4</v>
      </c>
      <c r="M15" s="32"/>
    </row>
    <row r="16" spans="1:13">
      <c r="A16" s="70"/>
      <c r="B16" s="12">
        <v>25</v>
      </c>
      <c r="C16" s="68" t="s">
        <v>18</v>
      </c>
      <c r="D16" s="68"/>
      <c r="E16" s="15">
        <f>IFERROR(VLOOKUP(C16,RA!B:D,3,0),0)</f>
        <v>1713553.9280000001</v>
      </c>
      <c r="F16" s="25">
        <f>IFERROR(VLOOKUP(C16,RA!B:I,8,0),0)</f>
        <v>127034.459</v>
      </c>
      <c r="G16" s="16">
        <f t="shared" si="0"/>
        <v>1586519.469</v>
      </c>
      <c r="H16" s="27">
        <f>RA!J20</f>
        <v>7.4135080854017898</v>
      </c>
      <c r="I16" s="20">
        <f>IFERROR(VLOOKUP(B16,RMS!C:E,3,FALSE),0)</f>
        <v>1713554.2856000001</v>
      </c>
      <c r="J16" s="21">
        <f>IFERROR(VLOOKUP(B16,RMS!C:F,4,FALSE),0)</f>
        <v>1586519.469</v>
      </c>
      <c r="K16" s="22">
        <f t="shared" si="1"/>
        <v>-0.3575999999884516</v>
      </c>
      <c r="L16" s="22">
        <f t="shared" si="2"/>
        <v>0</v>
      </c>
      <c r="M16" s="32"/>
    </row>
    <row r="17" spans="1:13">
      <c r="A17" s="70"/>
      <c r="B17" s="12">
        <v>26</v>
      </c>
      <c r="C17" s="68" t="s">
        <v>19</v>
      </c>
      <c r="D17" s="68"/>
      <c r="E17" s="15">
        <f>IFERROR(VLOOKUP(C17,RA!B:D,3,0),0)</f>
        <v>589384.12829999998</v>
      </c>
      <c r="F17" s="25">
        <f>IFERROR(VLOOKUP(C17,RA!B:I,8,0),0)</f>
        <v>64607.972900000001</v>
      </c>
      <c r="G17" s="16">
        <f t="shared" si="0"/>
        <v>524776.15539999993</v>
      </c>
      <c r="H17" s="27">
        <f>RA!J21</f>
        <v>10.9619465129394</v>
      </c>
      <c r="I17" s="20">
        <f>IFERROR(VLOOKUP(B17,RMS!C:E,3,FALSE),0)</f>
        <v>589383.11372056603</v>
      </c>
      <c r="J17" s="21">
        <f>IFERROR(VLOOKUP(B17,RMS!C:F,4,FALSE),0)</f>
        <v>524776.15520837298</v>
      </c>
      <c r="K17" s="22">
        <f t="shared" si="1"/>
        <v>1.0145794339478016</v>
      </c>
      <c r="L17" s="22">
        <f t="shared" si="2"/>
        <v>1.916269538924098E-4</v>
      </c>
      <c r="M17" s="32"/>
    </row>
    <row r="18" spans="1:13">
      <c r="A18" s="70"/>
      <c r="B18" s="12">
        <v>27</v>
      </c>
      <c r="C18" s="68" t="s">
        <v>20</v>
      </c>
      <c r="D18" s="68"/>
      <c r="E18" s="15">
        <f>IFERROR(VLOOKUP(C18,RA!B:D,3,0),0)</f>
        <v>1634261.7884</v>
      </c>
      <c r="F18" s="25">
        <f>IFERROR(VLOOKUP(C18,RA!B:I,8,0),0)</f>
        <v>85461.264500000005</v>
      </c>
      <c r="G18" s="16">
        <f t="shared" si="0"/>
        <v>1548800.5238999999</v>
      </c>
      <c r="H18" s="27">
        <f>RA!J22</f>
        <v>5.2293497349448304</v>
      </c>
      <c r="I18" s="20">
        <f>IFERROR(VLOOKUP(B18,RMS!C:E,3,FALSE),0)</f>
        <v>1634263.9919867299</v>
      </c>
      <c r="J18" s="21">
        <f>IFERROR(VLOOKUP(B18,RMS!C:F,4,FALSE),0)</f>
        <v>1548800.5269477901</v>
      </c>
      <c r="K18" s="22">
        <f t="shared" si="1"/>
        <v>-2.2035867299418896</v>
      </c>
      <c r="L18" s="22">
        <f t="shared" si="2"/>
        <v>-3.0477901455014944E-3</v>
      </c>
      <c r="M18" s="32"/>
    </row>
    <row r="19" spans="1:13">
      <c r="A19" s="70"/>
      <c r="B19" s="12">
        <v>29</v>
      </c>
      <c r="C19" s="68" t="s">
        <v>21</v>
      </c>
      <c r="D19" s="68"/>
      <c r="E19" s="15">
        <f>IFERROR(VLOOKUP(C19,RA!B:D,3,0),0)</f>
        <v>4569870.7878999999</v>
      </c>
      <c r="F19" s="25">
        <f>IFERROR(VLOOKUP(C19,RA!B:I,8,0),0)</f>
        <v>-442465.11349999998</v>
      </c>
      <c r="G19" s="16">
        <f t="shared" si="0"/>
        <v>5012335.9013999999</v>
      </c>
      <c r="H19" s="27">
        <f>RA!J23</f>
        <v>-9.6822237222012699</v>
      </c>
      <c r="I19" s="20">
        <f>IFERROR(VLOOKUP(B19,RMS!C:E,3,FALSE),0)</f>
        <v>4569872.7080623899</v>
      </c>
      <c r="J19" s="21">
        <f>IFERROR(VLOOKUP(B19,RMS!C:F,4,FALSE),0)</f>
        <v>5012335.9142546998</v>
      </c>
      <c r="K19" s="22">
        <f t="shared" si="1"/>
        <v>-1.920162389986217</v>
      </c>
      <c r="L19" s="22">
        <f t="shared" si="2"/>
        <v>-1.2854699976742268E-2</v>
      </c>
      <c r="M19" s="32"/>
    </row>
    <row r="20" spans="1:13">
      <c r="A20" s="70"/>
      <c r="B20" s="12">
        <v>31</v>
      </c>
      <c r="C20" s="68" t="s">
        <v>22</v>
      </c>
      <c r="D20" s="68"/>
      <c r="E20" s="15">
        <f>IFERROR(VLOOKUP(C20,RA!B:D,3,0),0)</f>
        <v>490075.81630000001</v>
      </c>
      <c r="F20" s="25">
        <f>IFERROR(VLOOKUP(C20,RA!B:I,8,0),0)</f>
        <v>55709.732799999998</v>
      </c>
      <c r="G20" s="16">
        <f t="shared" si="0"/>
        <v>434366.08350000001</v>
      </c>
      <c r="H20" s="27">
        <f>RA!J24</f>
        <v>11.3675743521891</v>
      </c>
      <c r="I20" s="20">
        <f>IFERROR(VLOOKUP(B20,RMS!C:E,3,FALSE),0)</f>
        <v>490075.91746996401</v>
      </c>
      <c r="J20" s="21">
        <f>IFERROR(VLOOKUP(B20,RMS!C:F,4,FALSE),0)</f>
        <v>434366.07480026101</v>
      </c>
      <c r="K20" s="22">
        <f t="shared" si="1"/>
        <v>-0.10116996400756761</v>
      </c>
      <c r="L20" s="22">
        <f t="shared" si="2"/>
        <v>8.699739002622664E-3</v>
      </c>
      <c r="M20" s="32"/>
    </row>
    <row r="21" spans="1:13">
      <c r="A21" s="70"/>
      <c r="B21" s="12">
        <v>32</v>
      </c>
      <c r="C21" s="68" t="s">
        <v>23</v>
      </c>
      <c r="D21" s="68"/>
      <c r="E21" s="15">
        <f>IFERROR(VLOOKUP(C21,RA!B:D,3,0),0)</f>
        <v>712185.50029999996</v>
      </c>
      <c r="F21" s="25">
        <f>IFERROR(VLOOKUP(C21,RA!B:I,8,0),0)</f>
        <v>-24578.410899999999</v>
      </c>
      <c r="G21" s="16">
        <f t="shared" si="0"/>
        <v>736763.91119999997</v>
      </c>
      <c r="H21" s="27">
        <f>RA!J25</f>
        <v>-3.4511248669969601</v>
      </c>
      <c r="I21" s="20">
        <f>IFERROR(VLOOKUP(B21,RMS!C:E,3,FALSE),0)</f>
        <v>712185.50701674598</v>
      </c>
      <c r="J21" s="21">
        <f>IFERROR(VLOOKUP(B21,RMS!C:F,4,FALSE),0)</f>
        <v>736763.90663510596</v>
      </c>
      <c r="K21" s="22">
        <f t="shared" si="1"/>
        <v>-6.7167460219934583E-3</v>
      </c>
      <c r="L21" s="22">
        <f t="shared" si="2"/>
        <v>4.5648940140381455E-3</v>
      </c>
      <c r="M21" s="32"/>
    </row>
    <row r="22" spans="1:13">
      <c r="A22" s="70"/>
      <c r="B22" s="12">
        <v>33</v>
      </c>
      <c r="C22" s="68" t="s">
        <v>24</v>
      </c>
      <c r="D22" s="68"/>
      <c r="E22" s="15">
        <f>IFERROR(VLOOKUP(C22,RA!B:D,3,0),0)</f>
        <v>1375299.6381999999</v>
      </c>
      <c r="F22" s="25">
        <f>IFERROR(VLOOKUP(C22,RA!B:I,8,0),0)</f>
        <v>239949.64379999999</v>
      </c>
      <c r="G22" s="16">
        <f t="shared" si="0"/>
        <v>1135349.9944</v>
      </c>
      <c r="H22" s="27">
        <f>RA!J26</f>
        <v>17.447081140372301</v>
      </c>
      <c r="I22" s="20">
        <f>IFERROR(VLOOKUP(B22,RMS!C:E,3,FALSE),0)</f>
        <v>1375299.6861854501</v>
      </c>
      <c r="J22" s="21">
        <f>IFERROR(VLOOKUP(B22,RMS!C:F,4,FALSE),0)</f>
        <v>1135349.79137675</v>
      </c>
      <c r="K22" s="22">
        <f t="shared" si="1"/>
        <v>-4.7985450131818652E-2</v>
      </c>
      <c r="L22" s="22">
        <f t="shared" si="2"/>
        <v>0.20302324998192489</v>
      </c>
      <c r="M22" s="32"/>
    </row>
    <row r="23" spans="1:13">
      <c r="A23" s="70"/>
      <c r="B23" s="12">
        <v>34</v>
      </c>
      <c r="C23" s="68" t="s">
        <v>25</v>
      </c>
      <c r="D23" s="68"/>
      <c r="E23" s="15">
        <f>IFERROR(VLOOKUP(C23,RA!B:D,3,0),0)</f>
        <v>327577.66119999997</v>
      </c>
      <c r="F23" s="25">
        <f>IFERROR(VLOOKUP(C23,RA!B:I,8,0),0)</f>
        <v>81731.482900000003</v>
      </c>
      <c r="G23" s="16">
        <f t="shared" si="0"/>
        <v>245846.17829999997</v>
      </c>
      <c r="H23" s="27">
        <f>RA!J27</f>
        <v>24.950261443529701</v>
      </c>
      <c r="I23" s="20">
        <f>IFERROR(VLOOKUP(B23,RMS!C:E,3,FALSE),0)</f>
        <v>327577.58532070898</v>
      </c>
      <c r="J23" s="21">
        <f>IFERROR(VLOOKUP(B23,RMS!C:F,4,FALSE),0)</f>
        <v>245846.172126511</v>
      </c>
      <c r="K23" s="22">
        <f t="shared" si="1"/>
        <v>7.5879290990997106E-2</v>
      </c>
      <c r="L23" s="22">
        <f t="shared" si="2"/>
        <v>6.1734889750368893E-3</v>
      </c>
      <c r="M23" s="32"/>
    </row>
    <row r="24" spans="1:13">
      <c r="A24" s="70"/>
      <c r="B24" s="12">
        <v>35</v>
      </c>
      <c r="C24" s="68" t="s">
        <v>26</v>
      </c>
      <c r="D24" s="68"/>
      <c r="E24" s="15">
        <f>IFERROR(VLOOKUP(C24,RA!B:D,3,0),0)</f>
        <v>1507699.4049</v>
      </c>
      <c r="F24" s="25">
        <f>IFERROR(VLOOKUP(C24,RA!B:I,8,0),0)</f>
        <v>25734.361799999999</v>
      </c>
      <c r="G24" s="16">
        <f t="shared" si="0"/>
        <v>1481965.0430999999</v>
      </c>
      <c r="H24" s="27">
        <f>RA!J28</f>
        <v>1.7068629009445599</v>
      </c>
      <c r="I24" s="20">
        <f>IFERROR(VLOOKUP(B24,RMS!C:E,3,FALSE),0)</f>
        <v>1507699.4460044201</v>
      </c>
      <c r="J24" s="21">
        <f>IFERROR(VLOOKUP(B24,RMS!C:F,4,FALSE),0)</f>
        <v>1481965.0794247801</v>
      </c>
      <c r="K24" s="22">
        <f t="shared" si="1"/>
        <v>-4.1104420088231564E-2</v>
      </c>
      <c r="L24" s="22">
        <f t="shared" si="2"/>
        <v>-3.6324780201539397E-2</v>
      </c>
      <c r="M24" s="32"/>
    </row>
    <row r="25" spans="1:13">
      <c r="A25" s="70"/>
      <c r="B25" s="12">
        <v>36</v>
      </c>
      <c r="C25" s="68" t="s">
        <v>27</v>
      </c>
      <c r="D25" s="68"/>
      <c r="E25" s="15">
        <f>IFERROR(VLOOKUP(C25,RA!B:D,3,0),0)</f>
        <v>809779.8504</v>
      </c>
      <c r="F25" s="25">
        <f>IFERROR(VLOOKUP(C25,RA!B:I,8,0),0)</f>
        <v>113334.454</v>
      </c>
      <c r="G25" s="16">
        <f t="shared" si="0"/>
        <v>696445.39639999997</v>
      </c>
      <c r="H25" s="27">
        <f>RA!J29</f>
        <v>13.9957117905585</v>
      </c>
      <c r="I25" s="20">
        <f>IFERROR(VLOOKUP(B25,RMS!C:E,3,FALSE),0)</f>
        <v>809779.87121327396</v>
      </c>
      <c r="J25" s="21">
        <f>IFERROR(VLOOKUP(B25,RMS!C:F,4,FALSE),0)</f>
        <v>696445.38319330104</v>
      </c>
      <c r="K25" s="22">
        <f t="shared" si="1"/>
        <v>-2.0813273964449763E-2</v>
      </c>
      <c r="L25" s="22">
        <f t="shared" si="2"/>
        <v>1.3206698931753635E-2</v>
      </c>
      <c r="M25" s="32"/>
    </row>
    <row r="26" spans="1:13">
      <c r="A26" s="70"/>
      <c r="B26" s="12">
        <v>37</v>
      </c>
      <c r="C26" s="68" t="s">
        <v>63</v>
      </c>
      <c r="D26" s="68"/>
      <c r="E26" s="15">
        <f>IFERROR(VLOOKUP(C26,RA!B:D,3,0),0)</f>
        <v>1300477.5085</v>
      </c>
      <c r="F26" s="25">
        <f>IFERROR(VLOOKUP(C26,RA!B:I,8,0),0)</f>
        <v>146327.109</v>
      </c>
      <c r="G26" s="16">
        <f t="shared" si="0"/>
        <v>1154150.3995000001</v>
      </c>
      <c r="H26" s="27">
        <f>RA!J30</f>
        <v>11.2517985158219</v>
      </c>
      <c r="I26" s="20">
        <f>IFERROR(VLOOKUP(B26,RMS!C:E,3,FALSE),0)</f>
        <v>1300477.4623008801</v>
      </c>
      <c r="J26" s="21">
        <f>IFERROR(VLOOKUP(B26,RMS!C:F,4,FALSE),0)</f>
        <v>1154150.4098709801</v>
      </c>
      <c r="K26" s="22">
        <f t="shared" si="1"/>
        <v>4.6199119882658124E-2</v>
      </c>
      <c r="L26" s="22">
        <f t="shared" si="2"/>
        <v>-1.0370980016887188E-2</v>
      </c>
      <c r="M26" s="32"/>
    </row>
    <row r="27" spans="1:13">
      <c r="A27" s="70"/>
      <c r="B27" s="12">
        <v>38</v>
      </c>
      <c r="C27" s="68" t="s">
        <v>29</v>
      </c>
      <c r="D27" s="68"/>
      <c r="E27" s="15">
        <f>IFERROR(VLOOKUP(C27,RA!B:D,3,0),0)</f>
        <v>1311957.1388999999</v>
      </c>
      <c r="F27" s="25">
        <f>IFERROR(VLOOKUP(C27,RA!B:I,8,0),0)</f>
        <v>5319.0236999999997</v>
      </c>
      <c r="G27" s="16">
        <f t="shared" si="0"/>
        <v>1306638.1151999999</v>
      </c>
      <c r="H27" s="27">
        <f>RA!J31</f>
        <v>0.40542663645701799</v>
      </c>
      <c r="I27" s="20">
        <f>IFERROR(VLOOKUP(B27,RMS!C:E,3,FALSE),0)</f>
        <v>1311957.1012823</v>
      </c>
      <c r="J27" s="21">
        <f>IFERROR(VLOOKUP(B27,RMS!C:F,4,FALSE),0)</f>
        <v>1306638.0935150399</v>
      </c>
      <c r="K27" s="22">
        <f t="shared" si="1"/>
        <v>3.7617699941620231E-2</v>
      </c>
      <c r="L27" s="22">
        <f t="shared" si="2"/>
        <v>2.1684959996491671E-2</v>
      </c>
      <c r="M27" s="32"/>
    </row>
    <row r="28" spans="1:13">
      <c r="A28" s="70"/>
      <c r="B28" s="12">
        <v>39</v>
      </c>
      <c r="C28" s="68" t="s">
        <v>30</v>
      </c>
      <c r="D28" s="68"/>
      <c r="E28" s="15">
        <f>IFERROR(VLOOKUP(C28,RA!B:D,3,0),0)</f>
        <v>162348.0392</v>
      </c>
      <c r="F28" s="25">
        <f>IFERROR(VLOOKUP(C28,RA!B:I,8,0),0)</f>
        <v>36822.2451</v>
      </c>
      <c r="G28" s="16">
        <f t="shared" si="0"/>
        <v>125525.7941</v>
      </c>
      <c r="H28" s="27">
        <f>RA!J32</f>
        <v>22.681053175294501</v>
      </c>
      <c r="I28" s="20">
        <f>IFERROR(VLOOKUP(B28,RMS!C:E,3,FALSE),0)</f>
        <v>162347.938744649</v>
      </c>
      <c r="J28" s="21">
        <f>IFERROR(VLOOKUP(B28,RMS!C:F,4,FALSE),0)</f>
        <v>125525.80351532099</v>
      </c>
      <c r="K28" s="22">
        <f t="shared" si="1"/>
        <v>0.10045535099925473</v>
      </c>
      <c r="L28" s="22">
        <f t="shared" si="2"/>
        <v>-9.4153209938667715E-3</v>
      </c>
      <c r="M28" s="32"/>
    </row>
    <row r="29" spans="1:13">
      <c r="A29" s="70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9.1034953309487392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8" t="s">
        <v>31</v>
      </c>
      <c r="D30" s="68"/>
      <c r="E30" s="15">
        <f>IFERROR(VLOOKUP(C30,RA!B:D,3,0),0)</f>
        <v>382887.11129999999</v>
      </c>
      <c r="F30" s="25">
        <f>IFERROR(VLOOKUP(C30,RA!B:I,8,0),0)</f>
        <v>34856.1103</v>
      </c>
      <c r="G30" s="16">
        <f t="shared" si="0"/>
        <v>348031.00099999999</v>
      </c>
      <c r="H30" s="27">
        <f>RA!J34</f>
        <v>10.2925054221524</v>
      </c>
      <c r="I30" s="20">
        <f>IFERROR(VLOOKUP(B30,RMS!C:E,3,FALSE),0)</f>
        <v>382887.1115</v>
      </c>
      <c r="J30" s="21">
        <f>IFERROR(VLOOKUP(B30,RMS!C:F,4,FALSE),0)</f>
        <v>348031.0134</v>
      </c>
      <c r="K30" s="22">
        <f t="shared" si="1"/>
        <v>-2.0000000949949026E-4</v>
      </c>
      <c r="L30" s="22">
        <f t="shared" si="2"/>
        <v>-1.2400000006891787E-2</v>
      </c>
      <c r="M30" s="32"/>
    </row>
    <row r="31" spans="1:13" s="36" customFormat="1" ht="12" thickBot="1">
      <c r="A31" s="70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-6.0787451676681297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61</v>
      </c>
      <c r="D32" s="72"/>
      <c r="E32" s="15">
        <f>IFERROR(VLOOKUP(C32,RA!B:D,3,0),0)</f>
        <v>191879.52</v>
      </c>
      <c r="F32" s="25">
        <f>IFERROR(VLOOKUP(C32,RA!B:I,8,0),0)</f>
        <v>19749.21</v>
      </c>
      <c r="G32" s="16">
        <f t="shared" si="0"/>
        <v>172130.31</v>
      </c>
      <c r="H32" s="27">
        <f>RA!J34</f>
        <v>10.2925054221524</v>
      </c>
      <c r="I32" s="20">
        <f>IFERROR(VLOOKUP(B32,RMS!C:E,3,FALSE),0)</f>
        <v>191879.52</v>
      </c>
      <c r="J32" s="21">
        <f>IFERROR(VLOOKUP(B32,RMS!C:F,4,FALSE),0)</f>
        <v>172130.31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8" t="s">
        <v>35</v>
      </c>
      <c r="D33" s="68"/>
      <c r="E33" s="15">
        <f>IFERROR(VLOOKUP(C33,RA!B:D,3,0),0)</f>
        <v>446963.3</v>
      </c>
      <c r="F33" s="25">
        <f>IFERROR(VLOOKUP(C33,RA!B:I,8,0),0)</f>
        <v>-27169.759999999998</v>
      </c>
      <c r="G33" s="16">
        <f t="shared" si="0"/>
        <v>474133.06</v>
      </c>
      <c r="H33" s="27">
        <f>RA!J34</f>
        <v>10.2925054221524</v>
      </c>
      <c r="I33" s="20">
        <f>IFERROR(VLOOKUP(B33,RMS!C:E,3,FALSE),0)</f>
        <v>446963.3</v>
      </c>
      <c r="J33" s="21">
        <f>IFERROR(VLOOKUP(B33,RMS!C:F,4,FALSE),0)</f>
        <v>474133.06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8" t="s">
        <v>36</v>
      </c>
      <c r="D34" s="68"/>
      <c r="E34" s="15">
        <f>IFERROR(VLOOKUP(C34,RA!B:D,3,0),0)</f>
        <v>62357.27</v>
      </c>
      <c r="F34" s="25">
        <f>IFERROR(VLOOKUP(C34,RA!B:I,8,0),0)</f>
        <v>3511.96</v>
      </c>
      <c r="G34" s="16">
        <f t="shared" si="0"/>
        <v>58845.31</v>
      </c>
      <c r="H34" s="27">
        <f>RA!J35</f>
        <v>-6.0787451676681297</v>
      </c>
      <c r="I34" s="20">
        <f>IFERROR(VLOOKUP(B34,RMS!C:E,3,FALSE),0)</f>
        <v>62357.27</v>
      </c>
      <c r="J34" s="21">
        <f>IFERROR(VLOOKUP(B34,RMS!C:F,4,FALSE),0)</f>
        <v>58845.31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8" t="s">
        <v>37</v>
      </c>
      <c r="D35" s="68"/>
      <c r="E35" s="15">
        <f>IFERROR(VLOOKUP(C35,RA!B:D,3,0),0)</f>
        <v>172744.69</v>
      </c>
      <c r="F35" s="25">
        <f>IFERROR(VLOOKUP(C35,RA!B:I,8,0),0)</f>
        <v>-10460.129999999999</v>
      </c>
      <c r="G35" s="16">
        <f t="shared" si="0"/>
        <v>183204.82</v>
      </c>
      <c r="H35" s="27">
        <f>RA!J34</f>
        <v>10.2925054221524</v>
      </c>
      <c r="I35" s="20">
        <f>IFERROR(VLOOKUP(B35,RMS!C:E,3,FALSE),0)</f>
        <v>172744.69</v>
      </c>
      <c r="J35" s="21">
        <f>IFERROR(VLOOKUP(B35,RMS!C:F,4,FALSE),0)</f>
        <v>183204.82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-6.0787451676681297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8" t="s">
        <v>32</v>
      </c>
      <c r="D37" s="68"/>
      <c r="E37" s="15">
        <f>IFERROR(VLOOKUP(C37,RA!B:D,3,0),0)</f>
        <v>21701.7094</v>
      </c>
      <c r="F37" s="25">
        <f>IFERROR(VLOOKUP(C37,RA!B:I,8,0),0)</f>
        <v>2195.0047</v>
      </c>
      <c r="G37" s="16">
        <f t="shared" si="0"/>
        <v>19506.704699999998</v>
      </c>
      <c r="H37" s="27">
        <f>RA!J35</f>
        <v>-6.0787451676681297</v>
      </c>
      <c r="I37" s="20">
        <f>IFERROR(VLOOKUP(B37,RMS!C:E,3,FALSE),0)</f>
        <v>21701.709401709399</v>
      </c>
      <c r="J37" s="21">
        <f>IFERROR(VLOOKUP(B37,RMS!C:F,4,FALSE),0)</f>
        <v>19506.7051282051</v>
      </c>
      <c r="K37" s="22">
        <f t="shared" si="1"/>
        <v>-1.7093989299610257E-6</v>
      </c>
      <c r="L37" s="22">
        <f t="shared" si="2"/>
        <v>-4.2820510134333745E-4</v>
      </c>
      <c r="M37" s="32"/>
    </row>
    <row r="38" spans="1:13">
      <c r="A38" s="70"/>
      <c r="B38" s="12">
        <v>76</v>
      </c>
      <c r="C38" s="68" t="s">
        <v>33</v>
      </c>
      <c r="D38" s="68"/>
      <c r="E38" s="15">
        <f>IFERROR(VLOOKUP(C38,RA!B:D,3,0),0)</f>
        <v>535662.7794</v>
      </c>
      <c r="F38" s="25">
        <f>IFERROR(VLOOKUP(C38,RA!B:I,8,0),0)</f>
        <v>29524.435000000001</v>
      </c>
      <c r="G38" s="16">
        <f t="shared" si="0"/>
        <v>506138.3444</v>
      </c>
      <c r="H38" s="27">
        <f>RA!J36</f>
        <v>5.6319976804629199</v>
      </c>
      <c r="I38" s="20">
        <f>IFERROR(VLOOKUP(B38,RMS!C:E,3,FALSE),0)</f>
        <v>535662.77503846202</v>
      </c>
      <c r="J38" s="21">
        <f>IFERROR(VLOOKUP(B38,RMS!C:F,4,FALSE),0)</f>
        <v>506138.340198291</v>
      </c>
      <c r="K38" s="22">
        <f t="shared" si="1"/>
        <v>4.3615379836410284E-3</v>
      </c>
      <c r="L38" s="22">
        <f t="shared" si="2"/>
        <v>4.2017090017907321E-3</v>
      </c>
      <c r="M38" s="32"/>
    </row>
    <row r="39" spans="1:13">
      <c r="A39" s="70"/>
      <c r="B39" s="12">
        <v>77</v>
      </c>
      <c r="C39" s="68" t="s">
        <v>38</v>
      </c>
      <c r="D39" s="68"/>
      <c r="E39" s="15">
        <f>IFERROR(VLOOKUP(C39,RA!B:D,3,0),0)</f>
        <v>125449.54</v>
      </c>
      <c r="F39" s="25">
        <f>IFERROR(VLOOKUP(C39,RA!B:I,8,0),0)</f>
        <v>-15427.24</v>
      </c>
      <c r="G39" s="16">
        <f t="shared" si="0"/>
        <v>140876.78</v>
      </c>
      <c r="H39" s="27">
        <f>RA!J37</f>
        <v>-6.0552541441360699</v>
      </c>
      <c r="I39" s="20">
        <f>IFERROR(VLOOKUP(B39,RMS!C:E,3,FALSE),0)</f>
        <v>125449.54</v>
      </c>
      <c r="J39" s="21">
        <f>IFERROR(VLOOKUP(B39,RMS!C:F,4,FALSE),0)</f>
        <v>140876.78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8" t="s">
        <v>39</v>
      </c>
      <c r="D40" s="68"/>
      <c r="E40" s="15">
        <f>IFERROR(VLOOKUP(C40,RA!B:D,3,0),0)</f>
        <v>67494.009999999995</v>
      </c>
      <c r="F40" s="25">
        <f>IFERROR(VLOOKUP(C40,RA!B:I,8,0),0)</f>
        <v>9560.56</v>
      </c>
      <c r="G40" s="16">
        <f t="shared" si="0"/>
        <v>57933.45</v>
      </c>
      <c r="H40" s="27">
        <f>RA!J38</f>
        <v>0</v>
      </c>
      <c r="I40" s="20">
        <f>IFERROR(VLOOKUP(B40,RMS!C:E,3,FALSE),0)</f>
        <v>67494.009999999995</v>
      </c>
      <c r="J40" s="21">
        <f>IFERROR(VLOOKUP(B40,RMS!C:F,4,FALSE),0)</f>
        <v>57933.45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73" t="s">
        <v>65</v>
      </c>
      <c r="D41" s="74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10.1144322760123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8" t="s">
        <v>34</v>
      </c>
      <c r="D42" s="68"/>
      <c r="E42" s="15">
        <f>IFERROR(VLOOKUP(C42,RA!B:D,3,0),0)</f>
        <v>8668.1111999999994</v>
      </c>
      <c r="F42" s="25">
        <f>IFERROR(VLOOKUP(C42,RA!B:I,8,0),0)</f>
        <v>1548.2429999999999</v>
      </c>
      <c r="G42" s="16">
        <f t="shared" si="0"/>
        <v>7119.868199999999</v>
      </c>
      <c r="H42" s="27">
        <f>RA!J39</f>
        <v>10.1144322760123</v>
      </c>
      <c r="I42" s="20">
        <f>VLOOKUP(B42,RMS!C:E,3,FALSE)</f>
        <v>8668.1113380228398</v>
      </c>
      <c r="J42" s="21">
        <f>IFERROR(VLOOKUP(B42,RMS!C:F,4,FALSE),0)</f>
        <v>7119.8683911958196</v>
      </c>
      <c r="K42" s="22">
        <f t="shared" si="1"/>
        <v>-1.3802284047415014E-4</v>
      </c>
      <c r="L42" s="22">
        <f t="shared" si="2"/>
        <v>-1.9119582066196017E-4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activeCell="A8"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3" t="s">
        <v>45</v>
      </c>
      <c r="W1" s="77"/>
    </row>
    <row r="2" spans="1:23" ht="12.7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3"/>
      <c r="W2" s="77"/>
    </row>
    <row r="3" spans="1:23" ht="23.25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4" t="s">
        <v>46</v>
      </c>
      <c r="W3" s="77"/>
    </row>
    <row r="4" spans="1:23" ht="12.75" thickTop="1" thickBo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77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8" t="s">
        <v>4</v>
      </c>
      <c r="C6" s="7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0" t="s">
        <v>5</v>
      </c>
      <c r="B7" s="81"/>
      <c r="C7" s="82"/>
      <c r="D7" s="52">
        <v>27827329.041299999</v>
      </c>
      <c r="E7" s="63"/>
      <c r="F7" s="63"/>
      <c r="G7" s="52">
        <v>15154842.790999999</v>
      </c>
      <c r="H7" s="53">
        <v>83.620044266152405</v>
      </c>
      <c r="I7" s="52">
        <v>1678637.1283</v>
      </c>
      <c r="J7" s="53">
        <v>6.0323329120399798</v>
      </c>
      <c r="K7" s="52">
        <v>1710310.3269</v>
      </c>
      <c r="L7" s="53">
        <v>11.285569573283199</v>
      </c>
      <c r="M7" s="53">
        <v>-1.8518977580758E-2</v>
      </c>
      <c r="N7" s="52">
        <v>442928147.99940002</v>
      </c>
      <c r="O7" s="52">
        <v>442928147.99940002</v>
      </c>
      <c r="P7" s="52">
        <v>1124246</v>
      </c>
      <c r="Q7" s="52">
        <v>1012853</v>
      </c>
      <c r="R7" s="53">
        <v>10.9979434330549</v>
      </c>
      <c r="S7" s="52">
        <v>24.751992927971301</v>
      </c>
      <c r="T7" s="52">
        <v>21.531133412153601</v>
      </c>
      <c r="U7" s="54">
        <v>13.012526002211001</v>
      </c>
    </row>
    <row r="8" spans="1:23" ht="12" thickBot="1">
      <c r="A8" s="83">
        <v>42748</v>
      </c>
      <c r="B8" s="71" t="s">
        <v>6</v>
      </c>
      <c r="C8" s="72"/>
      <c r="D8" s="55">
        <v>1096261.1571</v>
      </c>
      <c r="E8" s="58"/>
      <c r="F8" s="58"/>
      <c r="G8" s="55">
        <v>631096.91229999997</v>
      </c>
      <c r="H8" s="56">
        <v>73.707260443524106</v>
      </c>
      <c r="I8" s="55">
        <v>272717.90769999998</v>
      </c>
      <c r="J8" s="56">
        <v>24.877093011434901</v>
      </c>
      <c r="K8" s="55">
        <v>147192.2366</v>
      </c>
      <c r="L8" s="56">
        <v>23.323238274699399</v>
      </c>
      <c r="M8" s="56">
        <v>0.85280089493524303</v>
      </c>
      <c r="N8" s="55">
        <v>17276384.949200001</v>
      </c>
      <c r="O8" s="55">
        <v>17276384.949200001</v>
      </c>
      <c r="P8" s="55">
        <v>30729</v>
      </c>
      <c r="Q8" s="55">
        <v>27100</v>
      </c>
      <c r="R8" s="56">
        <v>13.3911439114391</v>
      </c>
      <c r="S8" s="55">
        <v>35.675132841940801</v>
      </c>
      <c r="T8" s="55">
        <v>34.198444826568299</v>
      </c>
      <c r="U8" s="57">
        <v>4.1392642374032897</v>
      </c>
    </row>
    <row r="9" spans="1:23" ht="12" thickBot="1">
      <c r="A9" s="84"/>
      <c r="B9" s="71" t="s">
        <v>7</v>
      </c>
      <c r="C9" s="72"/>
      <c r="D9" s="55">
        <v>144092.9222</v>
      </c>
      <c r="E9" s="58"/>
      <c r="F9" s="58"/>
      <c r="G9" s="55">
        <v>61700.081100000003</v>
      </c>
      <c r="H9" s="56">
        <v>133.53765445861001</v>
      </c>
      <c r="I9" s="55">
        <v>36707.974099999999</v>
      </c>
      <c r="J9" s="56">
        <v>25.4752097046443</v>
      </c>
      <c r="K9" s="55">
        <v>15153.5082</v>
      </c>
      <c r="L9" s="56">
        <v>24.559948593001099</v>
      </c>
      <c r="M9" s="56">
        <v>1.42240764419159</v>
      </c>
      <c r="N9" s="55">
        <v>1528403.1518999999</v>
      </c>
      <c r="O9" s="55">
        <v>1528403.1518999999</v>
      </c>
      <c r="P9" s="55">
        <v>7728</v>
      </c>
      <c r="Q9" s="55">
        <v>6833</v>
      </c>
      <c r="R9" s="56">
        <v>13.0981999121908</v>
      </c>
      <c r="S9" s="55">
        <v>18.645564466873701</v>
      </c>
      <c r="T9" s="55">
        <v>18.1622879116054</v>
      </c>
      <c r="U9" s="57">
        <v>2.5919116373594702</v>
      </c>
    </row>
    <row r="10" spans="1:23" ht="12" thickBot="1">
      <c r="A10" s="84"/>
      <c r="B10" s="71" t="s">
        <v>8</v>
      </c>
      <c r="C10" s="72"/>
      <c r="D10" s="55">
        <v>209076.55160000001</v>
      </c>
      <c r="E10" s="58"/>
      <c r="F10" s="58"/>
      <c r="G10" s="55">
        <v>84812.760999999999</v>
      </c>
      <c r="H10" s="56">
        <v>146.51544076014699</v>
      </c>
      <c r="I10" s="55">
        <v>53331.487200000003</v>
      </c>
      <c r="J10" s="56">
        <v>25.5081149903565</v>
      </c>
      <c r="K10" s="55">
        <v>25584.800500000001</v>
      </c>
      <c r="L10" s="56">
        <v>30.166215789154698</v>
      </c>
      <c r="M10" s="56">
        <v>1.0844988492288601</v>
      </c>
      <c r="N10" s="55">
        <v>2682782.0389999999</v>
      </c>
      <c r="O10" s="55">
        <v>2682782.0389999999</v>
      </c>
      <c r="P10" s="55">
        <v>119365</v>
      </c>
      <c r="Q10" s="55">
        <v>108831</v>
      </c>
      <c r="R10" s="56">
        <v>9.6792274260091293</v>
      </c>
      <c r="S10" s="55">
        <v>1.75157333891844</v>
      </c>
      <c r="T10" s="55">
        <v>1.4811092050978101</v>
      </c>
      <c r="U10" s="57">
        <v>15.4412109279784</v>
      </c>
    </row>
    <row r="11" spans="1:23" ht="12" thickBot="1">
      <c r="A11" s="84"/>
      <c r="B11" s="71" t="s">
        <v>9</v>
      </c>
      <c r="C11" s="72"/>
      <c r="D11" s="55">
        <v>79672.513500000001</v>
      </c>
      <c r="E11" s="58"/>
      <c r="F11" s="58"/>
      <c r="G11" s="55">
        <v>72196.157600000006</v>
      </c>
      <c r="H11" s="56">
        <v>10.3556146871728</v>
      </c>
      <c r="I11" s="55">
        <v>15718.823700000001</v>
      </c>
      <c r="J11" s="56">
        <v>19.729293089266001</v>
      </c>
      <c r="K11" s="55">
        <v>15912.730100000001</v>
      </c>
      <c r="L11" s="56">
        <v>22.040965376805602</v>
      </c>
      <c r="M11" s="56">
        <v>-1.2185614836765E-2</v>
      </c>
      <c r="N11" s="55">
        <v>1169630.9210000001</v>
      </c>
      <c r="O11" s="55">
        <v>1169630.9210000001</v>
      </c>
      <c r="P11" s="55">
        <v>3548</v>
      </c>
      <c r="Q11" s="55">
        <v>3315</v>
      </c>
      <c r="R11" s="56">
        <v>7.02865761689291</v>
      </c>
      <c r="S11" s="55">
        <v>22.4556125986471</v>
      </c>
      <c r="T11" s="55">
        <v>22.460443378582202</v>
      </c>
      <c r="U11" s="57">
        <v>-2.1512572475389E-2</v>
      </c>
    </row>
    <row r="12" spans="1:23" ht="12" thickBot="1">
      <c r="A12" s="84"/>
      <c r="B12" s="71" t="s">
        <v>10</v>
      </c>
      <c r="C12" s="72"/>
      <c r="D12" s="55">
        <v>283223.98820000002</v>
      </c>
      <c r="E12" s="58"/>
      <c r="F12" s="58"/>
      <c r="G12" s="55">
        <v>227743.02960000001</v>
      </c>
      <c r="H12" s="56">
        <v>24.361210394647301</v>
      </c>
      <c r="I12" s="55">
        <v>49054.801099999997</v>
      </c>
      <c r="J12" s="56">
        <v>17.320143470813498</v>
      </c>
      <c r="K12" s="55">
        <v>22814.2801</v>
      </c>
      <c r="L12" s="56">
        <v>10.017553617368799</v>
      </c>
      <c r="M12" s="56">
        <v>1.15017966313125</v>
      </c>
      <c r="N12" s="55">
        <v>6949625.875</v>
      </c>
      <c r="O12" s="55">
        <v>6949625.875</v>
      </c>
      <c r="P12" s="55">
        <v>1844</v>
      </c>
      <c r="Q12" s="55">
        <v>1577</v>
      </c>
      <c r="R12" s="56">
        <v>16.930881420418501</v>
      </c>
      <c r="S12" s="55">
        <v>153.59218449023899</v>
      </c>
      <c r="T12" s="55">
        <v>175.09646658211801</v>
      </c>
      <c r="U12" s="57">
        <v>-14.0008960503105</v>
      </c>
    </row>
    <row r="13" spans="1:23" ht="12" thickBot="1">
      <c r="A13" s="84"/>
      <c r="B13" s="71" t="s">
        <v>11</v>
      </c>
      <c r="C13" s="72"/>
      <c r="D13" s="55">
        <v>329414.75530000002</v>
      </c>
      <c r="E13" s="58"/>
      <c r="F13" s="58"/>
      <c r="G13" s="55">
        <v>247706.2261</v>
      </c>
      <c r="H13" s="56">
        <v>32.986061951876003</v>
      </c>
      <c r="I13" s="55">
        <v>78091.944199999998</v>
      </c>
      <c r="J13" s="56">
        <v>23.706267841245101</v>
      </c>
      <c r="K13" s="55">
        <v>71315.706000000006</v>
      </c>
      <c r="L13" s="56">
        <v>28.790437415654502</v>
      </c>
      <c r="M13" s="56">
        <v>9.5017473430046004E-2</v>
      </c>
      <c r="N13" s="55">
        <v>6514308.0344000002</v>
      </c>
      <c r="O13" s="55">
        <v>6514308.0344000002</v>
      </c>
      <c r="P13" s="55">
        <v>10659</v>
      </c>
      <c r="Q13" s="55">
        <v>9570</v>
      </c>
      <c r="R13" s="56">
        <v>11.3793103448276</v>
      </c>
      <c r="S13" s="55">
        <v>30.904846167557899</v>
      </c>
      <c r="T13" s="55">
        <v>31.3452287669801</v>
      </c>
      <c r="U13" s="57">
        <v>-1.4249629234023</v>
      </c>
    </row>
    <row r="14" spans="1:23" ht="12" thickBot="1">
      <c r="A14" s="84"/>
      <c r="B14" s="71" t="s">
        <v>12</v>
      </c>
      <c r="C14" s="72"/>
      <c r="D14" s="55">
        <v>125163.7951</v>
      </c>
      <c r="E14" s="58"/>
      <c r="F14" s="58"/>
      <c r="G14" s="55">
        <v>134641.81709999999</v>
      </c>
      <c r="H14" s="56">
        <v>-7.0394341105486902</v>
      </c>
      <c r="I14" s="55">
        <v>22365.320400000001</v>
      </c>
      <c r="J14" s="56">
        <v>17.868841690307601</v>
      </c>
      <c r="K14" s="55">
        <v>24283.851699999999</v>
      </c>
      <c r="L14" s="56">
        <v>18.035891243182</v>
      </c>
      <c r="M14" s="56">
        <v>-7.9004406866807E-2</v>
      </c>
      <c r="N14" s="55">
        <v>2172274.2916000001</v>
      </c>
      <c r="O14" s="55">
        <v>2172274.2916000001</v>
      </c>
      <c r="P14" s="55">
        <v>1890</v>
      </c>
      <c r="Q14" s="55">
        <v>2204</v>
      </c>
      <c r="R14" s="56">
        <v>-14.2468239564428</v>
      </c>
      <c r="S14" s="55">
        <v>66.224230211640204</v>
      </c>
      <c r="T14" s="55">
        <v>56.910889882032698</v>
      </c>
      <c r="U14" s="57">
        <v>14.063342525604099</v>
      </c>
    </row>
    <row r="15" spans="1:23" ht="12" thickBot="1">
      <c r="A15" s="84"/>
      <c r="B15" s="71" t="s">
        <v>13</v>
      </c>
      <c r="C15" s="72"/>
      <c r="D15" s="55">
        <v>197474.64730000001</v>
      </c>
      <c r="E15" s="58"/>
      <c r="F15" s="58"/>
      <c r="G15" s="55">
        <v>94559.072700000004</v>
      </c>
      <c r="H15" s="56">
        <v>108.837334865277</v>
      </c>
      <c r="I15" s="55">
        <v>-35385.110500000003</v>
      </c>
      <c r="J15" s="56">
        <v>-17.918811849423701</v>
      </c>
      <c r="K15" s="55">
        <v>14778.1929</v>
      </c>
      <c r="L15" s="56">
        <v>15.628529847036001</v>
      </c>
      <c r="M15" s="56">
        <v>-3.3944139002272702</v>
      </c>
      <c r="N15" s="55">
        <v>2197842.7204999998</v>
      </c>
      <c r="O15" s="55">
        <v>2197842.7204999998</v>
      </c>
      <c r="P15" s="55">
        <v>7886</v>
      </c>
      <c r="Q15" s="55">
        <v>7691</v>
      </c>
      <c r="R15" s="56">
        <v>2.5354310232739601</v>
      </c>
      <c r="S15" s="55">
        <v>25.041167550088801</v>
      </c>
      <c r="T15" s="55">
        <v>25.256458587960001</v>
      </c>
      <c r="U15" s="57">
        <v>-0.85974840206852199</v>
      </c>
    </row>
    <row r="16" spans="1:23" ht="12" thickBot="1">
      <c r="A16" s="84"/>
      <c r="B16" s="71" t="s">
        <v>14</v>
      </c>
      <c r="C16" s="72"/>
      <c r="D16" s="55">
        <v>1226665.6325999999</v>
      </c>
      <c r="E16" s="58"/>
      <c r="F16" s="58"/>
      <c r="G16" s="55">
        <v>497085.48959999997</v>
      </c>
      <c r="H16" s="56">
        <v>146.77156309412399</v>
      </c>
      <c r="I16" s="55">
        <v>-62417.083500000001</v>
      </c>
      <c r="J16" s="56">
        <v>-5.0883534877962502</v>
      </c>
      <c r="K16" s="55">
        <v>14212.304700000001</v>
      </c>
      <c r="L16" s="56">
        <v>2.85912684987778</v>
      </c>
      <c r="M16" s="56">
        <v>-5.3917636736285299</v>
      </c>
      <c r="N16" s="55">
        <v>15039535.1964</v>
      </c>
      <c r="O16" s="55">
        <v>15039535.1964</v>
      </c>
      <c r="P16" s="55">
        <v>47303</v>
      </c>
      <c r="Q16" s="55">
        <v>39093</v>
      </c>
      <c r="R16" s="56">
        <v>21.0012022612744</v>
      </c>
      <c r="S16" s="55">
        <v>25.932089563029798</v>
      </c>
      <c r="T16" s="55">
        <v>26.254339035121401</v>
      </c>
      <c r="U16" s="57">
        <v>-1.24266681752852</v>
      </c>
    </row>
    <row r="17" spans="1:21" ht="12" thickBot="1">
      <c r="A17" s="84"/>
      <c r="B17" s="71" t="s">
        <v>15</v>
      </c>
      <c r="C17" s="72"/>
      <c r="D17" s="55">
        <v>1424362.1680000001</v>
      </c>
      <c r="E17" s="58"/>
      <c r="F17" s="58"/>
      <c r="G17" s="55">
        <v>546789.82720000006</v>
      </c>
      <c r="H17" s="56">
        <v>160.49536716764999</v>
      </c>
      <c r="I17" s="55">
        <v>168411.1036</v>
      </c>
      <c r="J17" s="56">
        <v>11.8236153264638</v>
      </c>
      <c r="K17" s="55">
        <v>63172.739699999998</v>
      </c>
      <c r="L17" s="56">
        <v>11.5533860648972</v>
      </c>
      <c r="M17" s="56">
        <v>1.6658825373058801</v>
      </c>
      <c r="N17" s="55">
        <v>34046649.338600002</v>
      </c>
      <c r="O17" s="55">
        <v>34046649.338600002</v>
      </c>
      <c r="P17" s="55">
        <v>12453</v>
      </c>
      <c r="Q17" s="55">
        <v>11638</v>
      </c>
      <c r="R17" s="56">
        <v>7.0029214641691002</v>
      </c>
      <c r="S17" s="55">
        <v>114.379038625231</v>
      </c>
      <c r="T17" s="55">
        <v>99.825816961677305</v>
      </c>
      <c r="U17" s="57">
        <v>12.7236789524329</v>
      </c>
    </row>
    <row r="18" spans="1:21" ht="12" customHeight="1" thickBot="1">
      <c r="A18" s="84"/>
      <c r="B18" s="71" t="s">
        <v>16</v>
      </c>
      <c r="C18" s="72"/>
      <c r="D18" s="55">
        <v>3528135.6647000001</v>
      </c>
      <c r="E18" s="58"/>
      <c r="F18" s="58"/>
      <c r="G18" s="55">
        <v>1468032.0952999999</v>
      </c>
      <c r="H18" s="56">
        <v>140.33096251747901</v>
      </c>
      <c r="I18" s="55">
        <v>452107.1593</v>
      </c>
      <c r="J18" s="56">
        <v>12.8143360195431</v>
      </c>
      <c r="K18" s="55">
        <v>239872.62419999999</v>
      </c>
      <c r="L18" s="56">
        <v>16.339739775987699</v>
      </c>
      <c r="M18" s="56">
        <v>0.88478014449470499</v>
      </c>
      <c r="N18" s="55">
        <v>49880314.567000002</v>
      </c>
      <c r="O18" s="55">
        <v>49880314.567000002</v>
      </c>
      <c r="P18" s="55">
        <v>100097</v>
      </c>
      <c r="Q18" s="55">
        <v>85815</v>
      </c>
      <c r="R18" s="56">
        <v>16.642778069102199</v>
      </c>
      <c r="S18" s="55">
        <v>35.247166895111697</v>
      </c>
      <c r="T18" s="55">
        <v>33.515073649128901</v>
      </c>
      <c r="U18" s="57">
        <v>4.9141346626160001</v>
      </c>
    </row>
    <row r="19" spans="1:21" ht="12" customHeight="1" thickBot="1">
      <c r="A19" s="84"/>
      <c r="B19" s="71" t="s">
        <v>17</v>
      </c>
      <c r="C19" s="72"/>
      <c r="D19" s="55">
        <v>663506.01390000002</v>
      </c>
      <c r="E19" s="58"/>
      <c r="F19" s="58"/>
      <c r="G19" s="55">
        <v>576355.06050000002</v>
      </c>
      <c r="H19" s="56">
        <v>15.1210528670287</v>
      </c>
      <c r="I19" s="55">
        <v>65056.1829</v>
      </c>
      <c r="J19" s="56">
        <v>9.8049123198761094</v>
      </c>
      <c r="K19" s="55">
        <v>42980.355300000003</v>
      </c>
      <c r="L19" s="56">
        <v>7.45727039556375</v>
      </c>
      <c r="M19" s="56">
        <v>0.51362599136075504</v>
      </c>
      <c r="N19" s="55">
        <v>10461798.7521</v>
      </c>
      <c r="O19" s="55">
        <v>10461798.7521</v>
      </c>
      <c r="P19" s="55">
        <v>14629</v>
      </c>
      <c r="Q19" s="55">
        <v>13193</v>
      </c>
      <c r="R19" s="56">
        <v>10.8845599939362</v>
      </c>
      <c r="S19" s="55">
        <v>45.355527643721402</v>
      </c>
      <c r="T19" s="55">
        <v>45.887549912832597</v>
      </c>
      <c r="U19" s="57">
        <v>-1.17300425493968</v>
      </c>
    </row>
    <row r="20" spans="1:21" ht="12" thickBot="1">
      <c r="A20" s="84"/>
      <c r="B20" s="71" t="s">
        <v>18</v>
      </c>
      <c r="C20" s="72"/>
      <c r="D20" s="55">
        <v>1713553.9280000001</v>
      </c>
      <c r="E20" s="58"/>
      <c r="F20" s="58"/>
      <c r="G20" s="55">
        <v>1069643.3151</v>
      </c>
      <c r="H20" s="56">
        <v>60.198629188815303</v>
      </c>
      <c r="I20" s="55">
        <v>127034.459</v>
      </c>
      <c r="J20" s="56">
        <v>7.4135080854017898</v>
      </c>
      <c r="K20" s="55">
        <v>88395.449900000007</v>
      </c>
      <c r="L20" s="56">
        <v>8.2640118114266894</v>
      </c>
      <c r="M20" s="56">
        <v>0.43711536220146502</v>
      </c>
      <c r="N20" s="55">
        <v>30112703.905900002</v>
      </c>
      <c r="O20" s="55">
        <v>30112703.905900002</v>
      </c>
      <c r="P20" s="55">
        <v>51486</v>
      </c>
      <c r="Q20" s="55">
        <v>46829</v>
      </c>
      <c r="R20" s="56">
        <v>9.9446923914668304</v>
      </c>
      <c r="S20" s="55">
        <v>33.2819393233112</v>
      </c>
      <c r="T20" s="55">
        <v>31.4334213777787</v>
      </c>
      <c r="U20" s="57">
        <v>5.5541172873833498</v>
      </c>
    </row>
    <row r="21" spans="1:21" ht="12" customHeight="1" thickBot="1">
      <c r="A21" s="84"/>
      <c r="B21" s="71" t="s">
        <v>19</v>
      </c>
      <c r="C21" s="72"/>
      <c r="D21" s="55">
        <v>589384.12829999998</v>
      </c>
      <c r="E21" s="58"/>
      <c r="F21" s="58"/>
      <c r="G21" s="55">
        <v>316968.1581</v>
      </c>
      <c r="H21" s="56">
        <v>85.944270185668202</v>
      </c>
      <c r="I21" s="55">
        <v>64607.972900000001</v>
      </c>
      <c r="J21" s="56">
        <v>10.9619465129394</v>
      </c>
      <c r="K21" s="55">
        <v>48305.700700000001</v>
      </c>
      <c r="L21" s="56">
        <v>15.2399222021412</v>
      </c>
      <c r="M21" s="56">
        <v>0.33748133168059002</v>
      </c>
      <c r="N21" s="55">
        <v>6916510.2912999997</v>
      </c>
      <c r="O21" s="55">
        <v>6916510.2912999997</v>
      </c>
      <c r="P21" s="55">
        <v>38762</v>
      </c>
      <c r="Q21" s="55">
        <v>35527</v>
      </c>
      <c r="R21" s="56">
        <v>9.1057505559152307</v>
      </c>
      <c r="S21" s="55">
        <v>15.205204279964899</v>
      </c>
      <c r="T21" s="55">
        <v>15.032131767388201</v>
      </c>
      <c r="U21" s="57">
        <v>1.1382452309751501</v>
      </c>
    </row>
    <row r="22" spans="1:21" ht="12" customHeight="1" thickBot="1">
      <c r="A22" s="84"/>
      <c r="B22" s="71" t="s">
        <v>20</v>
      </c>
      <c r="C22" s="72"/>
      <c r="D22" s="55">
        <v>1634261.7884</v>
      </c>
      <c r="E22" s="58"/>
      <c r="F22" s="58"/>
      <c r="G22" s="55">
        <v>924425.07310000004</v>
      </c>
      <c r="H22" s="56">
        <v>76.786830642705098</v>
      </c>
      <c r="I22" s="55">
        <v>85461.264500000005</v>
      </c>
      <c r="J22" s="56">
        <v>5.2293497349448304</v>
      </c>
      <c r="K22" s="55">
        <v>88173.820999999996</v>
      </c>
      <c r="L22" s="56">
        <v>9.5382333913028496</v>
      </c>
      <c r="M22" s="56">
        <v>-3.0763739954062001E-2</v>
      </c>
      <c r="N22" s="55">
        <v>18354967.745099999</v>
      </c>
      <c r="O22" s="55">
        <v>18354967.745099999</v>
      </c>
      <c r="P22" s="55">
        <v>84536</v>
      </c>
      <c r="Q22" s="55">
        <v>73421</v>
      </c>
      <c r="R22" s="56">
        <v>15.138720529548801</v>
      </c>
      <c r="S22" s="55">
        <v>19.332140016087799</v>
      </c>
      <c r="T22" s="55">
        <v>19.406717557646999</v>
      </c>
      <c r="U22" s="57">
        <v>-0.385769715598552</v>
      </c>
    </row>
    <row r="23" spans="1:21" ht="12" thickBot="1">
      <c r="A23" s="84"/>
      <c r="B23" s="71" t="s">
        <v>21</v>
      </c>
      <c r="C23" s="72"/>
      <c r="D23" s="55">
        <v>4569870.7878999999</v>
      </c>
      <c r="E23" s="58"/>
      <c r="F23" s="58"/>
      <c r="G23" s="55">
        <v>1897558.2034</v>
      </c>
      <c r="H23" s="56">
        <v>140.82901803548401</v>
      </c>
      <c r="I23" s="55">
        <v>-442465.11349999998</v>
      </c>
      <c r="J23" s="56">
        <v>-9.6822237222012699</v>
      </c>
      <c r="K23" s="55">
        <v>248647.5275</v>
      </c>
      <c r="L23" s="56">
        <v>13.1035520836451</v>
      </c>
      <c r="M23" s="56">
        <v>-2.7794872844653602</v>
      </c>
      <c r="N23" s="55">
        <v>61988484.558799997</v>
      </c>
      <c r="O23" s="55">
        <v>61988484.558799997</v>
      </c>
      <c r="P23" s="55">
        <v>86909</v>
      </c>
      <c r="Q23" s="55">
        <v>69318</v>
      </c>
      <c r="R23" s="56">
        <v>25.3772468911394</v>
      </c>
      <c r="S23" s="55">
        <v>52.5822502606174</v>
      </c>
      <c r="T23" s="55">
        <v>32.7713628754436</v>
      </c>
      <c r="U23" s="57">
        <v>37.675997674088897</v>
      </c>
    </row>
    <row r="24" spans="1:21" ht="12" thickBot="1">
      <c r="A24" s="84"/>
      <c r="B24" s="71" t="s">
        <v>22</v>
      </c>
      <c r="C24" s="72"/>
      <c r="D24" s="55">
        <v>490075.81630000001</v>
      </c>
      <c r="E24" s="58"/>
      <c r="F24" s="58"/>
      <c r="G24" s="55">
        <v>265624.4584</v>
      </c>
      <c r="H24" s="56">
        <v>84.499507030336105</v>
      </c>
      <c r="I24" s="55">
        <v>55709.732799999998</v>
      </c>
      <c r="J24" s="56">
        <v>11.3675743521891</v>
      </c>
      <c r="K24" s="55">
        <v>39537.179900000003</v>
      </c>
      <c r="L24" s="56">
        <v>14.884615723323799</v>
      </c>
      <c r="M24" s="56">
        <v>0.40904669834582702</v>
      </c>
      <c r="N24" s="55">
        <v>5146298.7896999996</v>
      </c>
      <c r="O24" s="55">
        <v>5146298.7896999996</v>
      </c>
      <c r="P24" s="55">
        <v>32319</v>
      </c>
      <c r="Q24" s="55">
        <v>29879</v>
      </c>
      <c r="R24" s="56">
        <v>8.1662706248535795</v>
      </c>
      <c r="S24" s="55">
        <v>15.163706064544099</v>
      </c>
      <c r="T24" s="55">
        <v>13.637763847518301</v>
      </c>
      <c r="U24" s="57">
        <v>10.0631218419205</v>
      </c>
    </row>
    <row r="25" spans="1:21" ht="12" thickBot="1">
      <c r="A25" s="84"/>
      <c r="B25" s="71" t="s">
        <v>23</v>
      </c>
      <c r="C25" s="72"/>
      <c r="D25" s="55">
        <v>712185.50029999996</v>
      </c>
      <c r="E25" s="58"/>
      <c r="F25" s="58"/>
      <c r="G25" s="55">
        <v>314273.87439999997</v>
      </c>
      <c r="H25" s="56">
        <v>126.61301441606599</v>
      </c>
      <c r="I25" s="55">
        <v>-24578.410899999999</v>
      </c>
      <c r="J25" s="56">
        <v>-3.4511248669969601</v>
      </c>
      <c r="K25" s="55">
        <v>26379.847900000001</v>
      </c>
      <c r="L25" s="56">
        <v>8.3939041863926604</v>
      </c>
      <c r="M25" s="56">
        <v>-1.9317116229468501</v>
      </c>
      <c r="N25" s="55">
        <v>10050689.783500001</v>
      </c>
      <c r="O25" s="55">
        <v>10050689.783500001</v>
      </c>
      <c r="P25" s="55">
        <v>28532</v>
      </c>
      <c r="Q25" s="55">
        <v>22353</v>
      </c>
      <c r="R25" s="56">
        <v>27.642821992573701</v>
      </c>
      <c r="S25" s="55">
        <v>24.960938605776001</v>
      </c>
      <c r="T25" s="55">
        <v>22.080515747326999</v>
      </c>
      <c r="U25" s="57">
        <v>11.539721738598599</v>
      </c>
    </row>
    <row r="26" spans="1:21" ht="12" thickBot="1">
      <c r="A26" s="84"/>
      <c r="B26" s="71" t="s">
        <v>24</v>
      </c>
      <c r="C26" s="72"/>
      <c r="D26" s="55">
        <v>1375299.6381999999</v>
      </c>
      <c r="E26" s="58"/>
      <c r="F26" s="58"/>
      <c r="G26" s="55">
        <v>657985.02859999996</v>
      </c>
      <c r="H26" s="56">
        <v>109.016858806991</v>
      </c>
      <c r="I26" s="55">
        <v>239949.64379999999</v>
      </c>
      <c r="J26" s="56">
        <v>17.447081140372301</v>
      </c>
      <c r="K26" s="55">
        <v>145568.4755</v>
      </c>
      <c r="L26" s="56">
        <v>22.1233719876161</v>
      </c>
      <c r="M26" s="56">
        <v>0.64836268962643595</v>
      </c>
      <c r="N26" s="55">
        <v>14191763.387399999</v>
      </c>
      <c r="O26" s="55">
        <v>14191763.387399999</v>
      </c>
      <c r="P26" s="55">
        <v>67472</v>
      </c>
      <c r="Q26" s="55">
        <v>62921</v>
      </c>
      <c r="R26" s="56">
        <v>7.2328793248676897</v>
      </c>
      <c r="S26" s="55">
        <v>20.383264735001202</v>
      </c>
      <c r="T26" s="55">
        <v>18.369288669919399</v>
      </c>
      <c r="U26" s="57">
        <v>9.8805372508529299</v>
      </c>
    </row>
    <row r="27" spans="1:21" ht="12" thickBot="1">
      <c r="A27" s="84"/>
      <c r="B27" s="71" t="s">
        <v>25</v>
      </c>
      <c r="C27" s="72"/>
      <c r="D27" s="55">
        <v>327577.66119999997</v>
      </c>
      <c r="E27" s="58"/>
      <c r="F27" s="58"/>
      <c r="G27" s="55">
        <v>232410.07810000001</v>
      </c>
      <c r="H27" s="56">
        <v>40.948130940798499</v>
      </c>
      <c r="I27" s="55">
        <v>81731.482900000003</v>
      </c>
      <c r="J27" s="56">
        <v>24.950261443529701</v>
      </c>
      <c r="K27" s="55">
        <v>61435.7886</v>
      </c>
      <c r="L27" s="56">
        <v>26.4342188179834</v>
      </c>
      <c r="M27" s="56">
        <v>0.33035621032135698</v>
      </c>
      <c r="N27" s="55">
        <v>3680885.6488000001</v>
      </c>
      <c r="O27" s="55">
        <v>3680885.6488000001</v>
      </c>
      <c r="P27" s="55">
        <v>37045</v>
      </c>
      <c r="Q27" s="55">
        <v>33860</v>
      </c>
      <c r="R27" s="56">
        <v>9.4063792085056193</v>
      </c>
      <c r="S27" s="55">
        <v>8.8426956728303399</v>
      </c>
      <c r="T27" s="55">
        <v>8.8378165239220294</v>
      </c>
      <c r="U27" s="57">
        <v>5.5177166430163002E-2</v>
      </c>
    </row>
    <row r="28" spans="1:21" ht="12" thickBot="1">
      <c r="A28" s="84"/>
      <c r="B28" s="71" t="s">
        <v>26</v>
      </c>
      <c r="C28" s="72"/>
      <c r="D28" s="55">
        <v>1507699.4049</v>
      </c>
      <c r="E28" s="58"/>
      <c r="F28" s="58"/>
      <c r="G28" s="55">
        <v>1173333.8772</v>
      </c>
      <c r="H28" s="56">
        <v>28.497048810856601</v>
      </c>
      <c r="I28" s="55">
        <v>25734.361799999999</v>
      </c>
      <c r="J28" s="56">
        <v>1.7068629009445599</v>
      </c>
      <c r="K28" s="55">
        <v>27520.820500000002</v>
      </c>
      <c r="L28" s="56">
        <v>2.34552338722842</v>
      </c>
      <c r="M28" s="56">
        <v>-6.4912988331870994E-2</v>
      </c>
      <c r="N28" s="55">
        <v>22516156.6653</v>
      </c>
      <c r="O28" s="55">
        <v>22516156.6653</v>
      </c>
      <c r="P28" s="55">
        <v>47182</v>
      </c>
      <c r="Q28" s="55">
        <v>45281</v>
      </c>
      <c r="R28" s="56">
        <v>4.1982288377023602</v>
      </c>
      <c r="S28" s="55">
        <v>31.954970219575301</v>
      </c>
      <c r="T28" s="55">
        <v>28.325575992137999</v>
      </c>
      <c r="U28" s="57">
        <v>11.357839492568001</v>
      </c>
    </row>
    <row r="29" spans="1:21" ht="12" thickBot="1">
      <c r="A29" s="84"/>
      <c r="B29" s="71" t="s">
        <v>27</v>
      </c>
      <c r="C29" s="72"/>
      <c r="D29" s="55">
        <v>809779.8504</v>
      </c>
      <c r="E29" s="58"/>
      <c r="F29" s="58"/>
      <c r="G29" s="55">
        <v>703180.6531</v>
      </c>
      <c r="H29" s="56">
        <v>15.1595748304583</v>
      </c>
      <c r="I29" s="55">
        <v>113334.454</v>
      </c>
      <c r="J29" s="56">
        <v>13.9957117905585</v>
      </c>
      <c r="K29" s="55">
        <v>111872.8119</v>
      </c>
      <c r="L29" s="56">
        <v>15.909540657412</v>
      </c>
      <c r="M29" s="56">
        <v>1.3065212853562E-2</v>
      </c>
      <c r="N29" s="55">
        <v>10748855.9801</v>
      </c>
      <c r="O29" s="55">
        <v>10748855.9801</v>
      </c>
      <c r="P29" s="55">
        <v>120555</v>
      </c>
      <c r="Q29" s="55">
        <v>121847</v>
      </c>
      <c r="R29" s="56">
        <v>-1.0603461718384599</v>
      </c>
      <c r="S29" s="55">
        <v>6.71709883787483</v>
      </c>
      <c r="T29" s="55">
        <v>6.7952787668141204</v>
      </c>
      <c r="U29" s="57">
        <v>-1.16389427677418</v>
      </c>
    </row>
    <row r="30" spans="1:21" ht="12" thickBot="1">
      <c r="A30" s="84"/>
      <c r="B30" s="71" t="s">
        <v>28</v>
      </c>
      <c r="C30" s="72"/>
      <c r="D30" s="55">
        <v>1300477.5085</v>
      </c>
      <c r="E30" s="58"/>
      <c r="F30" s="58"/>
      <c r="G30" s="55">
        <v>674532.12549999997</v>
      </c>
      <c r="H30" s="56">
        <v>92.796971313414502</v>
      </c>
      <c r="I30" s="55">
        <v>146327.109</v>
      </c>
      <c r="J30" s="56">
        <v>11.2517985158219</v>
      </c>
      <c r="K30" s="55">
        <v>94088.898100000006</v>
      </c>
      <c r="L30" s="56">
        <v>13.948764564809499</v>
      </c>
      <c r="M30" s="56">
        <v>0.555200581098101</v>
      </c>
      <c r="N30" s="55">
        <v>16454009.990900001</v>
      </c>
      <c r="O30" s="55">
        <v>16454009.990900001</v>
      </c>
      <c r="P30" s="55">
        <v>81500</v>
      </c>
      <c r="Q30" s="55">
        <v>74387</v>
      </c>
      <c r="R30" s="56">
        <v>9.5621546775646298</v>
      </c>
      <c r="S30" s="55">
        <v>15.956779245398801</v>
      </c>
      <c r="T30" s="55">
        <v>15.058518069017399</v>
      </c>
      <c r="U30" s="57">
        <v>5.6293388694987199</v>
      </c>
    </row>
    <row r="31" spans="1:21" ht="12" thickBot="1">
      <c r="A31" s="84"/>
      <c r="B31" s="71" t="s">
        <v>29</v>
      </c>
      <c r="C31" s="72"/>
      <c r="D31" s="55">
        <v>1311957.1388999999</v>
      </c>
      <c r="E31" s="58"/>
      <c r="F31" s="58"/>
      <c r="G31" s="55">
        <v>666619.3578</v>
      </c>
      <c r="H31" s="56">
        <v>96.807536947286707</v>
      </c>
      <c r="I31" s="55">
        <v>5319.0236999999997</v>
      </c>
      <c r="J31" s="56">
        <v>0.40542663645701799</v>
      </c>
      <c r="K31" s="55">
        <v>20870.5808</v>
      </c>
      <c r="L31" s="56">
        <v>3.13080929255907</v>
      </c>
      <c r="M31" s="56">
        <v>-0.74514251658966801</v>
      </c>
      <c r="N31" s="55">
        <v>44803360.605800003</v>
      </c>
      <c r="O31" s="55">
        <v>44803360.605800003</v>
      </c>
      <c r="P31" s="55">
        <v>39897</v>
      </c>
      <c r="Q31" s="55">
        <v>36068</v>
      </c>
      <c r="R31" s="56">
        <v>10.6160585560608</v>
      </c>
      <c r="S31" s="55">
        <v>32.883603752161797</v>
      </c>
      <c r="T31" s="55">
        <v>27.1066570200732</v>
      </c>
      <c r="U31" s="57">
        <v>17.567863837639301</v>
      </c>
    </row>
    <row r="32" spans="1:21" ht="12" thickBot="1">
      <c r="A32" s="84"/>
      <c r="B32" s="71" t="s">
        <v>30</v>
      </c>
      <c r="C32" s="72"/>
      <c r="D32" s="55">
        <v>162348.0392</v>
      </c>
      <c r="E32" s="58"/>
      <c r="F32" s="58"/>
      <c r="G32" s="55">
        <v>99644.148700000005</v>
      </c>
      <c r="H32" s="56">
        <v>62.927819965408503</v>
      </c>
      <c r="I32" s="55">
        <v>36822.2451</v>
      </c>
      <c r="J32" s="56">
        <v>22.681053175294501</v>
      </c>
      <c r="K32" s="55">
        <v>27157.243999999999</v>
      </c>
      <c r="L32" s="56">
        <v>27.254228526516599</v>
      </c>
      <c r="M32" s="56">
        <v>0.35589035102383698</v>
      </c>
      <c r="N32" s="55">
        <v>1880075.1865000001</v>
      </c>
      <c r="O32" s="55">
        <v>1880075.1865000001</v>
      </c>
      <c r="P32" s="55">
        <v>28692</v>
      </c>
      <c r="Q32" s="55">
        <v>24665</v>
      </c>
      <c r="R32" s="56">
        <v>16.3267788364079</v>
      </c>
      <c r="S32" s="55">
        <v>5.6583033319392202</v>
      </c>
      <c r="T32" s="55">
        <v>6.0377450962902897</v>
      </c>
      <c r="U32" s="57">
        <v>-6.7059282984928004</v>
      </c>
    </row>
    <row r="33" spans="1:21" ht="12" thickBot="1">
      <c r="A33" s="84"/>
      <c r="B33" s="71" t="s">
        <v>31</v>
      </c>
      <c r="C33" s="72"/>
      <c r="D33" s="55">
        <v>382887.11129999999</v>
      </c>
      <c r="E33" s="58"/>
      <c r="F33" s="58"/>
      <c r="G33" s="55">
        <v>224952.53419999999</v>
      </c>
      <c r="H33" s="56">
        <v>70.207956385849897</v>
      </c>
      <c r="I33" s="55">
        <v>34856.1103</v>
      </c>
      <c r="J33" s="56">
        <v>9.1034953309487392</v>
      </c>
      <c r="K33" s="55">
        <v>18007.394400000001</v>
      </c>
      <c r="L33" s="56">
        <v>8.0049751224362993</v>
      </c>
      <c r="M33" s="56">
        <v>0.93565540498185595</v>
      </c>
      <c r="N33" s="55">
        <v>4860673.7695000004</v>
      </c>
      <c r="O33" s="55">
        <v>4860673.7695000004</v>
      </c>
      <c r="P33" s="55">
        <v>18098</v>
      </c>
      <c r="Q33" s="55">
        <v>16881</v>
      </c>
      <c r="R33" s="56">
        <v>7.2092885492565504</v>
      </c>
      <c r="S33" s="55">
        <v>21.156321764835901</v>
      </c>
      <c r="T33" s="55">
        <v>20.1373544162076</v>
      </c>
      <c r="U33" s="57">
        <v>4.81637290241048</v>
      </c>
    </row>
    <row r="34" spans="1:21" ht="12" customHeight="1" thickBot="1">
      <c r="A34" s="84"/>
      <c r="B34" s="71" t="s">
        <v>61</v>
      </c>
      <c r="C34" s="72"/>
      <c r="D34" s="55">
        <v>191879.52</v>
      </c>
      <c r="E34" s="58"/>
      <c r="F34" s="58"/>
      <c r="G34" s="55">
        <v>71168.41</v>
      </c>
      <c r="H34" s="56">
        <v>169.61332984676801</v>
      </c>
      <c r="I34" s="55">
        <v>19749.21</v>
      </c>
      <c r="J34" s="56">
        <v>10.2925054221524</v>
      </c>
      <c r="K34" s="55">
        <v>2195.8000000000002</v>
      </c>
      <c r="L34" s="56">
        <v>3.0853576748447802</v>
      </c>
      <c r="M34" s="56">
        <v>7.9940841606703703</v>
      </c>
      <c r="N34" s="55">
        <v>5484675.7800000003</v>
      </c>
      <c r="O34" s="55">
        <v>5484675.7800000003</v>
      </c>
      <c r="P34" s="55">
        <v>136</v>
      </c>
      <c r="Q34" s="55">
        <v>101</v>
      </c>
      <c r="R34" s="56">
        <v>34.653465346534702</v>
      </c>
      <c r="S34" s="55">
        <v>1410.8788235294101</v>
      </c>
      <c r="T34" s="55">
        <v>1426.58069306931</v>
      </c>
      <c r="U34" s="57">
        <v>-1.11291411268161</v>
      </c>
    </row>
    <row r="35" spans="1:21" ht="12" customHeight="1" thickBot="1">
      <c r="A35" s="84"/>
      <c r="B35" s="71" t="s">
        <v>35</v>
      </c>
      <c r="C35" s="72"/>
      <c r="D35" s="55">
        <v>446963.3</v>
      </c>
      <c r="E35" s="58"/>
      <c r="F35" s="58"/>
      <c r="G35" s="55">
        <v>311557.32</v>
      </c>
      <c r="H35" s="56">
        <v>43.461017061001797</v>
      </c>
      <c r="I35" s="55">
        <v>-27169.759999999998</v>
      </c>
      <c r="J35" s="56">
        <v>-6.0787451676681297</v>
      </c>
      <c r="K35" s="55">
        <v>-37312.97</v>
      </c>
      <c r="L35" s="56">
        <v>-11.976277752036101</v>
      </c>
      <c r="M35" s="56">
        <v>-0.27184139992072498</v>
      </c>
      <c r="N35" s="55">
        <v>10788310.220000001</v>
      </c>
      <c r="O35" s="55">
        <v>10788310.220000001</v>
      </c>
      <c r="P35" s="55">
        <v>178</v>
      </c>
      <c r="Q35" s="55">
        <v>104</v>
      </c>
      <c r="R35" s="56">
        <v>71.153846153846203</v>
      </c>
      <c r="S35" s="55">
        <v>2511.0297752809001</v>
      </c>
      <c r="T35" s="55">
        <v>2011.5580769230801</v>
      </c>
      <c r="U35" s="57">
        <v>19.8911101443211</v>
      </c>
    </row>
    <row r="36" spans="1:21" ht="12" customHeight="1" thickBot="1">
      <c r="A36" s="84"/>
      <c r="B36" s="71" t="s">
        <v>36</v>
      </c>
      <c r="C36" s="72"/>
      <c r="D36" s="55">
        <v>62357.27</v>
      </c>
      <c r="E36" s="58"/>
      <c r="F36" s="58"/>
      <c r="G36" s="55">
        <v>125482.05</v>
      </c>
      <c r="H36" s="56">
        <v>-50.305824617943401</v>
      </c>
      <c r="I36" s="55">
        <v>3511.96</v>
      </c>
      <c r="J36" s="56">
        <v>5.6319976804629199</v>
      </c>
      <c r="K36" s="55">
        <v>-333.37</v>
      </c>
      <c r="L36" s="56">
        <v>-0.26567146456405499</v>
      </c>
      <c r="M36" s="56">
        <v>-11.5347211806701</v>
      </c>
      <c r="N36" s="55">
        <v>3503934.35</v>
      </c>
      <c r="O36" s="55">
        <v>3503934.35</v>
      </c>
      <c r="P36" s="55">
        <v>28</v>
      </c>
      <c r="Q36" s="55">
        <v>12</v>
      </c>
      <c r="R36" s="56">
        <v>133.333333333333</v>
      </c>
      <c r="S36" s="55">
        <v>2227.0453571428602</v>
      </c>
      <c r="T36" s="55">
        <v>2905.9133333333298</v>
      </c>
      <c r="U36" s="57">
        <v>-30.482898519023198</v>
      </c>
    </row>
    <row r="37" spans="1:21" ht="12" customHeight="1" thickBot="1">
      <c r="A37" s="84"/>
      <c r="B37" s="71" t="s">
        <v>37</v>
      </c>
      <c r="C37" s="72"/>
      <c r="D37" s="55">
        <v>172744.69</v>
      </c>
      <c r="E37" s="58"/>
      <c r="F37" s="58"/>
      <c r="G37" s="55">
        <v>137792.24</v>
      </c>
      <c r="H37" s="56">
        <v>25.366051092572398</v>
      </c>
      <c r="I37" s="55">
        <v>-10460.129999999999</v>
      </c>
      <c r="J37" s="56">
        <v>-6.0552541441360699</v>
      </c>
      <c r="K37" s="55">
        <v>-17874.2</v>
      </c>
      <c r="L37" s="56">
        <v>-12.971848051820601</v>
      </c>
      <c r="M37" s="56">
        <v>-0.41479171095769302</v>
      </c>
      <c r="N37" s="55">
        <v>6084460.8399999999</v>
      </c>
      <c r="O37" s="55">
        <v>6084460.8399999999</v>
      </c>
      <c r="P37" s="55">
        <v>115</v>
      </c>
      <c r="Q37" s="55">
        <v>77</v>
      </c>
      <c r="R37" s="56">
        <v>49.350649350649398</v>
      </c>
      <c r="S37" s="55">
        <v>1502.12773913043</v>
      </c>
      <c r="T37" s="55">
        <v>1578.2149350649399</v>
      </c>
      <c r="U37" s="57">
        <v>-5.0652946452174898</v>
      </c>
    </row>
    <row r="38" spans="1:21" ht="12" customHeight="1" thickBot="1">
      <c r="A38" s="84"/>
      <c r="B38" s="71" t="s">
        <v>74</v>
      </c>
      <c r="C38" s="72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5">
        <v>0.79</v>
      </c>
      <c r="O38" s="55">
        <v>0.79</v>
      </c>
      <c r="P38" s="58"/>
      <c r="Q38" s="55">
        <v>3</v>
      </c>
      <c r="R38" s="58"/>
      <c r="S38" s="58"/>
      <c r="T38" s="55">
        <v>6.3333333333333006E-2</v>
      </c>
      <c r="U38" s="86"/>
    </row>
    <row r="39" spans="1:21" ht="12" customHeight="1" thickBot="1">
      <c r="A39" s="84"/>
      <c r="B39" s="71" t="s">
        <v>32</v>
      </c>
      <c r="C39" s="72"/>
      <c r="D39" s="55">
        <v>21701.7094</v>
      </c>
      <c r="E39" s="58"/>
      <c r="F39" s="58"/>
      <c r="G39" s="55">
        <v>40528.631600000001</v>
      </c>
      <c r="H39" s="56">
        <v>-46.453387288802503</v>
      </c>
      <c r="I39" s="55">
        <v>2195.0047</v>
      </c>
      <c r="J39" s="56">
        <v>10.1144322760123</v>
      </c>
      <c r="K39" s="55">
        <v>1883.1846</v>
      </c>
      <c r="L39" s="56">
        <v>4.6465536230934603</v>
      </c>
      <c r="M39" s="56">
        <v>0.16558127121472799</v>
      </c>
      <c r="N39" s="55">
        <v>315570.50929999998</v>
      </c>
      <c r="O39" s="55">
        <v>315570.50929999998</v>
      </c>
      <c r="P39" s="55">
        <v>60</v>
      </c>
      <c r="Q39" s="55">
        <v>52</v>
      </c>
      <c r="R39" s="56">
        <v>15.384615384615399</v>
      </c>
      <c r="S39" s="55">
        <v>361.695156666667</v>
      </c>
      <c r="T39" s="55">
        <v>453.38592307692301</v>
      </c>
      <c r="U39" s="57">
        <v>-25.3502886948407</v>
      </c>
    </row>
    <row r="40" spans="1:21" ht="12" customHeight="1" thickBot="1">
      <c r="A40" s="84"/>
      <c r="B40" s="71" t="s">
        <v>33</v>
      </c>
      <c r="C40" s="72"/>
      <c r="D40" s="55">
        <v>535662.7794</v>
      </c>
      <c r="E40" s="58"/>
      <c r="F40" s="58"/>
      <c r="G40" s="55">
        <v>408354.66859999998</v>
      </c>
      <c r="H40" s="56">
        <v>31.175867594819501</v>
      </c>
      <c r="I40" s="55">
        <v>29524.435000000001</v>
      </c>
      <c r="J40" s="56">
        <v>5.5117577952813104</v>
      </c>
      <c r="K40" s="55">
        <v>20907.7752</v>
      </c>
      <c r="L40" s="56">
        <v>5.1200039592249702</v>
      </c>
      <c r="M40" s="56">
        <v>0.41212705405403499</v>
      </c>
      <c r="N40" s="55">
        <v>8401469.932</v>
      </c>
      <c r="O40" s="55">
        <v>8401469.932</v>
      </c>
      <c r="P40" s="55">
        <v>2432</v>
      </c>
      <c r="Q40" s="55">
        <v>2245</v>
      </c>
      <c r="R40" s="56">
        <v>8.3296213808463193</v>
      </c>
      <c r="S40" s="55">
        <v>220.256077055921</v>
      </c>
      <c r="T40" s="55">
        <v>214.05583273942099</v>
      </c>
      <c r="U40" s="57">
        <v>2.8150162299158299</v>
      </c>
    </row>
    <row r="41" spans="1:21" ht="12" thickBot="1">
      <c r="A41" s="84"/>
      <c r="B41" s="71" t="s">
        <v>38</v>
      </c>
      <c r="C41" s="72"/>
      <c r="D41" s="55">
        <v>125449.54</v>
      </c>
      <c r="E41" s="58"/>
      <c r="F41" s="58"/>
      <c r="G41" s="55">
        <v>118366.7</v>
      </c>
      <c r="H41" s="56">
        <v>5.9838113253136296</v>
      </c>
      <c r="I41" s="55">
        <v>-15427.24</v>
      </c>
      <c r="J41" s="56">
        <v>-12.297566017380399</v>
      </c>
      <c r="K41" s="55">
        <v>-10801.68</v>
      </c>
      <c r="L41" s="56">
        <v>-9.1256071175423497</v>
      </c>
      <c r="M41" s="56">
        <v>0.42822597966242298</v>
      </c>
      <c r="N41" s="55">
        <v>4401268.2699999996</v>
      </c>
      <c r="O41" s="55">
        <v>4401268.2699999996</v>
      </c>
      <c r="P41" s="55">
        <v>102</v>
      </c>
      <c r="Q41" s="55">
        <v>79</v>
      </c>
      <c r="R41" s="56">
        <v>29.1139240506329</v>
      </c>
      <c r="S41" s="55">
        <v>1229.89745098039</v>
      </c>
      <c r="T41" s="55">
        <v>1076.86392405063</v>
      </c>
      <c r="U41" s="57">
        <v>12.442787551740301</v>
      </c>
    </row>
    <row r="42" spans="1:21" ht="12" customHeight="1" thickBot="1">
      <c r="A42" s="84"/>
      <c r="B42" s="71" t="s">
        <v>39</v>
      </c>
      <c r="C42" s="72"/>
      <c r="D42" s="55">
        <v>67494.009999999995</v>
      </c>
      <c r="E42" s="58"/>
      <c r="F42" s="58"/>
      <c r="G42" s="55">
        <v>70910.3</v>
      </c>
      <c r="H42" s="56">
        <v>-4.81776272276384</v>
      </c>
      <c r="I42" s="55">
        <v>9560.56</v>
      </c>
      <c r="J42" s="56">
        <v>14.1650496095876</v>
      </c>
      <c r="K42" s="55">
        <v>8053.71</v>
      </c>
      <c r="L42" s="56">
        <v>11.3576024921626</v>
      </c>
      <c r="M42" s="56">
        <v>0.18710010665891899</v>
      </c>
      <c r="N42" s="55">
        <v>2231310.5699999998</v>
      </c>
      <c r="O42" s="55">
        <v>2231310.5699999998</v>
      </c>
      <c r="P42" s="55">
        <v>72</v>
      </c>
      <c r="Q42" s="55">
        <v>76</v>
      </c>
      <c r="R42" s="56">
        <v>-5.2631578947368496</v>
      </c>
      <c r="S42" s="55">
        <v>937.41680555555604</v>
      </c>
      <c r="T42" s="55">
        <v>1152.25026315789</v>
      </c>
      <c r="U42" s="57">
        <v>-22.917602535941199</v>
      </c>
    </row>
    <row r="43" spans="1:21" ht="12" thickBot="1">
      <c r="A43" s="85"/>
      <c r="B43" s="71" t="s">
        <v>34</v>
      </c>
      <c r="C43" s="72"/>
      <c r="D43" s="59">
        <v>8668.1111999999994</v>
      </c>
      <c r="E43" s="60"/>
      <c r="F43" s="60"/>
      <c r="G43" s="59">
        <v>6813.0550000000003</v>
      </c>
      <c r="H43" s="61">
        <v>27.227964547475398</v>
      </c>
      <c r="I43" s="59">
        <v>1548.2429999999999</v>
      </c>
      <c r="J43" s="61">
        <v>17.861365230293799</v>
      </c>
      <c r="K43" s="59">
        <v>357.20639999999997</v>
      </c>
      <c r="L43" s="61">
        <v>5.2429695635805098</v>
      </c>
      <c r="M43" s="61">
        <v>3.3343092397000702</v>
      </c>
      <c r="N43" s="59">
        <v>92160.592799999999</v>
      </c>
      <c r="O43" s="59">
        <v>92160.592799999999</v>
      </c>
      <c r="P43" s="59">
        <v>7</v>
      </c>
      <c r="Q43" s="59">
        <v>7</v>
      </c>
      <c r="R43" s="61">
        <v>0</v>
      </c>
      <c r="S43" s="59">
        <v>1238.3016</v>
      </c>
      <c r="T43" s="59">
        <v>1933.0837428571399</v>
      </c>
      <c r="U43" s="62">
        <v>-56.107667377409697</v>
      </c>
    </row>
  </sheetData>
  <mergeCells count="41"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A1:U4"/>
    <mergeCell ref="W1:W4"/>
    <mergeCell ref="B6:C6"/>
    <mergeCell ref="A7:C7"/>
    <mergeCell ref="B8:C8"/>
    <mergeCell ref="A8:A43"/>
    <mergeCell ref="B43:C43"/>
    <mergeCell ref="B14:C14"/>
    <mergeCell ref="B15:C15"/>
    <mergeCell ref="B16:C16"/>
    <mergeCell ref="B17:C17"/>
    <mergeCell ref="B20:C20"/>
    <mergeCell ref="B9:C9"/>
    <mergeCell ref="B10:C10"/>
    <mergeCell ref="B11:C11"/>
    <mergeCell ref="B29:C29"/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23:C23"/>
    <mergeCell ref="B24:C24"/>
    <mergeCell ref="B19:C19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A37" sqref="A37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42748</v>
      </c>
      <c r="C2" s="65">
        <v>12</v>
      </c>
      <c r="D2" s="65">
        <v>83171</v>
      </c>
      <c r="E2" s="65">
        <v>1096262.4876059799</v>
      </c>
      <c r="F2" s="65">
        <v>823543.24497179501</v>
      </c>
      <c r="G2" s="37"/>
      <c r="H2" s="37"/>
    </row>
    <row r="3" spans="1:8">
      <c r="A3" s="65">
        <v>2</v>
      </c>
      <c r="B3" s="66">
        <v>42748</v>
      </c>
      <c r="C3" s="65">
        <v>13</v>
      </c>
      <c r="D3" s="65">
        <v>15068</v>
      </c>
      <c r="E3" s="65">
        <v>144093.00994359</v>
      </c>
      <c r="F3" s="65">
        <v>107384.973444444</v>
      </c>
      <c r="G3" s="37"/>
      <c r="H3" s="37"/>
    </row>
    <row r="4" spans="1:8">
      <c r="A4" s="65">
        <v>3</v>
      </c>
      <c r="B4" s="66">
        <v>42748</v>
      </c>
      <c r="C4" s="65">
        <v>14</v>
      </c>
      <c r="D4" s="65">
        <v>140629</v>
      </c>
      <c r="E4" s="65">
        <v>209078.74245337001</v>
      </c>
      <c r="F4" s="65">
        <v>155745.06461492</v>
      </c>
      <c r="G4" s="37"/>
      <c r="H4" s="37"/>
    </row>
    <row r="5" spans="1:8">
      <c r="A5" s="65">
        <v>4</v>
      </c>
      <c r="B5" s="66">
        <v>42748</v>
      </c>
      <c r="C5" s="65">
        <v>15</v>
      </c>
      <c r="D5" s="65">
        <v>4532</v>
      </c>
      <c r="E5" s="65">
        <v>79672.569967453295</v>
      </c>
      <c r="F5" s="65">
        <v>63953.690619090798</v>
      </c>
      <c r="G5" s="37"/>
      <c r="H5" s="37"/>
    </row>
    <row r="6" spans="1:8">
      <c r="A6" s="65">
        <v>5</v>
      </c>
      <c r="B6" s="66">
        <v>42748</v>
      </c>
      <c r="C6" s="65">
        <v>16</v>
      </c>
      <c r="D6" s="65">
        <v>6592</v>
      </c>
      <c r="E6" s="65">
        <v>283223.972675214</v>
      </c>
      <c r="F6" s="65">
        <v>234169.18341111101</v>
      </c>
      <c r="G6" s="37"/>
      <c r="H6" s="37"/>
    </row>
    <row r="7" spans="1:8">
      <c r="A7" s="65">
        <v>6</v>
      </c>
      <c r="B7" s="66">
        <v>42748</v>
      </c>
      <c r="C7" s="65">
        <v>17</v>
      </c>
      <c r="D7" s="65">
        <v>21675</v>
      </c>
      <c r="E7" s="65">
        <v>329414.99897863198</v>
      </c>
      <c r="F7" s="65">
        <v>251322.79965213701</v>
      </c>
      <c r="G7" s="37"/>
      <c r="H7" s="37"/>
    </row>
    <row r="8" spans="1:8">
      <c r="A8" s="65">
        <v>7</v>
      </c>
      <c r="B8" s="66">
        <v>42748</v>
      </c>
      <c r="C8" s="65">
        <v>18</v>
      </c>
      <c r="D8" s="65">
        <v>65956</v>
      </c>
      <c r="E8" s="65">
        <v>125163.800422222</v>
      </c>
      <c r="F8" s="65">
        <v>102798.47500000001</v>
      </c>
      <c r="G8" s="37"/>
      <c r="H8" s="37"/>
    </row>
    <row r="9" spans="1:8">
      <c r="A9" s="65">
        <v>8</v>
      </c>
      <c r="B9" s="66">
        <v>42748</v>
      </c>
      <c r="C9" s="65">
        <v>19</v>
      </c>
      <c r="D9" s="65">
        <v>30660</v>
      </c>
      <c r="E9" s="65">
        <v>197474.69618547001</v>
      </c>
      <c r="F9" s="65">
        <v>232859.75864615399</v>
      </c>
      <c r="G9" s="37"/>
      <c r="H9" s="37"/>
    </row>
    <row r="10" spans="1:8">
      <c r="A10" s="65">
        <v>9</v>
      </c>
      <c r="B10" s="66">
        <v>42748</v>
      </c>
      <c r="C10" s="65">
        <v>21</v>
      </c>
      <c r="D10" s="65">
        <v>280346</v>
      </c>
      <c r="E10" s="65">
        <v>1226665.6139726499</v>
      </c>
      <c r="F10" s="65">
        <v>1289082.7161623901</v>
      </c>
      <c r="G10" s="37"/>
      <c r="H10" s="37"/>
    </row>
    <row r="11" spans="1:8">
      <c r="A11" s="65">
        <v>10</v>
      </c>
      <c r="B11" s="66">
        <v>42748</v>
      </c>
      <c r="C11" s="65">
        <v>22</v>
      </c>
      <c r="D11" s="65">
        <v>47955</v>
      </c>
      <c r="E11" s="65">
        <v>1424362.15852137</v>
      </c>
      <c r="F11" s="65">
        <v>1255951.06583932</v>
      </c>
      <c r="G11" s="37"/>
      <c r="H11" s="37"/>
    </row>
    <row r="12" spans="1:8">
      <c r="A12" s="65">
        <v>11</v>
      </c>
      <c r="B12" s="66">
        <v>42748</v>
      </c>
      <c r="C12" s="65">
        <v>23</v>
      </c>
      <c r="D12" s="65">
        <v>226698.255</v>
      </c>
      <c r="E12" s="65">
        <v>3528135.9867444402</v>
      </c>
      <c r="F12" s="65">
        <v>3076028.4511743598</v>
      </c>
      <c r="G12" s="37"/>
      <c r="H12" s="37"/>
    </row>
    <row r="13" spans="1:8">
      <c r="A13" s="65">
        <v>12</v>
      </c>
      <c r="B13" s="66">
        <v>42748</v>
      </c>
      <c r="C13" s="65">
        <v>24</v>
      </c>
      <c r="D13" s="65">
        <v>27832.9</v>
      </c>
      <c r="E13" s="65">
        <v>663505.98513589695</v>
      </c>
      <c r="F13" s="65">
        <v>598449.83061281999</v>
      </c>
      <c r="G13" s="37"/>
      <c r="H13" s="37"/>
    </row>
    <row r="14" spans="1:8">
      <c r="A14" s="65">
        <v>13</v>
      </c>
      <c r="B14" s="66">
        <v>42748</v>
      </c>
      <c r="C14" s="65">
        <v>25</v>
      </c>
      <c r="D14" s="65">
        <v>127794</v>
      </c>
      <c r="E14" s="65">
        <v>1713554.2856000001</v>
      </c>
      <c r="F14" s="65">
        <v>1586519.469</v>
      </c>
      <c r="G14" s="37"/>
      <c r="H14" s="37"/>
    </row>
    <row r="15" spans="1:8">
      <c r="A15" s="65">
        <v>14</v>
      </c>
      <c r="B15" s="66">
        <v>42748</v>
      </c>
      <c r="C15" s="65">
        <v>26</v>
      </c>
      <c r="D15" s="65">
        <v>94107</v>
      </c>
      <c r="E15" s="65">
        <v>589383.11372056603</v>
      </c>
      <c r="F15" s="65">
        <v>524776.15520837298</v>
      </c>
      <c r="G15" s="37"/>
      <c r="H15" s="37"/>
    </row>
    <row r="16" spans="1:8">
      <c r="A16" s="65">
        <v>15</v>
      </c>
      <c r="B16" s="66">
        <v>42748</v>
      </c>
      <c r="C16" s="65">
        <v>27</v>
      </c>
      <c r="D16" s="65">
        <v>177440.58100000001</v>
      </c>
      <c r="E16" s="65">
        <v>1634263.9919867299</v>
      </c>
      <c r="F16" s="65">
        <v>1548800.5269477901</v>
      </c>
      <c r="G16" s="37"/>
      <c r="H16" s="37"/>
    </row>
    <row r="17" spans="1:9">
      <c r="A17" s="65">
        <v>16</v>
      </c>
      <c r="B17" s="66">
        <v>42748</v>
      </c>
      <c r="C17" s="65">
        <v>29</v>
      </c>
      <c r="D17" s="65">
        <v>382128</v>
      </c>
      <c r="E17" s="65">
        <v>4569872.7080623899</v>
      </c>
      <c r="F17" s="65">
        <v>5012335.9142546998</v>
      </c>
      <c r="G17" s="37"/>
      <c r="H17" s="37"/>
    </row>
    <row r="18" spans="1:9">
      <c r="A18" s="65">
        <v>17</v>
      </c>
      <c r="B18" s="66">
        <v>42748</v>
      </c>
      <c r="C18" s="65">
        <v>31</v>
      </c>
      <c r="D18" s="65">
        <v>37656.911</v>
      </c>
      <c r="E18" s="65">
        <v>490075.91746996401</v>
      </c>
      <c r="F18" s="65">
        <v>434366.07480026101</v>
      </c>
      <c r="G18" s="37"/>
      <c r="H18" s="37"/>
    </row>
    <row r="19" spans="1:9">
      <c r="A19" s="65">
        <v>18</v>
      </c>
      <c r="B19" s="66">
        <v>42748</v>
      </c>
      <c r="C19" s="65">
        <v>32</v>
      </c>
      <c r="D19" s="65">
        <v>47557.949000000001</v>
      </c>
      <c r="E19" s="65">
        <v>712185.50701674598</v>
      </c>
      <c r="F19" s="65">
        <v>736763.90663510596</v>
      </c>
      <c r="G19" s="37"/>
      <c r="H19" s="37"/>
    </row>
    <row r="20" spans="1:9">
      <c r="A20" s="65">
        <v>19</v>
      </c>
      <c r="B20" s="66">
        <v>42748</v>
      </c>
      <c r="C20" s="65">
        <v>33</v>
      </c>
      <c r="D20" s="65">
        <v>67866.33</v>
      </c>
      <c r="E20" s="65">
        <v>1375299.6861854501</v>
      </c>
      <c r="F20" s="65">
        <v>1135349.79137675</v>
      </c>
      <c r="G20" s="37"/>
      <c r="H20" s="37"/>
    </row>
    <row r="21" spans="1:9">
      <c r="A21" s="65">
        <v>20</v>
      </c>
      <c r="B21" s="66">
        <v>42748</v>
      </c>
      <c r="C21" s="65">
        <v>34</v>
      </c>
      <c r="D21" s="65">
        <v>52496.75</v>
      </c>
      <c r="E21" s="65">
        <v>327577.58532070898</v>
      </c>
      <c r="F21" s="65">
        <v>245846.172126511</v>
      </c>
      <c r="G21" s="37"/>
      <c r="H21" s="37"/>
    </row>
    <row r="22" spans="1:9">
      <c r="A22" s="65">
        <v>21</v>
      </c>
      <c r="B22" s="66">
        <v>42748</v>
      </c>
      <c r="C22" s="65">
        <v>35</v>
      </c>
      <c r="D22" s="65">
        <v>52170.36</v>
      </c>
      <c r="E22" s="65">
        <v>1507699.4460044201</v>
      </c>
      <c r="F22" s="65">
        <v>1481965.0794247801</v>
      </c>
      <c r="G22" s="37"/>
      <c r="H22" s="37"/>
    </row>
    <row r="23" spans="1:9">
      <c r="A23" s="65">
        <v>22</v>
      </c>
      <c r="B23" s="66">
        <v>42748</v>
      </c>
      <c r="C23" s="65">
        <v>36</v>
      </c>
      <c r="D23" s="65">
        <v>193889.386</v>
      </c>
      <c r="E23" s="65">
        <v>809779.87121327396</v>
      </c>
      <c r="F23" s="65">
        <v>696445.38319330104</v>
      </c>
      <c r="G23" s="37"/>
      <c r="H23" s="37"/>
    </row>
    <row r="24" spans="1:9">
      <c r="A24" s="65">
        <v>23</v>
      </c>
      <c r="B24" s="66">
        <v>42748</v>
      </c>
      <c r="C24" s="65">
        <v>37</v>
      </c>
      <c r="D24" s="65">
        <v>138543.45600000001</v>
      </c>
      <c r="E24" s="65">
        <v>1300477.4623008801</v>
      </c>
      <c r="F24" s="65">
        <v>1154150.4098709801</v>
      </c>
      <c r="G24" s="37"/>
      <c r="H24" s="37"/>
    </row>
    <row r="25" spans="1:9">
      <c r="A25" s="65">
        <v>24</v>
      </c>
      <c r="B25" s="66">
        <v>42748</v>
      </c>
      <c r="C25" s="65">
        <v>38</v>
      </c>
      <c r="D25" s="65">
        <v>226349.11300000001</v>
      </c>
      <c r="E25" s="65">
        <v>1311957.1012823</v>
      </c>
      <c r="F25" s="65">
        <v>1306638.0935150399</v>
      </c>
      <c r="G25" s="37"/>
      <c r="H25" s="37"/>
    </row>
    <row r="26" spans="1:9">
      <c r="A26" s="65">
        <v>25</v>
      </c>
      <c r="B26" s="66">
        <v>42748</v>
      </c>
      <c r="C26" s="65">
        <v>39</v>
      </c>
      <c r="D26" s="65">
        <v>106268.47500000001</v>
      </c>
      <c r="E26" s="65">
        <v>162347.938744649</v>
      </c>
      <c r="F26" s="65">
        <v>125525.80351532099</v>
      </c>
      <c r="G26" s="37"/>
      <c r="H26" s="37"/>
    </row>
    <row r="27" spans="1:9">
      <c r="A27" s="65">
        <v>26</v>
      </c>
      <c r="B27" s="66">
        <v>42748</v>
      </c>
      <c r="C27" s="65">
        <v>42</v>
      </c>
      <c r="D27" s="65">
        <v>18802.300999999999</v>
      </c>
      <c r="E27" s="65">
        <v>382887.1115</v>
      </c>
      <c r="F27" s="65">
        <v>348031.0134</v>
      </c>
      <c r="G27" s="37"/>
      <c r="H27" s="37"/>
    </row>
    <row r="28" spans="1:9">
      <c r="A28" s="65">
        <v>27</v>
      </c>
      <c r="B28" s="66">
        <v>42748</v>
      </c>
      <c r="C28" s="65">
        <v>70</v>
      </c>
      <c r="D28" s="65">
        <v>126</v>
      </c>
      <c r="E28" s="65">
        <v>191879.52</v>
      </c>
      <c r="F28" s="65">
        <v>172130.31</v>
      </c>
      <c r="G28" s="37"/>
      <c r="H28" s="37"/>
    </row>
    <row r="29" spans="1:9">
      <c r="A29" s="65">
        <v>28</v>
      </c>
      <c r="B29" s="66">
        <v>42748</v>
      </c>
      <c r="C29" s="65">
        <v>71</v>
      </c>
      <c r="D29" s="65">
        <v>162</v>
      </c>
      <c r="E29" s="65">
        <v>446963.3</v>
      </c>
      <c r="F29" s="65">
        <v>474133.06</v>
      </c>
      <c r="G29" s="37"/>
      <c r="H29" s="37"/>
    </row>
    <row r="30" spans="1:9">
      <c r="A30" s="65">
        <v>29</v>
      </c>
      <c r="B30" s="66">
        <v>42748</v>
      </c>
      <c r="C30" s="65">
        <v>72</v>
      </c>
      <c r="D30" s="65">
        <v>20</v>
      </c>
      <c r="E30" s="65">
        <v>62357.27</v>
      </c>
      <c r="F30" s="65">
        <v>58845.31</v>
      </c>
      <c r="G30" s="37"/>
      <c r="H30" s="37"/>
    </row>
    <row r="31" spans="1:9">
      <c r="A31" s="39">
        <v>30</v>
      </c>
      <c r="B31" s="66">
        <v>42748</v>
      </c>
      <c r="C31" s="39">
        <v>73</v>
      </c>
      <c r="D31" s="39">
        <v>105</v>
      </c>
      <c r="E31" s="39">
        <v>172744.69</v>
      </c>
      <c r="F31" s="39">
        <v>183204.82</v>
      </c>
      <c r="G31" s="39"/>
      <c r="H31" s="39"/>
      <c r="I31" s="39"/>
    </row>
    <row r="32" spans="1:9">
      <c r="A32" s="39">
        <v>31</v>
      </c>
      <c r="B32" s="66">
        <v>42748</v>
      </c>
      <c r="C32" s="39">
        <v>75</v>
      </c>
      <c r="D32" s="39">
        <v>61</v>
      </c>
      <c r="E32" s="39">
        <v>21701.709401709399</v>
      </c>
      <c r="F32" s="39">
        <v>19506.7051282051</v>
      </c>
      <c r="G32" s="39"/>
      <c r="H32" s="39"/>
    </row>
    <row r="33" spans="1:8">
      <c r="A33" s="39">
        <v>32</v>
      </c>
      <c r="B33" s="66">
        <v>42748</v>
      </c>
      <c r="C33" s="39">
        <v>76</v>
      </c>
      <c r="D33" s="39">
        <v>2678</v>
      </c>
      <c r="E33" s="39">
        <v>535662.77503846202</v>
      </c>
      <c r="F33" s="39">
        <v>506138.340198291</v>
      </c>
      <c r="G33" s="39"/>
      <c r="H33" s="39"/>
    </row>
    <row r="34" spans="1:8">
      <c r="A34" s="39">
        <v>33</v>
      </c>
      <c r="B34" s="66">
        <v>42748</v>
      </c>
      <c r="C34" s="39">
        <v>77</v>
      </c>
      <c r="D34" s="39">
        <v>90</v>
      </c>
      <c r="E34" s="39">
        <v>125449.54</v>
      </c>
      <c r="F34" s="39">
        <v>140876.78</v>
      </c>
      <c r="G34" s="30"/>
      <c r="H34" s="30"/>
    </row>
    <row r="35" spans="1:8">
      <c r="A35" s="39">
        <v>34</v>
      </c>
      <c r="B35" s="66">
        <v>42748</v>
      </c>
      <c r="C35" s="39">
        <v>78</v>
      </c>
      <c r="D35" s="39">
        <v>68</v>
      </c>
      <c r="E35" s="39">
        <v>67494.009999999995</v>
      </c>
      <c r="F35" s="39">
        <v>57933.45</v>
      </c>
      <c r="G35" s="30"/>
      <c r="H35" s="30"/>
    </row>
    <row r="36" spans="1:8">
      <c r="A36" s="39">
        <v>35</v>
      </c>
      <c r="B36" s="66">
        <v>42748</v>
      </c>
      <c r="C36" s="39">
        <v>99</v>
      </c>
      <c r="D36" s="39">
        <v>7</v>
      </c>
      <c r="E36" s="39">
        <v>8668.1113380228398</v>
      </c>
      <c r="F36" s="39">
        <v>7119.8683911958196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2017-01-14T02:14:19Z</dcterms:modified>
</cp:coreProperties>
</file>