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<sst xmlns="http://schemas.openxmlformats.org/spreadsheetml/2006/main" count="116" uniqueCount="76">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</sst>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41664278.360099986</v>
      </c>
      <c r="F3" s="25">
        <f>RA!I7</f>
        <v>1321037.6555999999</v>
      </c>
      <c r="G3" s="16">
        <f>SUM(G4:G42)</f>
        <v>40343240.704499997</v>
      </c>
      <c r="H3" s="27">
        <f>RA!J7</f>
        <v>3.1706721143287502</v>
      </c>
      <c r="I3" s="20">
        <f>SUM(I4:I42)</f>
        <v>41664287.160005406</v>
      </c>
      <c r="J3" s="21">
        <f>SUM(J4:J42)</f>
        <v>40343240.668510899</v>
      </c>
      <c r="K3" s="22">
        <f>E3-I3</f>
        <v>-8.7999054193496704</v>
      </c>
      <c r="L3" s="22">
        <f>G3-J3</f>
        <v>3.5989098250865936E-2</v>
      </c>
    </row>
    <row r="4" spans="1:13">
      <c r="A4" s="71">
        <f>RA!A8</f>
        <v>42750</v>
      </c>
      <c r="B4" s="12">
        <v>12</v>
      </c>
      <c r="C4" s="69" t="s">
        <v>6</v>
      </c>
      <c r="D4" s="69"/>
      <c r="E4" s="15">
        <f>IFERROR(VLOOKUP(C4,RA!B:D,3,0),0)</f>
        <v>1461802.3045000001</v>
      </c>
      <c r="F4" s="25">
        <f>IFERROR(VLOOKUP(C4,RA!B:I,8,0),0)</f>
        <v>346285.99550000002</v>
      </c>
      <c r="G4" s="16">
        <f t="shared" ref="G4:G42" si="0">E4-F4</f>
        <v>1115516.3090000001</v>
      </c>
      <c r="H4" s="27">
        <f>RA!J8</f>
        <v>23.688975891883299</v>
      </c>
      <c r="I4" s="20">
        <f>IFERROR(VLOOKUP(B4,RMS!C:E,3,FALSE),0)</f>
        <v>1461804.09882735</v>
      </c>
      <c r="J4" s="21">
        <f>IFERROR(VLOOKUP(B4,RMS!C:F,4,FALSE),0)</f>
        <v>1115516.3055461501</v>
      </c>
      <c r="K4" s="22">
        <f t="shared" ref="K4:K42" si="1">E4-I4</f>
        <v>-1.7943273498676717</v>
      </c>
      <c r="L4" s="22">
        <f t="shared" ref="L4:L42" si="2">G4-J4</f>
        <v>3.4538500476628542E-3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196688.40400000001</v>
      </c>
      <c r="F5" s="25">
        <f>IFERROR(VLOOKUP(C5,RA!B:I,8,0),0)</f>
        <v>51109.237999999998</v>
      </c>
      <c r="G5" s="16">
        <f t="shared" si="0"/>
        <v>145579.16600000003</v>
      </c>
      <c r="H5" s="27">
        <f>RA!J9</f>
        <v>25.984876058072</v>
      </c>
      <c r="I5" s="20">
        <f>IFERROR(VLOOKUP(B5,RMS!C:E,3,FALSE),0)</f>
        <v>196688.54259059799</v>
      </c>
      <c r="J5" s="21">
        <f>IFERROR(VLOOKUP(B5,RMS!C:F,4,FALSE),0)</f>
        <v>145579.172582906</v>
      </c>
      <c r="K5" s="22">
        <f t="shared" si="1"/>
        <v>-0.13859059798414819</v>
      </c>
      <c r="L5" s="22">
        <f t="shared" si="2"/>
        <v>-6.5829059749376029E-3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253566.8437</v>
      </c>
      <c r="F6" s="25">
        <f>IFERROR(VLOOKUP(C6,RA!B:I,8,0),0)</f>
        <v>67201.298200000005</v>
      </c>
      <c r="G6" s="16">
        <f t="shared" si="0"/>
        <v>186365.54550000001</v>
      </c>
      <c r="H6" s="27">
        <f>RA!J10</f>
        <v>26.502399611641302</v>
      </c>
      <c r="I6" s="20">
        <f>IFERROR(VLOOKUP(B6,RMS!C:E,3,FALSE),0)</f>
        <v>253568.82424410401</v>
      </c>
      <c r="J6" s="21">
        <f>IFERROR(VLOOKUP(B6,RMS!C:F,4,FALSE),0)</f>
        <v>186365.554304755</v>
      </c>
      <c r="K6" s="22">
        <f>E6-I6</f>
        <v>-1.9805441040080041</v>
      </c>
      <c r="L6" s="22">
        <f t="shared" si="2"/>
        <v>-8.8047549943439662E-3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100052.7653</v>
      </c>
      <c r="F7" s="25">
        <f>IFERROR(VLOOKUP(C7,RA!B:I,8,0),0)</f>
        <v>20883.281999999999</v>
      </c>
      <c r="G7" s="16">
        <f t="shared" si="0"/>
        <v>79169.483299999993</v>
      </c>
      <c r="H7" s="27">
        <f>RA!J11</f>
        <v>20.872268684811701</v>
      </c>
      <c r="I7" s="20">
        <f>IFERROR(VLOOKUP(B7,RMS!C:E,3,FALSE),0)</f>
        <v>100052.83052278199</v>
      </c>
      <c r="J7" s="21">
        <f>IFERROR(VLOOKUP(B7,RMS!C:F,4,FALSE),0)</f>
        <v>79169.483810362304</v>
      </c>
      <c r="K7" s="22">
        <f t="shared" si="1"/>
        <v>-6.522278199554421E-2</v>
      </c>
      <c r="L7" s="22">
        <f t="shared" si="2"/>
        <v>-5.1036231161560863E-4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401934.97779999999</v>
      </c>
      <c r="F8" s="25">
        <f>IFERROR(VLOOKUP(C8,RA!B:I,8,0),0)</f>
        <v>59807.2261</v>
      </c>
      <c r="G8" s="16">
        <f t="shared" si="0"/>
        <v>342127.75170000002</v>
      </c>
      <c r="H8" s="27">
        <f>RA!J12</f>
        <v>14.8798261916284</v>
      </c>
      <c r="I8" s="20">
        <f>IFERROR(VLOOKUP(B8,RMS!C:E,3,FALSE),0)</f>
        <v>401934.95606153802</v>
      </c>
      <c r="J8" s="21">
        <f>IFERROR(VLOOKUP(B8,RMS!C:F,4,FALSE),0)</f>
        <v>342127.75200854702</v>
      </c>
      <c r="K8" s="22">
        <f t="shared" si="1"/>
        <v>2.1738461975473911E-2</v>
      </c>
      <c r="L8" s="22">
        <f t="shared" si="2"/>
        <v>-3.0854699434712529E-4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442154.58730000001</v>
      </c>
      <c r="F9" s="25">
        <f>IFERROR(VLOOKUP(C9,RA!B:I,8,0),0)</f>
        <v>90655.602499999994</v>
      </c>
      <c r="G9" s="16">
        <f t="shared" si="0"/>
        <v>351498.98480000003</v>
      </c>
      <c r="H9" s="27">
        <f>RA!J13</f>
        <v>20.503146434278801</v>
      </c>
      <c r="I9" s="20">
        <f>IFERROR(VLOOKUP(B9,RMS!C:E,3,FALSE),0)</f>
        <v>442154.87440170901</v>
      </c>
      <c r="J9" s="21">
        <f>IFERROR(VLOOKUP(B9,RMS!C:F,4,FALSE),0)</f>
        <v>351498.98662307701</v>
      </c>
      <c r="K9" s="22">
        <f t="shared" si="1"/>
        <v>-0.28710170899285004</v>
      </c>
      <c r="L9" s="22">
        <f t="shared" si="2"/>
        <v>-1.8230769783258438E-3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150323.9541</v>
      </c>
      <c r="F10" s="25">
        <f>IFERROR(VLOOKUP(C10,RA!B:I,8,0),0)</f>
        <v>30242.4391</v>
      </c>
      <c r="G10" s="16">
        <f t="shared" si="0"/>
        <v>120081.515</v>
      </c>
      <c r="H10" s="27">
        <f>RA!J14</f>
        <v>20.1181769605939</v>
      </c>
      <c r="I10" s="20">
        <f>IFERROR(VLOOKUP(B10,RMS!C:E,3,FALSE),0)</f>
        <v>150323.957045299</v>
      </c>
      <c r="J10" s="21">
        <f>IFERROR(VLOOKUP(B10,RMS!C:F,4,FALSE),0)</f>
        <v>120081.51765641</v>
      </c>
      <c r="K10" s="22">
        <f t="shared" si="1"/>
        <v>-2.9452989983838052E-3</v>
      </c>
      <c r="L10" s="22">
        <f t="shared" si="2"/>
        <v>-2.6564099971437827E-3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229995.0098</v>
      </c>
      <c r="F11" s="25">
        <f>IFERROR(VLOOKUP(C11,RA!B:I,8,0),0)</f>
        <v>-35607.616999999998</v>
      </c>
      <c r="G11" s="16">
        <f t="shared" si="0"/>
        <v>265602.62679999997</v>
      </c>
      <c r="H11" s="27">
        <f>RA!J15</f>
        <v>-15.481908512260301</v>
      </c>
      <c r="I11" s="20">
        <f>IFERROR(VLOOKUP(B11,RMS!C:E,3,FALSE),0)</f>
        <v>229995.040120513</v>
      </c>
      <c r="J11" s="21">
        <f>IFERROR(VLOOKUP(B11,RMS!C:F,4,FALSE),0)</f>
        <v>265602.62644102599</v>
      </c>
      <c r="K11" s="22">
        <f t="shared" si="1"/>
        <v>-3.0320513003971428E-2</v>
      </c>
      <c r="L11" s="22">
        <f t="shared" si="2"/>
        <v>3.589739790186286E-4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1647119.6052000001</v>
      </c>
      <c r="F12" s="25">
        <f>IFERROR(VLOOKUP(C12,RA!B:I,8,0),0)</f>
        <v>-104128.9495</v>
      </c>
      <c r="G12" s="16">
        <f t="shared" si="0"/>
        <v>1751248.5547000002</v>
      </c>
      <c r="H12" s="27">
        <f>RA!J16</f>
        <v>-6.3218814936852299</v>
      </c>
      <c r="I12" s="20">
        <f>IFERROR(VLOOKUP(B12,RMS!C:E,3,FALSE),0)</f>
        <v>1647119.6212452999</v>
      </c>
      <c r="J12" s="21">
        <f>IFERROR(VLOOKUP(B12,RMS!C:F,4,FALSE),0)</f>
        <v>1751248.5551247899</v>
      </c>
      <c r="K12" s="22">
        <f t="shared" si="1"/>
        <v>-1.604529982432723E-2</v>
      </c>
      <c r="L12" s="22">
        <f t="shared" si="2"/>
        <v>-4.2478973045945168E-4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2108417.6806000001</v>
      </c>
      <c r="F13" s="25">
        <f>IFERROR(VLOOKUP(C13,RA!B:I,8,0),0)</f>
        <v>218888.39920000001</v>
      </c>
      <c r="G13" s="16">
        <f t="shared" si="0"/>
        <v>1889529.2814</v>
      </c>
      <c r="H13" s="27">
        <f>RA!J17</f>
        <v>10.381643125744899</v>
      </c>
      <c r="I13" s="20">
        <f>IFERROR(VLOOKUP(B13,RMS!C:E,3,FALSE),0)</f>
        <v>2108417.6728512798</v>
      </c>
      <c r="J13" s="21">
        <f>IFERROR(VLOOKUP(B13,RMS!C:F,4,FALSE),0)</f>
        <v>1889529.2836410301</v>
      </c>
      <c r="K13" s="22">
        <f t="shared" si="1"/>
        <v>7.7487202361226082E-3</v>
      </c>
      <c r="L13" s="22">
        <f t="shared" si="2"/>
        <v>-2.2410301025956869E-3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5674500.7374</v>
      </c>
      <c r="F14" s="25">
        <f>IFERROR(VLOOKUP(C14,RA!B:I,8,0),0)</f>
        <v>227996.49340000001</v>
      </c>
      <c r="G14" s="16">
        <f t="shared" si="0"/>
        <v>5446504.2439999999</v>
      </c>
      <c r="H14" s="27">
        <f>RA!J18</f>
        <v>4.01791283411597</v>
      </c>
      <c r="I14" s="20">
        <f>IFERROR(VLOOKUP(B14,RMS!C:E,3,FALSE),0)</f>
        <v>5674501.3856188003</v>
      </c>
      <c r="J14" s="21">
        <f>IFERROR(VLOOKUP(B14,RMS!C:F,4,FALSE),0)</f>
        <v>5446504.17523761</v>
      </c>
      <c r="K14" s="22">
        <f t="shared" si="1"/>
        <v>-0.64821880031377077</v>
      </c>
      <c r="L14" s="22">
        <f t="shared" si="2"/>
        <v>6.8762389943003654E-2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803187.45409999997</v>
      </c>
      <c r="F15" s="25">
        <f>IFERROR(VLOOKUP(C15,RA!B:I,8,0),0)</f>
        <v>84133.277499999997</v>
      </c>
      <c r="G15" s="16">
        <f t="shared" si="0"/>
        <v>719054.17660000001</v>
      </c>
      <c r="H15" s="27">
        <f>RA!J19</f>
        <v>10.4749242621418</v>
      </c>
      <c r="I15" s="20">
        <f>IFERROR(VLOOKUP(B15,RMS!C:E,3,FALSE),0)</f>
        <v>803187.39198632503</v>
      </c>
      <c r="J15" s="21">
        <f>IFERROR(VLOOKUP(B15,RMS!C:F,4,FALSE),0)</f>
        <v>719054.17586495704</v>
      </c>
      <c r="K15" s="22">
        <f t="shared" si="1"/>
        <v>6.2113674939610064E-2</v>
      </c>
      <c r="L15" s="22">
        <f t="shared" si="2"/>
        <v>7.3504296597093344E-4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2386884.5745999999</v>
      </c>
      <c r="F16" s="25">
        <f>IFERROR(VLOOKUP(C16,RA!B:I,8,0),0)</f>
        <v>123390.5836</v>
      </c>
      <c r="G16" s="16">
        <f t="shared" si="0"/>
        <v>2263493.9909999999</v>
      </c>
      <c r="H16" s="27">
        <f>RA!J20</f>
        <v>5.1695245305558197</v>
      </c>
      <c r="I16" s="20">
        <f>IFERROR(VLOOKUP(B16,RMS!C:E,3,FALSE),0)</f>
        <v>2386885.0951999999</v>
      </c>
      <c r="J16" s="21">
        <f>IFERROR(VLOOKUP(B16,RMS!C:F,4,FALSE),0)</f>
        <v>2263493.9909999999</v>
      </c>
      <c r="K16" s="22">
        <f t="shared" si="1"/>
        <v>-0.5205999999307096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716788.58790000004</v>
      </c>
      <c r="F17" s="25">
        <f>IFERROR(VLOOKUP(C17,RA!B:I,8,0),0)</f>
        <v>79166.274799999999</v>
      </c>
      <c r="G17" s="16">
        <f t="shared" si="0"/>
        <v>637622.31310000003</v>
      </c>
      <c r="H17" s="27">
        <f>RA!J21</f>
        <v>11.0445780159442</v>
      </c>
      <c r="I17" s="20">
        <f>IFERROR(VLOOKUP(B17,RMS!C:E,3,FALSE),0)</f>
        <v>716787.51856479095</v>
      </c>
      <c r="J17" s="21">
        <f>IFERROR(VLOOKUP(B17,RMS!C:F,4,FALSE),0)</f>
        <v>637622.31304731104</v>
      </c>
      <c r="K17" s="22">
        <f t="shared" si="1"/>
        <v>1.0693352090893313</v>
      </c>
      <c r="L17" s="22">
        <f t="shared" si="2"/>
        <v>5.2688992582261562E-5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1976827.3086999999</v>
      </c>
      <c r="F18" s="25">
        <f>IFERROR(VLOOKUP(C18,RA!B:I,8,0),0)</f>
        <v>121530.80499999999</v>
      </c>
      <c r="G18" s="16">
        <f t="shared" si="0"/>
        <v>1855296.5037</v>
      </c>
      <c r="H18" s="27">
        <f>RA!J22</f>
        <v>6.14777044333331</v>
      </c>
      <c r="I18" s="20">
        <f>IFERROR(VLOOKUP(B18,RMS!C:E,3,FALSE),0)</f>
        <v>1976829.7846607401</v>
      </c>
      <c r="J18" s="21">
        <f>IFERROR(VLOOKUP(B18,RMS!C:F,4,FALSE),0)</f>
        <v>1855296.4958292099</v>
      </c>
      <c r="K18" s="22">
        <f t="shared" si="1"/>
        <v>-2.4759607401210815</v>
      </c>
      <c r="L18" s="22">
        <f t="shared" si="2"/>
        <v>7.8707900829613209E-3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5647585.0144999996</v>
      </c>
      <c r="F19" s="25">
        <f>IFERROR(VLOOKUP(C19,RA!B:I,8,0),0)</f>
        <v>-445429.99430000002</v>
      </c>
      <c r="G19" s="16">
        <f t="shared" si="0"/>
        <v>6093015.0088</v>
      </c>
      <c r="H19" s="27">
        <f>RA!J23</f>
        <v>-7.8870878996309397</v>
      </c>
      <c r="I19" s="20">
        <f>IFERROR(VLOOKUP(B19,RMS!C:E,3,FALSE),0)</f>
        <v>5647586.9857589696</v>
      </c>
      <c r="J19" s="21">
        <f>IFERROR(VLOOKUP(B19,RMS!C:F,4,FALSE),0)</f>
        <v>6093015.0236581201</v>
      </c>
      <c r="K19" s="22">
        <f t="shared" si="1"/>
        <v>-1.9712589699774981</v>
      </c>
      <c r="L19" s="22">
        <f t="shared" si="2"/>
        <v>-1.4858120121061802E-2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539146.37239999999</v>
      </c>
      <c r="F20" s="25">
        <f>IFERROR(VLOOKUP(C20,RA!B:I,8,0),0)</f>
        <v>64448.413399999998</v>
      </c>
      <c r="G20" s="16">
        <f t="shared" si="0"/>
        <v>474697.95899999997</v>
      </c>
      <c r="H20" s="27">
        <f>RA!J24</f>
        <v>11.953787820756199</v>
      </c>
      <c r="I20" s="20">
        <f>IFERROR(VLOOKUP(B20,RMS!C:E,3,FALSE),0)</f>
        <v>539146.48015907302</v>
      </c>
      <c r="J20" s="21">
        <f>IFERROR(VLOOKUP(B20,RMS!C:F,4,FALSE),0)</f>
        <v>474697.94937588199</v>
      </c>
      <c r="K20" s="22">
        <f t="shared" si="1"/>
        <v>-0.10775907302740961</v>
      </c>
      <c r="L20" s="22">
        <f t="shared" si="2"/>
        <v>9.624117985367775E-3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939662.43689999997</v>
      </c>
      <c r="F21" s="25">
        <f>IFERROR(VLOOKUP(C21,RA!B:I,8,0),0)</f>
        <v>-12373.6324</v>
      </c>
      <c r="G21" s="16">
        <f t="shared" si="0"/>
        <v>952036.06929999997</v>
      </c>
      <c r="H21" s="27">
        <f>RA!J25</f>
        <v>-1.31681675398469</v>
      </c>
      <c r="I21" s="20">
        <f>IFERROR(VLOOKUP(B21,RMS!C:E,3,FALSE),0)</f>
        <v>939662.43242405995</v>
      </c>
      <c r="J21" s="21">
        <f>IFERROR(VLOOKUP(B21,RMS!C:F,4,FALSE),0)</f>
        <v>952036.05889165401</v>
      </c>
      <c r="K21" s="22">
        <f t="shared" si="1"/>
        <v>4.4759400188922882E-3</v>
      </c>
      <c r="L21" s="22">
        <f t="shared" si="2"/>
        <v>1.0408345959149301E-2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1694375.6298</v>
      </c>
      <c r="F22" s="25">
        <f>IFERROR(VLOOKUP(C22,RA!B:I,8,0),0)</f>
        <v>298962.67989999999</v>
      </c>
      <c r="G22" s="16">
        <f t="shared" si="0"/>
        <v>1395412.9498999999</v>
      </c>
      <c r="H22" s="27">
        <f>RA!J26</f>
        <v>17.644415715261999</v>
      </c>
      <c r="I22" s="20">
        <f>IFERROR(VLOOKUP(B22,RMS!C:E,3,FALSE),0)</f>
        <v>1694375.69520835</v>
      </c>
      <c r="J22" s="21">
        <f>IFERROR(VLOOKUP(B22,RMS!C:F,4,FALSE),0)</f>
        <v>1395412.8945808201</v>
      </c>
      <c r="K22" s="22">
        <f t="shared" si="1"/>
        <v>-6.5408349968492985E-2</v>
      </c>
      <c r="L22" s="22">
        <f t="shared" si="2"/>
        <v>5.5319179780781269E-2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355282.28460000001</v>
      </c>
      <c r="F23" s="25">
        <f>IFERROR(VLOOKUP(C23,RA!B:I,8,0),0)</f>
        <v>89050.994600000005</v>
      </c>
      <c r="G23" s="16">
        <f t="shared" si="0"/>
        <v>266231.29000000004</v>
      </c>
      <c r="H23" s="27">
        <f>RA!J27</f>
        <v>25.064856442324299</v>
      </c>
      <c r="I23" s="20">
        <f>IFERROR(VLOOKUP(B23,RMS!C:E,3,FALSE),0)</f>
        <v>355282.20668655902</v>
      </c>
      <c r="J23" s="21">
        <f>IFERROR(VLOOKUP(B23,RMS!C:F,4,FALSE),0)</f>
        <v>266231.29976202297</v>
      </c>
      <c r="K23" s="22">
        <f t="shared" si="1"/>
        <v>7.7913440996780992E-2</v>
      </c>
      <c r="L23" s="22">
        <f t="shared" si="2"/>
        <v>-9.7620229353196919E-3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1692163.2819999999</v>
      </c>
      <c r="F24" s="25">
        <f>IFERROR(VLOOKUP(C24,RA!B:I,8,0),0)</f>
        <v>39000.106699999997</v>
      </c>
      <c r="G24" s="16">
        <f t="shared" si="0"/>
        <v>1653163.1753</v>
      </c>
      <c r="H24" s="27">
        <f>RA!J28</f>
        <v>2.3047484314814501</v>
      </c>
      <c r="I24" s="20">
        <f>IFERROR(VLOOKUP(B24,RMS!C:E,3,FALSE),0)</f>
        <v>1692163.3315938101</v>
      </c>
      <c r="J24" s="21">
        <f>IFERROR(VLOOKUP(B24,RMS!C:F,4,FALSE),0)</f>
        <v>1653163.1740991201</v>
      </c>
      <c r="K24" s="22">
        <f t="shared" si="1"/>
        <v>-4.959381022490561E-2</v>
      </c>
      <c r="L24" s="22">
        <f t="shared" si="2"/>
        <v>1.2008799239993095E-3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1031900.819</v>
      </c>
      <c r="F25" s="25">
        <f>IFERROR(VLOOKUP(C25,RA!B:I,8,0),0)</f>
        <v>127794.8349</v>
      </c>
      <c r="G25" s="16">
        <f t="shared" si="0"/>
        <v>904105.9841</v>
      </c>
      <c r="H25" s="27">
        <f>RA!J29</f>
        <v>12.384410647512</v>
      </c>
      <c r="I25" s="20">
        <f>IFERROR(VLOOKUP(B25,RMS!C:E,3,FALSE),0)</f>
        <v>1031900.83661504</v>
      </c>
      <c r="J25" s="21">
        <f>IFERROR(VLOOKUP(B25,RMS!C:F,4,FALSE),0)</f>
        <v>904106.02403946395</v>
      </c>
      <c r="K25" s="22">
        <f t="shared" si="1"/>
        <v>-1.7615039949305356E-2</v>
      </c>
      <c r="L25" s="22">
        <f t="shared" si="2"/>
        <v>-3.9939463953487575E-2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1613064.4986</v>
      </c>
      <c r="F26" s="25">
        <f>IFERROR(VLOOKUP(C26,RA!B:I,8,0),0)</f>
        <v>167438.05319999999</v>
      </c>
      <c r="G26" s="16">
        <f t="shared" si="0"/>
        <v>1445626.4454000001</v>
      </c>
      <c r="H26" s="27">
        <f>RA!J30</f>
        <v>10.380121399071299</v>
      </c>
      <c r="I26" s="20">
        <f>IFERROR(VLOOKUP(B26,RMS!C:E,3,FALSE),0)</f>
        <v>1613064.4856123901</v>
      </c>
      <c r="J26" s="21">
        <f>IFERROR(VLOOKUP(B26,RMS!C:F,4,FALSE),0)</f>
        <v>1445626.4565487499</v>
      </c>
      <c r="K26" s="22">
        <f t="shared" si="1"/>
        <v>1.2987609952688217E-2</v>
      </c>
      <c r="L26" s="22">
        <f t="shared" si="2"/>
        <v>-1.1148749850690365E-2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1467612.504</v>
      </c>
      <c r="F27" s="25">
        <f>IFERROR(VLOOKUP(C27,RA!B:I,8,0),0)</f>
        <v>14539.6772</v>
      </c>
      <c r="G27" s="16">
        <f t="shared" si="0"/>
        <v>1453072.8267999999</v>
      </c>
      <c r="H27" s="27">
        <f>RA!J31</f>
        <v>0.99070273388731001</v>
      </c>
      <c r="I27" s="20">
        <f>IFERROR(VLOOKUP(B27,RMS!C:E,3,FALSE),0)</f>
        <v>1467612.4947407099</v>
      </c>
      <c r="J27" s="21">
        <f>IFERROR(VLOOKUP(B27,RMS!C:F,4,FALSE),0)</f>
        <v>1453072.8376070799</v>
      </c>
      <c r="K27" s="22">
        <f t="shared" si="1"/>
        <v>9.2592900618910789E-3</v>
      </c>
      <c r="L27" s="22">
        <f t="shared" si="2"/>
        <v>-1.0807079961523414E-2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178398.10149999999</v>
      </c>
      <c r="F28" s="25">
        <f>IFERROR(VLOOKUP(C28,RA!B:I,8,0),0)</f>
        <v>40632.145299999996</v>
      </c>
      <c r="G28" s="16">
        <f t="shared" si="0"/>
        <v>137765.95619999999</v>
      </c>
      <c r="H28" s="27">
        <f>RA!J32</f>
        <v>22.776108578711501</v>
      </c>
      <c r="I28" s="20">
        <f>IFERROR(VLOOKUP(B28,RMS!C:E,3,FALSE),0)</f>
        <v>178398.00626048</v>
      </c>
      <c r="J28" s="21">
        <f>IFERROR(VLOOKUP(B28,RMS!C:F,4,FALSE),0)</f>
        <v>137765.96789807</v>
      </c>
      <c r="K28" s="22">
        <f t="shared" si="1"/>
        <v>9.523951998562552E-2</v>
      </c>
      <c r="L28" s="22">
        <f t="shared" si="2"/>
        <v>-1.1698070011334494E-2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534091.92760000005</v>
      </c>
      <c r="F30" s="25">
        <f>IFERROR(VLOOKUP(C30,RA!B:I,8,0),0)</f>
        <v>36772.006200000003</v>
      </c>
      <c r="G30" s="16">
        <f t="shared" si="0"/>
        <v>497319.92140000005</v>
      </c>
      <c r="H30" s="27">
        <f>RA!J34</f>
        <v>6.8849582440309502</v>
      </c>
      <c r="I30" s="20">
        <f>IFERROR(VLOOKUP(B30,RMS!C:E,3,FALSE),0)</f>
        <v>534091.92720000003</v>
      </c>
      <c r="J30" s="21">
        <f>IFERROR(VLOOKUP(B30,RMS!C:F,4,FALSE),0)</f>
        <v>497319.9276</v>
      </c>
      <c r="K30" s="22">
        <f t="shared" si="1"/>
        <v>4.0000001899898052E-4</v>
      </c>
      <c r="L30" s="22">
        <f t="shared" si="2"/>
        <v>-6.1999999452382326E-3</v>
      </c>
      <c r="M30" s="32"/>
    </row>
    <row r="31" spans="1:13" s="36" customFormat="1" ht="12" thickBot="1">
      <c r="A31" s="71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-5.9055038820172099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2854067.72</v>
      </c>
      <c r="F32" s="25">
        <f>IFERROR(VLOOKUP(C32,RA!B:I,8,0),0)</f>
        <v>-168547.08</v>
      </c>
      <c r="G32" s="16">
        <f t="shared" si="0"/>
        <v>3022614.8000000003</v>
      </c>
      <c r="H32" s="27">
        <f>RA!J34</f>
        <v>6.8849582440309502</v>
      </c>
      <c r="I32" s="20">
        <f>IFERROR(VLOOKUP(B32,RMS!C:E,3,FALSE),0)</f>
        <v>2854067.72</v>
      </c>
      <c r="J32" s="21">
        <f>IFERROR(VLOOKUP(B32,RMS!C:F,4,FALSE),0)</f>
        <v>3022614.8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1508664.64</v>
      </c>
      <c r="F33" s="25">
        <f>IFERROR(VLOOKUP(C33,RA!B:I,8,0),0)</f>
        <v>-196961.83</v>
      </c>
      <c r="G33" s="16">
        <f t="shared" si="0"/>
        <v>1705626.47</v>
      </c>
      <c r="H33" s="27">
        <f>RA!J34</f>
        <v>6.8849582440309502</v>
      </c>
      <c r="I33" s="20">
        <f>IFERROR(VLOOKUP(B33,RMS!C:E,3,FALSE),0)</f>
        <v>1508664.64</v>
      </c>
      <c r="J33" s="21">
        <f>IFERROR(VLOOKUP(B33,RMS!C:F,4,FALSE),0)</f>
        <v>1705626.47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510534.13</v>
      </c>
      <c r="F34" s="25">
        <f>IFERROR(VLOOKUP(C34,RA!B:I,8,0),0)</f>
        <v>-2543.77</v>
      </c>
      <c r="G34" s="16">
        <f t="shared" si="0"/>
        <v>513077.9</v>
      </c>
      <c r="H34" s="27">
        <f>RA!J35</f>
        <v>-5.9055038820172099</v>
      </c>
      <c r="I34" s="20">
        <f>IFERROR(VLOOKUP(B34,RMS!C:E,3,FALSE),0)</f>
        <v>510534.13</v>
      </c>
      <c r="J34" s="21">
        <f>IFERROR(VLOOKUP(B34,RMS!C:F,4,FALSE),0)</f>
        <v>513077.9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900815.67</v>
      </c>
      <c r="F35" s="25">
        <f>IFERROR(VLOOKUP(C35,RA!B:I,8,0),0)</f>
        <v>-109289.42</v>
      </c>
      <c r="G35" s="16">
        <f t="shared" si="0"/>
        <v>1010105.0900000001</v>
      </c>
      <c r="H35" s="27">
        <f>RA!J34</f>
        <v>6.8849582440309502</v>
      </c>
      <c r="I35" s="20">
        <f>IFERROR(VLOOKUP(B35,RMS!C:E,3,FALSE),0)</f>
        <v>900815.67</v>
      </c>
      <c r="J35" s="21">
        <f>IFERROR(VLOOKUP(B35,RMS!C:F,4,FALSE),0)</f>
        <v>1010105.09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0.3</v>
      </c>
      <c r="F36" s="25">
        <f>IFERROR(VLOOKUP(C36,RA!B:I,8,0),0)</f>
        <v>-2145</v>
      </c>
      <c r="G36" s="16">
        <f t="shared" si="0"/>
        <v>2145.3000000000002</v>
      </c>
      <c r="H36" s="27">
        <f>RA!J35</f>
        <v>-5.9055038820172099</v>
      </c>
      <c r="I36" s="20">
        <f>IFERROR(VLOOKUP(B36,RMS!C:E,3,FALSE),0)</f>
        <v>0.3</v>
      </c>
      <c r="J36" s="21">
        <f>IFERROR(VLOOKUP(B36,RMS!C:F,4,FALSE),0)</f>
        <v>2145.3000000000002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46517.0933</v>
      </c>
      <c r="F37" s="25">
        <f>IFERROR(VLOOKUP(C37,RA!B:I,8,0),0)</f>
        <v>4901.3311000000003</v>
      </c>
      <c r="G37" s="16">
        <f t="shared" si="0"/>
        <v>41615.762199999997</v>
      </c>
      <c r="H37" s="27">
        <f>RA!J35</f>
        <v>-5.9055038820172099</v>
      </c>
      <c r="I37" s="20">
        <f>IFERROR(VLOOKUP(B37,RMS!C:E,3,FALSE),0)</f>
        <v>46517.094017094001</v>
      </c>
      <c r="J37" s="21">
        <f>IFERROR(VLOOKUP(B37,RMS!C:F,4,FALSE),0)</f>
        <v>41615.760683760702</v>
      </c>
      <c r="K37" s="22">
        <f t="shared" si="1"/>
        <v>-7.1709400071995333E-4</v>
      </c>
      <c r="L37" s="22">
        <f t="shared" si="2"/>
        <v>1.5162392955971882E-3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788646.3726</v>
      </c>
      <c r="F38" s="25">
        <f>IFERROR(VLOOKUP(C38,RA!B:I,8,0),0)</f>
        <v>28562.913799999998</v>
      </c>
      <c r="G38" s="16">
        <f t="shared" si="0"/>
        <v>760083.45880000002</v>
      </c>
      <c r="H38" s="27">
        <f>RA!J36</f>
        <v>-13.0553752489354</v>
      </c>
      <c r="I38" s="20">
        <f>IFERROR(VLOOKUP(B38,RMS!C:E,3,FALSE),0)</f>
        <v>788646.36166581197</v>
      </c>
      <c r="J38" s="21">
        <f>IFERROR(VLOOKUP(B38,RMS!C:F,4,FALSE),0)</f>
        <v>760083.45414188004</v>
      </c>
      <c r="K38" s="22">
        <f t="shared" si="1"/>
        <v>1.0934188030660152E-2</v>
      </c>
      <c r="L38" s="22">
        <f t="shared" si="2"/>
        <v>4.6581199858337641E-3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573953.35</v>
      </c>
      <c r="F39" s="25">
        <f>IFERROR(VLOOKUP(C39,RA!B:I,8,0),0)</f>
        <v>-64927.53</v>
      </c>
      <c r="G39" s="16">
        <f t="shared" si="0"/>
        <v>638880.88</v>
      </c>
      <c r="H39" s="27">
        <f>RA!J37</f>
        <v>-0.49825660039613801</v>
      </c>
      <c r="I39" s="20">
        <f>IFERROR(VLOOKUP(B39,RMS!C:E,3,FALSE),0)</f>
        <v>573953.35</v>
      </c>
      <c r="J39" s="21">
        <f>IFERROR(VLOOKUP(B39,RMS!C:F,4,FALSE),0)</f>
        <v>638880.88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232927.19</v>
      </c>
      <c r="F40" s="25">
        <f>IFERROR(VLOOKUP(C40,RA!B:I,8,0),0)</f>
        <v>28778.2</v>
      </c>
      <c r="G40" s="16">
        <f t="shared" si="0"/>
        <v>204148.99</v>
      </c>
      <c r="H40" s="27">
        <f>RA!J38</f>
        <v>-12.1322734094979</v>
      </c>
      <c r="I40" s="20">
        <f>IFERROR(VLOOKUP(B40,RMS!C:E,3,FALSE),0)</f>
        <v>232927.19</v>
      </c>
      <c r="J40" s="21">
        <f>IFERROR(VLOOKUP(B40,RMS!C:F,4,FALSE),0)</f>
        <v>204148.99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-715000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4624.2282999999998</v>
      </c>
      <c r="F42" s="25">
        <f>IFERROR(VLOOKUP(C42,RA!B:I,8,0),0)</f>
        <v>820.20759999999996</v>
      </c>
      <c r="G42" s="16">
        <f t="shared" si="0"/>
        <v>3804.0207</v>
      </c>
      <c r="H42" s="27">
        <f>RA!J39</f>
        <v>-715000</v>
      </c>
      <c r="I42" s="20">
        <f>VLOOKUP(B42,RMS!C:E,3,FALSE)</f>
        <v>4624.22812192724</v>
      </c>
      <c r="J42" s="21">
        <f>IFERROR(VLOOKUP(B42,RMS!C:F,4,FALSE),0)</f>
        <v>3804.0209061341802</v>
      </c>
      <c r="K42" s="22">
        <f t="shared" si="1"/>
        <v>1.7807275980885606E-4</v>
      </c>
      <c r="L42" s="22">
        <f t="shared" si="2"/>
        <v>-2.0613418018911034E-4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.85546875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41664278.360100001</v>
      </c>
      <c r="E7" s="63"/>
      <c r="F7" s="63"/>
      <c r="G7" s="52">
        <v>21508268.239300001</v>
      </c>
      <c r="H7" s="53">
        <v>93.712845202343402</v>
      </c>
      <c r="I7" s="52">
        <v>1321037.6555999999</v>
      </c>
      <c r="J7" s="53">
        <v>3.1706721143287502</v>
      </c>
      <c r="K7" s="52">
        <v>1491582.3489000001</v>
      </c>
      <c r="L7" s="53">
        <v>6.9349253612830397</v>
      </c>
      <c r="M7" s="53">
        <v>-0.11433810102792701</v>
      </c>
      <c r="N7" s="52">
        <v>529082213.94630003</v>
      </c>
      <c r="O7" s="52">
        <v>529082213.94630003</v>
      </c>
      <c r="P7" s="52">
        <v>1274167</v>
      </c>
      <c r="Q7" s="52">
        <v>1248031</v>
      </c>
      <c r="R7" s="53">
        <v>2.0941787503675702</v>
      </c>
      <c r="S7" s="52">
        <v>32.699228876669999</v>
      </c>
      <c r="T7" s="52">
        <v>35.647982771902299</v>
      </c>
      <c r="U7" s="54">
        <v>-9.0178086656231198</v>
      </c>
    </row>
    <row r="8" spans="1:23" ht="12" thickBot="1">
      <c r="A8" s="76">
        <v>42750</v>
      </c>
      <c r="B8" s="72" t="s">
        <v>6</v>
      </c>
      <c r="C8" s="73"/>
      <c r="D8" s="55">
        <v>1461802.3045000001</v>
      </c>
      <c r="E8" s="58"/>
      <c r="F8" s="58"/>
      <c r="G8" s="55">
        <v>776710.11829999997</v>
      </c>
      <c r="H8" s="56">
        <v>88.204359652153599</v>
      </c>
      <c r="I8" s="55">
        <v>346285.99550000002</v>
      </c>
      <c r="J8" s="56">
        <v>23.688975891883299</v>
      </c>
      <c r="K8" s="55">
        <v>181557.25570000001</v>
      </c>
      <c r="L8" s="56">
        <v>23.375162936898199</v>
      </c>
      <c r="M8" s="56">
        <v>0.90731014392612896</v>
      </c>
      <c r="N8" s="55">
        <v>20152591.391399998</v>
      </c>
      <c r="O8" s="55">
        <v>20152591.391399998</v>
      </c>
      <c r="P8" s="55">
        <v>39008</v>
      </c>
      <c r="Q8" s="55">
        <v>37063</v>
      </c>
      <c r="R8" s="56">
        <v>5.24782127728463</v>
      </c>
      <c r="S8" s="55">
        <v>37.474423310603001</v>
      </c>
      <c r="T8" s="55">
        <v>38.162160043709399</v>
      </c>
      <c r="U8" s="57">
        <v>-1.8352163218261399</v>
      </c>
    </row>
    <row r="9" spans="1:23" ht="12" thickBot="1">
      <c r="A9" s="77"/>
      <c r="B9" s="72" t="s">
        <v>7</v>
      </c>
      <c r="C9" s="73"/>
      <c r="D9" s="55">
        <v>196688.40400000001</v>
      </c>
      <c r="E9" s="58"/>
      <c r="F9" s="58"/>
      <c r="G9" s="55">
        <v>86618.223100000003</v>
      </c>
      <c r="H9" s="56">
        <v>127.075085311927</v>
      </c>
      <c r="I9" s="55">
        <v>51109.237999999998</v>
      </c>
      <c r="J9" s="56">
        <v>25.984876058072</v>
      </c>
      <c r="K9" s="55">
        <v>20856.413700000001</v>
      </c>
      <c r="L9" s="56">
        <v>24.078551779942899</v>
      </c>
      <c r="M9" s="56">
        <v>1.45052858728056</v>
      </c>
      <c r="N9" s="55">
        <v>1903497.351</v>
      </c>
      <c r="O9" s="55">
        <v>1903497.351</v>
      </c>
      <c r="P9" s="55">
        <v>10085</v>
      </c>
      <c r="Q9" s="55">
        <v>9525</v>
      </c>
      <c r="R9" s="56">
        <v>5.8792650918635196</v>
      </c>
      <c r="S9" s="55">
        <v>19.503064352999498</v>
      </c>
      <c r="T9" s="55">
        <v>18.7302672020997</v>
      </c>
      <c r="U9" s="57">
        <v>3.9624396295493698</v>
      </c>
    </row>
    <row r="10" spans="1:23" ht="12" thickBot="1">
      <c r="A10" s="77"/>
      <c r="B10" s="72" t="s">
        <v>8</v>
      </c>
      <c r="C10" s="73"/>
      <c r="D10" s="55">
        <v>253566.8437</v>
      </c>
      <c r="E10" s="58"/>
      <c r="F10" s="58"/>
      <c r="G10" s="55">
        <v>133957.49110000001</v>
      </c>
      <c r="H10" s="56">
        <v>89.289036109754406</v>
      </c>
      <c r="I10" s="55">
        <v>67201.298200000005</v>
      </c>
      <c r="J10" s="56">
        <v>26.502399611641302</v>
      </c>
      <c r="K10" s="55">
        <v>31852.631700000002</v>
      </c>
      <c r="L10" s="56">
        <v>23.778163832750401</v>
      </c>
      <c r="M10" s="56">
        <v>1.10975654485717</v>
      </c>
      <c r="N10" s="55">
        <v>3186209.9054</v>
      </c>
      <c r="O10" s="55">
        <v>3186209.9054</v>
      </c>
      <c r="P10" s="55">
        <v>136074</v>
      </c>
      <c r="Q10" s="55">
        <v>132637</v>
      </c>
      <c r="R10" s="56">
        <v>2.5912829753387001</v>
      </c>
      <c r="S10" s="55">
        <v>1.8634481510060701</v>
      </c>
      <c r="T10" s="55">
        <v>1.8837957937830301</v>
      </c>
      <c r="U10" s="57">
        <v>-1.09193501123043</v>
      </c>
    </row>
    <row r="11" spans="1:23" ht="12" thickBot="1">
      <c r="A11" s="77"/>
      <c r="B11" s="72" t="s">
        <v>9</v>
      </c>
      <c r="C11" s="73"/>
      <c r="D11" s="55">
        <v>100052.7653</v>
      </c>
      <c r="E11" s="58"/>
      <c r="F11" s="58"/>
      <c r="G11" s="55">
        <v>82843.018800000005</v>
      </c>
      <c r="H11" s="56">
        <v>20.773924887440199</v>
      </c>
      <c r="I11" s="55">
        <v>20883.281999999999</v>
      </c>
      <c r="J11" s="56">
        <v>20.872268684811701</v>
      </c>
      <c r="K11" s="55">
        <v>17822.395100000002</v>
      </c>
      <c r="L11" s="56">
        <v>21.513454432445201</v>
      </c>
      <c r="M11" s="56">
        <v>0.17174385837737399</v>
      </c>
      <c r="N11" s="55">
        <v>1362489.6735</v>
      </c>
      <c r="O11" s="55">
        <v>1362489.6735</v>
      </c>
      <c r="P11" s="55">
        <v>4226</v>
      </c>
      <c r="Q11" s="55">
        <v>3983</v>
      </c>
      <c r="R11" s="56">
        <v>6.1009289480291198</v>
      </c>
      <c r="S11" s="55">
        <v>23.675524207288198</v>
      </c>
      <c r="T11" s="55">
        <v>23.300524027115198</v>
      </c>
      <c r="U11" s="57">
        <v>1.5839150039074399</v>
      </c>
    </row>
    <row r="12" spans="1:23" ht="12" thickBot="1">
      <c r="A12" s="77"/>
      <c r="B12" s="72" t="s">
        <v>10</v>
      </c>
      <c r="C12" s="73"/>
      <c r="D12" s="55">
        <v>401934.97779999999</v>
      </c>
      <c r="E12" s="58"/>
      <c r="F12" s="58"/>
      <c r="G12" s="55">
        <v>347660.71389999997</v>
      </c>
      <c r="H12" s="56">
        <v>15.611273212656201</v>
      </c>
      <c r="I12" s="55">
        <v>59807.2261</v>
      </c>
      <c r="J12" s="56">
        <v>14.8798261916284</v>
      </c>
      <c r="K12" s="55">
        <v>26017.045300000002</v>
      </c>
      <c r="L12" s="56">
        <v>7.4834585156732603</v>
      </c>
      <c r="M12" s="56">
        <v>1.2987708792589101</v>
      </c>
      <c r="N12" s="55">
        <v>7706693.7576000001</v>
      </c>
      <c r="O12" s="55">
        <v>7706693.7576000001</v>
      </c>
      <c r="P12" s="55">
        <v>2822</v>
      </c>
      <c r="Q12" s="55">
        <v>2329</v>
      </c>
      <c r="R12" s="56">
        <v>21.167883211678799</v>
      </c>
      <c r="S12" s="55">
        <v>142.429120411056</v>
      </c>
      <c r="T12" s="55">
        <v>152.482999055389</v>
      </c>
      <c r="U12" s="57">
        <v>-7.0588645182366596</v>
      </c>
    </row>
    <row r="13" spans="1:23" ht="12" thickBot="1">
      <c r="A13" s="77"/>
      <c r="B13" s="72" t="s">
        <v>11</v>
      </c>
      <c r="C13" s="73"/>
      <c r="D13" s="55">
        <v>442154.58730000001</v>
      </c>
      <c r="E13" s="58"/>
      <c r="F13" s="58"/>
      <c r="G13" s="55">
        <v>420149.05900000001</v>
      </c>
      <c r="H13" s="56">
        <v>5.2375526800834802</v>
      </c>
      <c r="I13" s="55">
        <v>90655.602499999994</v>
      </c>
      <c r="J13" s="56">
        <v>20.503146434278801</v>
      </c>
      <c r="K13" s="55">
        <v>14929.9301</v>
      </c>
      <c r="L13" s="56">
        <v>3.5534841219292099</v>
      </c>
      <c r="M13" s="56">
        <v>5.0720714626788501</v>
      </c>
      <c r="N13" s="55">
        <v>7383906.8013000004</v>
      </c>
      <c r="O13" s="55">
        <v>7383906.8013000004</v>
      </c>
      <c r="P13" s="55">
        <v>13419</v>
      </c>
      <c r="Q13" s="55">
        <v>12857</v>
      </c>
      <c r="R13" s="56">
        <v>4.371159679552</v>
      </c>
      <c r="S13" s="55">
        <v>32.949890997838899</v>
      </c>
      <c r="T13" s="55">
        <v>33.246027813642399</v>
      </c>
      <c r="U13" s="57">
        <v>-0.898748999876536</v>
      </c>
    </row>
    <row r="14" spans="1:23" ht="12" thickBot="1">
      <c r="A14" s="77"/>
      <c r="B14" s="72" t="s">
        <v>12</v>
      </c>
      <c r="C14" s="73"/>
      <c r="D14" s="55">
        <v>150323.9541</v>
      </c>
      <c r="E14" s="58"/>
      <c r="F14" s="58"/>
      <c r="G14" s="55">
        <v>146494.61319999999</v>
      </c>
      <c r="H14" s="56">
        <v>2.61398068935961</v>
      </c>
      <c r="I14" s="55">
        <v>30242.4391</v>
      </c>
      <c r="J14" s="56">
        <v>20.1181769605939</v>
      </c>
      <c r="K14" s="55">
        <v>26766.635399999999</v>
      </c>
      <c r="L14" s="56">
        <v>18.271412726594399</v>
      </c>
      <c r="M14" s="56">
        <v>0.129855831637323</v>
      </c>
      <c r="N14" s="55">
        <v>2496813.44</v>
      </c>
      <c r="O14" s="55">
        <v>2496813.44</v>
      </c>
      <c r="P14" s="55">
        <v>2216</v>
      </c>
      <c r="Q14" s="55">
        <v>2181</v>
      </c>
      <c r="R14" s="56">
        <v>1.6047684548372401</v>
      </c>
      <c r="S14" s="55">
        <v>67.835719359205797</v>
      </c>
      <c r="T14" s="55">
        <v>79.878585190279694</v>
      </c>
      <c r="U14" s="57">
        <v>-17.7529861035366</v>
      </c>
    </row>
    <row r="15" spans="1:23" ht="12" thickBot="1">
      <c r="A15" s="77"/>
      <c r="B15" s="72" t="s">
        <v>13</v>
      </c>
      <c r="C15" s="73"/>
      <c r="D15" s="55">
        <v>229995.0098</v>
      </c>
      <c r="E15" s="58"/>
      <c r="F15" s="58"/>
      <c r="G15" s="55">
        <v>185043.12830000001</v>
      </c>
      <c r="H15" s="56">
        <v>24.292651077062398</v>
      </c>
      <c r="I15" s="55">
        <v>-35607.616999999998</v>
      </c>
      <c r="J15" s="56">
        <v>-15.481908512260301</v>
      </c>
      <c r="K15" s="55">
        <v>-26084.222000000002</v>
      </c>
      <c r="L15" s="56">
        <v>-14.0962932477617</v>
      </c>
      <c r="M15" s="56">
        <v>0.365101746182041</v>
      </c>
      <c r="N15" s="55">
        <v>2678166.4208999998</v>
      </c>
      <c r="O15" s="55">
        <v>2678166.4208999998</v>
      </c>
      <c r="P15" s="55">
        <v>8855</v>
      </c>
      <c r="Q15" s="55">
        <v>9504</v>
      </c>
      <c r="R15" s="56">
        <v>-6.8287037037037104</v>
      </c>
      <c r="S15" s="55">
        <v>25.973462428006801</v>
      </c>
      <c r="T15" s="55">
        <v>26.339298253367001</v>
      </c>
      <c r="U15" s="57">
        <v>-1.40849848715493</v>
      </c>
    </row>
    <row r="16" spans="1:23" ht="12" thickBot="1">
      <c r="A16" s="77"/>
      <c r="B16" s="72" t="s">
        <v>14</v>
      </c>
      <c r="C16" s="73"/>
      <c r="D16" s="55">
        <v>1647119.6052000001</v>
      </c>
      <c r="E16" s="58"/>
      <c r="F16" s="58"/>
      <c r="G16" s="55">
        <v>638556.59569999995</v>
      </c>
      <c r="H16" s="56">
        <v>157.94418478982101</v>
      </c>
      <c r="I16" s="55">
        <v>-104128.9495</v>
      </c>
      <c r="J16" s="56">
        <v>-6.3218814936852299</v>
      </c>
      <c r="K16" s="55">
        <v>29036.061099999999</v>
      </c>
      <c r="L16" s="56">
        <v>4.5471397986532498</v>
      </c>
      <c r="M16" s="56">
        <v>-4.5861940482002899</v>
      </c>
      <c r="N16" s="55">
        <v>18445707.7588</v>
      </c>
      <c r="O16" s="55">
        <v>18445707.7588</v>
      </c>
      <c r="P16" s="55">
        <v>57103</v>
      </c>
      <c r="Q16" s="55">
        <v>55633</v>
      </c>
      <c r="R16" s="56">
        <v>2.6423166106447602</v>
      </c>
      <c r="S16" s="55">
        <v>28.844712277813802</v>
      </c>
      <c r="T16" s="55">
        <v>31.618876515737099</v>
      </c>
      <c r="U16" s="57">
        <v>-9.6175833241265192</v>
      </c>
    </row>
    <row r="17" spans="1:21" ht="12" thickBot="1">
      <c r="A17" s="77"/>
      <c r="B17" s="72" t="s">
        <v>15</v>
      </c>
      <c r="C17" s="73"/>
      <c r="D17" s="55">
        <v>2108417.6806000001</v>
      </c>
      <c r="E17" s="58"/>
      <c r="F17" s="58"/>
      <c r="G17" s="55">
        <v>602998.79469999997</v>
      </c>
      <c r="H17" s="56">
        <v>249.65537230451099</v>
      </c>
      <c r="I17" s="55">
        <v>218888.39920000001</v>
      </c>
      <c r="J17" s="56">
        <v>10.381643125744899</v>
      </c>
      <c r="K17" s="55">
        <v>56591.996200000001</v>
      </c>
      <c r="L17" s="56">
        <v>9.3850927559739592</v>
      </c>
      <c r="M17" s="56">
        <v>2.8678331548234</v>
      </c>
      <c r="N17" s="55">
        <v>37664486.330300003</v>
      </c>
      <c r="O17" s="55">
        <v>37664486.330300003</v>
      </c>
      <c r="P17" s="55">
        <v>14160</v>
      </c>
      <c r="Q17" s="55">
        <v>14019</v>
      </c>
      <c r="R17" s="56">
        <v>1.0057778728868001</v>
      </c>
      <c r="S17" s="55">
        <v>148.89955371468901</v>
      </c>
      <c r="T17" s="55">
        <v>107.66954212854</v>
      </c>
      <c r="U17" s="57">
        <v>27.689815420905401</v>
      </c>
    </row>
    <row r="18" spans="1:21" ht="12" customHeight="1" thickBot="1">
      <c r="A18" s="77"/>
      <c r="B18" s="72" t="s">
        <v>16</v>
      </c>
      <c r="C18" s="73"/>
      <c r="D18" s="55">
        <v>5674500.7374</v>
      </c>
      <c r="E18" s="58"/>
      <c r="F18" s="58"/>
      <c r="G18" s="55">
        <v>2095972.1294</v>
      </c>
      <c r="H18" s="56">
        <v>170.73359696936399</v>
      </c>
      <c r="I18" s="55">
        <v>227996.49340000001</v>
      </c>
      <c r="J18" s="56">
        <v>4.01791283411597</v>
      </c>
      <c r="K18" s="55">
        <v>234556.2285</v>
      </c>
      <c r="L18" s="56">
        <v>11.1908085613307</v>
      </c>
      <c r="M18" s="56">
        <v>-2.7966578171681002E-2</v>
      </c>
      <c r="N18" s="55">
        <v>60794906.762900002</v>
      </c>
      <c r="O18" s="55">
        <v>60794906.762900002</v>
      </c>
      <c r="P18" s="55">
        <v>131940</v>
      </c>
      <c r="Q18" s="55">
        <v>125572</v>
      </c>
      <c r="R18" s="56">
        <v>5.0711942152709097</v>
      </c>
      <c r="S18" s="55">
        <v>43.008191127785402</v>
      </c>
      <c r="T18" s="55">
        <v>41.729776212053601</v>
      </c>
      <c r="U18" s="57">
        <v>2.97249170962181</v>
      </c>
    </row>
    <row r="19" spans="1:21" ht="12" customHeight="1" thickBot="1">
      <c r="A19" s="77"/>
      <c r="B19" s="72" t="s">
        <v>17</v>
      </c>
      <c r="C19" s="73"/>
      <c r="D19" s="55">
        <v>803187.45409999997</v>
      </c>
      <c r="E19" s="58"/>
      <c r="F19" s="58"/>
      <c r="G19" s="55">
        <v>621393.13820000004</v>
      </c>
      <c r="H19" s="56">
        <v>29.255925874335698</v>
      </c>
      <c r="I19" s="55">
        <v>84133.277499999997</v>
      </c>
      <c r="J19" s="56">
        <v>10.4749242621418</v>
      </c>
      <c r="K19" s="55">
        <v>54668.9496</v>
      </c>
      <c r="L19" s="56">
        <v>8.7978038763608595</v>
      </c>
      <c r="M19" s="56">
        <v>0.53895910046897999</v>
      </c>
      <c r="N19" s="55">
        <v>12135460.4702</v>
      </c>
      <c r="O19" s="55">
        <v>12135460.4702</v>
      </c>
      <c r="P19" s="55">
        <v>17017</v>
      </c>
      <c r="Q19" s="55">
        <v>15966</v>
      </c>
      <c r="R19" s="56">
        <v>6.5827383189277304</v>
      </c>
      <c r="S19" s="55">
        <v>47.199121707704101</v>
      </c>
      <c r="T19" s="55">
        <v>54.520497557309298</v>
      </c>
      <c r="U19" s="57">
        <v>-15.5116781514394</v>
      </c>
    </row>
    <row r="20" spans="1:21" ht="12" thickBot="1">
      <c r="A20" s="77"/>
      <c r="B20" s="72" t="s">
        <v>18</v>
      </c>
      <c r="C20" s="73"/>
      <c r="D20" s="55">
        <v>2386884.5745999999</v>
      </c>
      <c r="E20" s="58"/>
      <c r="F20" s="58"/>
      <c r="G20" s="55">
        <v>1438530.4663</v>
      </c>
      <c r="H20" s="56">
        <v>65.925201482818295</v>
      </c>
      <c r="I20" s="55">
        <v>123390.5836</v>
      </c>
      <c r="J20" s="56">
        <v>5.1695245305558197</v>
      </c>
      <c r="K20" s="55">
        <v>115222.6351</v>
      </c>
      <c r="L20" s="56">
        <v>8.0097459038431502</v>
      </c>
      <c r="M20" s="56">
        <v>7.0888402204229997E-2</v>
      </c>
      <c r="N20" s="55">
        <v>34575462.733400002</v>
      </c>
      <c r="O20" s="55">
        <v>34575462.733400002</v>
      </c>
      <c r="P20" s="55">
        <v>60563</v>
      </c>
      <c r="Q20" s="55">
        <v>59620</v>
      </c>
      <c r="R20" s="56">
        <v>1.5816839986581701</v>
      </c>
      <c r="S20" s="55">
        <v>39.411597420867501</v>
      </c>
      <c r="T20" s="55">
        <v>34.818420880577001</v>
      </c>
      <c r="U20" s="57">
        <v>11.6543780025992</v>
      </c>
    </row>
    <row r="21" spans="1:21" ht="12" customHeight="1" thickBot="1">
      <c r="A21" s="77"/>
      <c r="B21" s="72" t="s">
        <v>19</v>
      </c>
      <c r="C21" s="73"/>
      <c r="D21" s="55">
        <v>716788.58790000004</v>
      </c>
      <c r="E21" s="58"/>
      <c r="F21" s="58"/>
      <c r="G21" s="55">
        <v>436105.49129999999</v>
      </c>
      <c r="H21" s="56">
        <v>64.361284643149801</v>
      </c>
      <c r="I21" s="55">
        <v>79166.274799999999</v>
      </c>
      <c r="J21" s="56">
        <v>11.0445780159442</v>
      </c>
      <c r="K21" s="55">
        <v>53712.166700000002</v>
      </c>
      <c r="L21" s="56">
        <v>12.3163243232475</v>
      </c>
      <c r="M21" s="56">
        <v>0.47389836723901901</v>
      </c>
      <c r="N21" s="55">
        <v>8330385.2914000005</v>
      </c>
      <c r="O21" s="55">
        <v>8330385.2914000005</v>
      </c>
      <c r="P21" s="55">
        <v>42177</v>
      </c>
      <c r="Q21" s="55">
        <v>42084</v>
      </c>
      <c r="R21" s="56">
        <v>0.220986598232109</v>
      </c>
      <c r="S21" s="55">
        <v>16.994774116224502</v>
      </c>
      <c r="T21" s="55">
        <v>16.564167194183099</v>
      </c>
      <c r="U21" s="57">
        <v>2.53376078491288</v>
      </c>
    </row>
    <row r="22" spans="1:21" ht="12" customHeight="1" thickBot="1">
      <c r="A22" s="77"/>
      <c r="B22" s="72" t="s">
        <v>20</v>
      </c>
      <c r="C22" s="73"/>
      <c r="D22" s="55">
        <v>1976827.3086999999</v>
      </c>
      <c r="E22" s="58"/>
      <c r="F22" s="58"/>
      <c r="G22" s="55">
        <v>1260241.9987999999</v>
      </c>
      <c r="H22" s="56">
        <v>56.8609291376046</v>
      </c>
      <c r="I22" s="55">
        <v>121530.80499999999</v>
      </c>
      <c r="J22" s="56">
        <v>6.14777044333331</v>
      </c>
      <c r="K22" s="55">
        <v>79960.406199999998</v>
      </c>
      <c r="L22" s="56">
        <v>6.34484537700998</v>
      </c>
      <c r="M22" s="56">
        <v>0.51988728891674896</v>
      </c>
      <c r="N22" s="55">
        <v>22271357.972600002</v>
      </c>
      <c r="O22" s="55">
        <v>22271357.972600002</v>
      </c>
      <c r="P22" s="55">
        <v>94048</v>
      </c>
      <c r="Q22" s="55">
        <v>93610</v>
      </c>
      <c r="R22" s="56">
        <v>0.46789872876828997</v>
      </c>
      <c r="S22" s="55">
        <v>21.019344469845201</v>
      </c>
      <c r="T22" s="55">
        <v>20.719612421749801</v>
      </c>
      <c r="U22" s="57">
        <v>1.4259819021729001</v>
      </c>
    </row>
    <row r="23" spans="1:21" ht="12" thickBot="1">
      <c r="A23" s="77"/>
      <c r="B23" s="72" t="s">
        <v>21</v>
      </c>
      <c r="C23" s="73"/>
      <c r="D23" s="55">
        <v>5647585.0144999996</v>
      </c>
      <c r="E23" s="58"/>
      <c r="F23" s="58"/>
      <c r="G23" s="55">
        <v>2729235.6063000001</v>
      </c>
      <c r="H23" s="56">
        <v>106.92918564683301</v>
      </c>
      <c r="I23" s="55">
        <v>-445429.99430000002</v>
      </c>
      <c r="J23" s="56">
        <v>-7.8870878996309397</v>
      </c>
      <c r="K23" s="55">
        <v>228876.8965</v>
      </c>
      <c r="L23" s="56">
        <v>8.3861171960264098</v>
      </c>
      <c r="M23" s="56">
        <v>-2.9461553398859599</v>
      </c>
      <c r="N23" s="55">
        <v>72676410.995900005</v>
      </c>
      <c r="O23" s="55">
        <v>72676410.995900005</v>
      </c>
      <c r="P23" s="55">
        <v>99182</v>
      </c>
      <c r="Q23" s="55">
        <v>93541</v>
      </c>
      <c r="R23" s="56">
        <v>6.0305106851541002</v>
      </c>
      <c r="S23" s="55">
        <v>56.941632700489997</v>
      </c>
      <c r="T23" s="55">
        <v>53.883766718337398</v>
      </c>
      <c r="U23" s="57">
        <v>5.3701761560593502</v>
      </c>
    </row>
    <row r="24" spans="1:21" ht="12" thickBot="1">
      <c r="A24" s="77"/>
      <c r="B24" s="72" t="s">
        <v>22</v>
      </c>
      <c r="C24" s="73"/>
      <c r="D24" s="55">
        <v>539146.37239999999</v>
      </c>
      <c r="E24" s="58"/>
      <c r="F24" s="58"/>
      <c r="G24" s="55">
        <v>344374.19099999999</v>
      </c>
      <c r="H24" s="56">
        <v>56.558298063631597</v>
      </c>
      <c r="I24" s="55">
        <v>64448.413399999998</v>
      </c>
      <c r="J24" s="56">
        <v>11.953787820756199</v>
      </c>
      <c r="K24" s="55">
        <v>48871.751499999998</v>
      </c>
      <c r="L24" s="56">
        <v>14.1914675307361</v>
      </c>
      <c r="M24" s="56">
        <v>0.31872526402087298</v>
      </c>
      <c r="N24" s="55">
        <v>6201050.1435000002</v>
      </c>
      <c r="O24" s="55">
        <v>6201050.1435000002</v>
      </c>
      <c r="P24" s="55">
        <v>35116</v>
      </c>
      <c r="Q24" s="55">
        <v>34396</v>
      </c>
      <c r="R24" s="56">
        <v>2.09326665891383</v>
      </c>
      <c r="S24" s="55">
        <v>15.353296856134</v>
      </c>
      <c r="T24" s="55">
        <v>14.9902599546459</v>
      </c>
      <c r="U24" s="57">
        <v>2.3645533912999701</v>
      </c>
    </row>
    <row r="25" spans="1:21" ht="12" thickBot="1">
      <c r="A25" s="77"/>
      <c r="B25" s="72" t="s">
        <v>23</v>
      </c>
      <c r="C25" s="73"/>
      <c r="D25" s="55">
        <v>939662.43689999997</v>
      </c>
      <c r="E25" s="58"/>
      <c r="F25" s="58"/>
      <c r="G25" s="55">
        <v>757146.65319999994</v>
      </c>
      <c r="H25" s="56">
        <v>24.105737366547999</v>
      </c>
      <c r="I25" s="55">
        <v>-12373.6324</v>
      </c>
      <c r="J25" s="56">
        <v>-1.31681675398469</v>
      </c>
      <c r="K25" s="55">
        <v>2391.8589999999999</v>
      </c>
      <c r="L25" s="56">
        <v>0.31590432182339601</v>
      </c>
      <c r="M25" s="56">
        <v>-6.1732281877819704</v>
      </c>
      <c r="N25" s="55">
        <v>11869646.8137</v>
      </c>
      <c r="O25" s="55">
        <v>11869646.8137</v>
      </c>
      <c r="P25" s="55">
        <v>31567</v>
      </c>
      <c r="Q25" s="55">
        <v>32215</v>
      </c>
      <c r="R25" s="56">
        <v>-2.0114853329194502</v>
      </c>
      <c r="S25" s="55">
        <v>29.767239107295602</v>
      </c>
      <c r="T25" s="55">
        <v>27.2945706441099</v>
      </c>
      <c r="U25" s="57">
        <v>8.3066771972805498</v>
      </c>
    </row>
    <row r="26" spans="1:21" ht="12" thickBot="1">
      <c r="A26" s="77"/>
      <c r="B26" s="72" t="s">
        <v>24</v>
      </c>
      <c r="C26" s="73"/>
      <c r="D26" s="55">
        <v>1694375.6298</v>
      </c>
      <c r="E26" s="58"/>
      <c r="F26" s="58"/>
      <c r="G26" s="55">
        <v>877636.24639999995</v>
      </c>
      <c r="H26" s="56">
        <v>93.061263906340002</v>
      </c>
      <c r="I26" s="55">
        <v>298962.67989999999</v>
      </c>
      <c r="J26" s="56">
        <v>17.644415715261999</v>
      </c>
      <c r="K26" s="55">
        <v>165029.4473</v>
      </c>
      <c r="L26" s="56">
        <v>18.803855011337401</v>
      </c>
      <c r="M26" s="56">
        <v>0.81157172123668597</v>
      </c>
      <c r="N26" s="55">
        <v>17491551.603300001</v>
      </c>
      <c r="O26" s="55">
        <v>17491551.603300001</v>
      </c>
      <c r="P26" s="55">
        <v>77179</v>
      </c>
      <c r="Q26" s="55">
        <v>74798</v>
      </c>
      <c r="R26" s="56">
        <v>3.1832401935880701</v>
      </c>
      <c r="S26" s="55">
        <v>21.953842752562199</v>
      </c>
      <c r="T26" s="55">
        <v>21.463308993556002</v>
      </c>
      <c r="U26" s="57">
        <v>2.2343867747207802</v>
      </c>
    </row>
    <row r="27" spans="1:21" ht="12" thickBot="1">
      <c r="A27" s="77"/>
      <c r="B27" s="72" t="s">
        <v>25</v>
      </c>
      <c r="C27" s="73"/>
      <c r="D27" s="55">
        <v>355282.28460000001</v>
      </c>
      <c r="E27" s="58"/>
      <c r="F27" s="58"/>
      <c r="G27" s="55">
        <v>281869.152</v>
      </c>
      <c r="H27" s="56">
        <v>26.045110676034501</v>
      </c>
      <c r="I27" s="55">
        <v>89050.994600000005</v>
      </c>
      <c r="J27" s="56">
        <v>25.064856442324299</v>
      </c>
      <c r="K27" s="55">
        <v>74080.010399999999</v>
      </c>
      <c r="L27" s="56">
        <v>26.281701943744501</v>
      </c>
      <c r="M27" s="56">
        <v>0.202092090958994</v>
      </c>
      <c r="N27" s="55">
        <v>4379582.4102999996</v>
      </c>
      <c r="O27" s="55">
        <v>4379582.4102999996</v>
      </c>
      <c r="P27" s="55">
        <v>38381</v>
      </c>
      <c r="Q27" s="55">
        <v>37244</v>
      </c>
      <c r="R27" s="56">
        <v>3.0528407260229899</v>
      </c>
      <c r="S27" s="55">
        <v>9.2567229775149205</v>
      </c>
      <c r="T27" s="55">
        <v>9.2206657958328897</v>
      </c>
      <c r="U27" s="57">
        <v>0.38952426003906099</v>
      </c>
    </row>
    <row r="28" spans="1:21" ht="12" thickBot="1">
      <c r="A28" s="77"/>
      <c r="B28" s="72" t="s">
        <v>26</v>
      </c>
      <c r="C28" s="73"/>
      <c r="D28" s="55">
        <v>1692163.2819999999</v>
      </c>
      <c r="E28" s="58"/>
      <c r="F28" s="58"/>
      <c r="G28" s="55">
        <v>2363105.7041000002</v>
      </c>
      <c r="H28" s="56">
        <v>-28.392399922521999</v>
      </c>
      <c r="I28" s="55">
        <v>39000.106699999997</v>
      </c>
      <c r="J28" s="56">
        <v>2.3047484314814501</v>
      </c>
      <c r="K28" s="55">
        <v>-155618.60800000001</v>
      </c>
      <c r="L28" s="56">
        <v>-6.5853426586039303</v>
      </c>
      <c r="M28" s="56">
        <v>-1.2506133887279101</v>
      </c>
      <c r="N28" s="55">
        <v>25947062.807300001</v>
      </c>
      <c r="O28" s="55">
        <v>25947062.807300001</v>
      </c>
      <c r="P28" s="55">
        <v>50512</v>
      </c>
      <c r="Q28" s="55">
        <v>51480</v>
      </c>
      <c r="R28" s="56">
        <v>-1.8803418803418801</v>
      </c>
      <c r="S28" s="55">
        <v>33.500223352866598</v>
      </c>
      <c r="T28" s="55">
        <v>33.775113830613797</v>
      </c>
      <c r="U28" s="57">
        <v>-0.82056311939085103</v>
      </c>
    </row>
    <row r="29" spans="1:21" ht="12" thickBot="1">
      <c r="A29" s="77"/>
      <c r="B29" s="72" t="s">
        <v>27</v>
      </c>
      <c r="C29" s="73"/>
      <c r="D29" s="55">
        <v>1031900.819</v>
      </c>
      <c r="E29" s="58"/>
      <c r="F29" s="58"/>
      <c r="G29" s="55">
        <v>783633.43969999999</v>
      </c>
      <c r="H29" s="56">
        <v>31.681570326432801</v>
      </c>
      <c r="I29" s="55">
        <v>127794.8349</v>
      </c>
      <c r="J29" s="56">
        <v>12.384410647512</v>
      </c>
      <c r="K29" s="55">
        <v>132566.084</v>
      </c>
      <c r="L29" s="56">
        <v>16.916848782097698</v>
      </c>
      <c r="M29" s="56">
        <v>-3.5991476522757998E-2</v>
      </c>
      <c r="N29" s="55">
        <v>12634612.969699999</v>
      </c>
      <c r="O29" s="55">
        <v>12634612.969699999</v>
      </c>
      <c r="P29" s="55">
        <v>121984</v>
      </c>
      <c r="Q29" s="55">
        <v>123021</v>
      </c>
      <c r="R29" s="56">
        <v>-0.84294551336763202</v>
      </c>
      <c r="S29" s="55">
        <v>8.4593128525052492</v>
      </c>
      <c r="T29" s="55">
        <v>6.9407350826281702</v>
      </c>
      <c r="U29" s="57">
        <v>17.951549923199099</v>
      </c>
    </row>
    <row r="30" spans="1:21" ht="12" thickBot="1">
      <c r="A30" s="77"/>
      <c r="B30" s="72" t="s">
        <v>28</v>
      </c>
      <c r="C30" s="73"/>
      <c r="D30" s="55">
        <v>1613064.4986</v>
      </c>
      <c r="E30" s="58"/>
      <c r="F30" s="58"/>
      <c r="G30" s="55">
        <v>886633.58129999996</v>
      </c>
      <c r="H30" s="56">
        <v>81.931356156721804</v>
      </c>
      <c r="I30" s="55">
        <v>167438.05319999999</v>
      </c>
      <c r="J30" s="56">
        <v>10.380121399071299</v>
      </c>
      <c r="K30" s="55">
        <v>94647.744300000006</v>
      </c>
      <c r="L30" s="56">
        <v>10.674955956577399</v>
      </c>
      <c r="M30" s="56">
        <v>0.76906543772750002</v>
      </c>
      <c r="N30" s="55">
        <v>19516148.7894</v>
      </c>
      <c r="O30" s="55">
        <v>19516148.7894</v>
      </c>
      <c r="P30" s="55">
        <v>88919</v>
      </c>
      <c r="Q30" s="55">
        <v>86639</v>
      </c>
      <c r="R30" s="56">
        <v>2.63160932143722</v>
      </c>
      <c r="S30" s="55">
        <v>18.140830402951</v>
      </c>
      <c r="T30" s="55">
        <v>16.725427346806899</v>
      </c>
      <c r="U30" s="57">
        <v>7.8023057638744602</v>
      </c>
    </row>
    <row r="31" spans="1:21" ht="12" thickBot="1">
      <c r="A31" s="77"/>
      <c r="B31" s="72" t="s">
        <v>29</v>
      </c>
      <c r="C31" s="73"/>
      <c r="D31" s="55">
        <v>1467612.504</v>
      </c>
      <c r="E31" s="58"/>
      <c r="F31" s="58"/>
      <c r="G31" s="55">
        <v>729589.55539999995</v>
      </c>
      <c r="H31" s="56">
        <v>101.15590925577</v>
      </c>
      <c r="I31" s="55">
        <v>14539.6772</v>
      </c>
      <c r="J31" s="56">
        <v>0.99070273388731001</v>
      </c>
      <c r="K31" s="55">
        <v>35483.168400000002</v>
      </c>
      <c r="L31" s="56">
        <v>4.86344248452765</v>
      </c>
      <c r="M31" s="56">
        <v>-0.59023734757575896</v>
      </c>
      <c r="N31" s="55">
        <v>47783734.309699997</v>
      </c>
      <c r="O31" s="55">
        <v>47783734.309699997</v>
      </c>
      <c r="P31" s="55">
        <v>41669</v>
      </c>
      <c r="Q31" s="55">
        <v>42729</v>
      </c>
      <c r="R31" s="56">
        <v>-2.4807507781600302</v>
      </c>
      <c r="S31" s="55">
        <v>35.220727735246797</v>
      </c>
      <c r="T31" s="55">
        <v>35.4036181492663</v>
      </c>
      <c r="U31" s="57">
        <v>-0.51926926494607695</v>
      </c>
    </row>
    <row r="32" spans="1:21" ht="12" thickBot="1">
      <c r="A32" s="77"/>
      <c r="B32" s="72" t="s">
        <v>30</v>
      </c>
      <c r="C32" s="73"/>
      <c r="D32" s="55">
        <v>178398.10149999999</v>
      </c>
      <c r="E32" s="58"/>
      <c r="F32" s="58"/>
      <c r="G32" s="55">
        <v>111819.81510000001</v>
      </c>
      <c r="H32" s="56">
        <v>59.5406872569583</v>
      </c>
      <c r="I32" s="55">
        <v>40632.145299999996</v>
      </c>
      <c r="J32" s="56">
        <v>22.776108578711501</v>
      </c>
      <c r="K32" s="55">
        <v>29439.779699999999</v>
      </c>
      <c r="L32" s="56">
        <v>26.327873707957899</v>
      </c>
      <c r="M32" s="56">
        <v>0.38017830683699</v>
      </c>
      <c r="N32" s="55">
        <v>2231992.0244999998</v>
      </c>
      <c r="O32" s="55">
        <v>2231992.0244999998</v>
      </c>
      <c r="P32" s="55">
        <v>30365</v>
      </c>
      <c r="Q32" s="55">
        <v>28899</v>
      </c>
      <c r="R32" s="56">
        <v>5.0728398906536603</v>
      </c>
      <c r="S32" s="55">
        <v>5.8751227235303798</v>
      </c>
      <c r="T32" s="55">
        <v>6.0043162912211496</v>
      </c>
      <c r="U32" s="57">
        <v>-2.1989935150348101</v>
      </c>
    </row>
    <row r="33" spans="1:21" ht="12" thickBot="1">
      <c r="A33" s="77"/>
      <c r="B33" s="72" t="s">
        <v>75</v>
      </c>
      <c r="C33" s="73"/>
      <c r="D33" s="58"/>
      <c r="E33" s="58"/>
      <c r="F33" s="58"/>
      <c r="G33" s="55">
        <v>4.7553000000000001</v>
      </c>
      <c r="H33" s="58"/>
      <c r="I33" s="58"/>
      <c r="J33" s="58"/>
      <c r="K33" s="55">
        <v>-3.1665000000000001</v>
      </c>
      <c r="L33" s="56">
        <v>-66.588858747082199</v>
      </c>
      <c r="M33" s="58"/>
      <c r="N33" s="58"/>
      <c r="O33" s="58"/>
      <c r="P33" s="58"/>
      <c r="Q33" s="58"/>
      <c r="R33" s="58"/>
      <c r="S33" s="58"/>
      <c r="T33" s="58"/>
      <c r="U33" s="67"/>
    </row>
    <row r="34" spans="1:21" ht="12" customHeight="1" thickBot="1">
      <c r="A34" s="77"/>
      <c r="B34" s="72" t="s">
        <v>31</v>
      </c>
      <c r="C34" s="73"/>
      <c r="D34" s="55">
        <v>534091.92760000005</v>
      </c>
      <c r="E34" s="58"/>
      <c r="F34" s="58"/>
      <c r="G34" s="55">
        <v>429473.13819999999</v>
      </c>
      <c r="H34" s="56">
        <v>24.3597981094874</v>
      </c>
      <c r="I34" s="55">
        <v>36772.006200000003</v>
      </c>
      <c r="J34" s="56">
        <v>6.8849582440309502</v>
      </c>
      <c r="K34" s="55">
        <v>180.4281</v>
      </c>
      <c r="L34" s="56">
        <v>4.2011498264177001E-2</v>
      </c>
      <c r="M34" s="56">
        <v>202.80420898962001</v>
      </c>
      <c r="N34" s="55">
        <v>5825070.9563999996</v>
      </c>
      <c r="O34" s="55">
        <v>5825070.9563999996</v>
      </c>
      <c r="P34" s="55">
        <v>19637</v>
      </c>
      <c r="Q34" s="55">
        <v>19459</v>
      </c>
      <c r="R34" s="56">
        <v>0.91474382034020296</v>
      </c>
      <c r="S34" s="55">
        <v>27.198244518001701</v>
      </c>
      <c r="T34" s="55">
        <v>22.113431281155201</v>
      </c>
      <c r="U34" s="57">
        <v>18.695372907177902</v>
      </c>
    </row>
    <row r="35" spans="1:21" ht="12" customHeight="1" thickBot="1">
      <c r="A35" s="77"/>
      <c r="B35" s="72" t="s">
        <v>61</v>
      </c>
      <c r="C35" s="73"/>
      <c r="D35" s="55">
        <v>2854067.72</v>
      </c>
      <c r="E35" s="58"/>
      <c r="F35" s="58"/>
      <c r="G35" s="55">
        <v>69135.09</v>
      </c>
      <c r="H35" s="56">
        <v>4028.2476380662802</v>
      </c>
      <c r="I35" s="55">
        <v>-168547.08</v>
      </c>
      <c r="J35" s="56">
        <v>-5.9055038820172099</v>
      </c>
      <c r="K35" s="55">
        <v>4057.4</v>
      </c>
      <c r="L35" s="56">
        <v>5.86879976579187</v>
      </c>
      <c r="M35" s="56">
        <v>-42.5406615073693</v>
      </c>
      <c r="N35" s="55">
        <v>13192140.43</v>
      </c>
      <c r="O35" s="55">
        <v>13192140.43</v>
      </c>
      <c r="P35" s="55">
        <v>832</v>
      </c>
      <c r="Q35" s="55">
        <v>848</v>
      </c>
      <c r="R35" s="56">
        <v>-1.88679245283019</v>
      </c>
      <c r="S35" s="55">
        <v>3430.3698557692301</v>
      </c>
      <c r="T35" s="55">
        <v>5723.3454363207602</v>
      </c>
      <c r="U35" s="57">
        <v>-66.843392315122401</v>
      </c>
    </row>
    <row r="36" spans="1:21" ht="12" customHeight="1" thickBot="1">
      <c r="A36" s="77"/>
      <c r="B36" s="72" t="s">
        <v>35</v>
      </c>
      <c r="C36" s="73"/>
      <c r="D36" s="55">
        <v>1508664.64</v>
      </c>
      <c r="E36" s="58"/>
      <c r="F36" s="58"/>
      <c r="G36" s="55">
        <v>489919.81</v>
      </c>
      <c r="H36" s="56">
        <v>207.94113836711401</v>
      </c>
      <c r="I36" s="55">
        <v>-196961.83</v>
      </c>
      <c r="J36" s="56">
        <v>-13.0553752489354</v>
      </c>
      <c r="K36" s="55">
        <v>-66693.17</v>
      </c>
      <c r="L36" s="56">
        <v>-13.613078842433399</v>
      </c>
      <c r="M36" s="56">
        <v>1.95325338411714</v>
      </c>
      <c r="N36" s="55">
        <v>14715399.42</v>
      </c>
      <c r="O36" s="55">
        <v>14715399.42</v>
      </c>
      <c r="P36" s="55">
        <v>592</v>
      </c>
      <c r="Q36" s="55">
        <v>866</v>
      </c>
      <c r="R36" s="56">
        <v>-31.639722863741301</v>
      </c>
      <c r="S36" s="55">
        <v>2548.42</v>
      </c>
      <c r="T36" s="55">
        <v>2792.6380600461898</v>
      </c>
      <c r="U36" s="57">
        <v>-9.5831165995475605</v>
      </c>
    </row>
    <row r="37" spans="1:21" ht="12" customHeight="1" thickBot="1">
      <c r="A37" s="77"/>
      <c r="B37" s="72" t="s">
        <v>36</v>
      </c>
      <c r="C37" s="73"/>
      <c r="D37" s="55">
        <v>510534.13</v>
      </c>
      <c r="E37" s="58"/>
      <c r="F37" s="58"/>
      <c r="G37" s="55">
        <v>174348.81</v>
      </c>
      <c r="H37" s="56">
        <v>192.82340957761599</v>
      </c>
      <c r="I37" s="55">
        <v>-2543.77</v>
      </c>
      <c r="J37" s="56">
        <v>-0.49825660039613801</v>
      </c>
      <c r="K37" s="55">
        <v>1745.3</v>
      </c>
      <c r="L37" s="56">
        <v>1.0010392385242</v>
      </c>
      <c r="M37" s="56">
        <v>-2.4574972784048601</v>
      </c>
      <c r="N37" s="55">
        <v>5244311.1500000004</v>
      </c>
      <c r="O37" s="55">
        <v>5244311.1500000004</v>
      </c>
      <c r="P37" s="55">
        <v>167</v>
      </c>
      <c r="Q37" s="55">
        <v>394</v>
      </c>
      <c r="R37" s="56">
        <v>-57.614213197969498</v>
      </c>
      <c r="S37" s="55">
        <v>3057.0905988024001</v>
      </c>
      <c r="T37" s="55">
        <v>3121.4280964466998</v>
      </c>
      <c r="U37" s="57">
        <v>-2.1045335610763098</v>
      </c>
    </row>
    <row r="38" spans="1:21" ht="12" customHeight="1" thickBot="1">
      <c r="A38" s="77"/>
      <c r="B38" s="72" t="s">
        <v>37</v>
      </c>
      <c r="C38" s="73"/>
      <c r="D38" s="55">
        <v>900815.67</v>
      </c>
      <c r="E38" s="58"/>
      <c r="F38" s="58"/>
      <c r="G38" s="55">
        <v>251629.17</v>
      </c>
      <c r="H38" s="56">
        <v>257.99333996134101</v>
      </c>
      <c r="I38" s="55">
        <v>-109289.42</v>
      </c>
      <c r="J38" s="56">
        <v>-12.1322734094979</v>
      </c>
      <c r="K38" s="55">
        <v>-39177.08</v>
      </c>
      <c r="L38" s="56">
        <v>-15.5693713888577</v>
      </c>
      <c r="M38" s="56">
        <v>1.7896264856901001</v>
      </c>
      <c r="N38" s="55">
        <v>8626302.2100000009</v>
      </c>
      <c r="O38" s="55">
        <v>8626302.2100000009</v>
      </c>
      <c r="P38" s="55">
        <v>442</v>
      </c>
      <c r="Q38" s="55">
        <v>701</v>
      </c>
      <c r="R38" s="56">
        <v>-36.947218259629103</v>
      </c>
      <c r="S38" s="55">
        <v>2038.0445022624399</v>
      </c>
      <c r="T38" s="55">
        <v>2340.97817403709</v>
      </c>
      <c r="U38" s="57">
        <v>-14.863938026787901</v>
      </c>
    </row>
    <row r="39" spans="1:21" ht="12" customHeight="1" thickBot="1">
      <c r="A39" s="77"/>
      <c r="B39" s="72" t="s">
        <v>74</v>
      </c>
      <c r="C39" s="73"/>
      <c r="D39" s="55">
        <v>0.3</v>
      </c>
      <c r="E39" s="58"/>
      <c r="F39" s="58"/>
      <c r="G39" s="55">
        <v>20.89</v>
      </c>
      <c r="H39" s="56">
        <v>-98.5639061752034</v>
      </c>
      <c r="I39" s="55">
        <v>-2145</v>
      </c>
      <c r="J39" s="56">
        <v>-715000</v>
      </c>
      <c r="K39" s="55">
        <v>-1752.79</v>
      </c>
      <c r="L39" s="56">
        <v>-8390.5696505505002</v>
      </c>
      <c r="M39" s="56">
        <v>0.22376325743528899</v>
      </c>
      <c r="N39" s="55">
        <v>1.0900000000000001</v>
      </c>
      <c r="O39" s="55">
        <v>1.0900000000000001</v>
      </c>
      <c r="P39" s="55">
        <v>2</v>
      </c>
      <c r="Q39" s="58"/>
      <c r="R39" s="58"/>
      <c r="S39" s="55">
        <v>0.15</v>
      </c>
      <c r="T39" s="58"/>
      <c r="U39" s="67"/>
    </row>
    <row r="40" spans="1:21" ht="12" customHeight="1" thickBot="1">
      <c r="A40" s="77"/>
      <c r="B40" s="72" t="s">
        <v>32</v>
      </c>
      <c r="C40" s="73"/>
      <c r="D40" s="55">
        <v>46517.0933</v>
      </c>
      <c r="E40" s="58"/>
      <c r="F40" s="58"/>
      <c r="G40" s="55">
        <v>61499.1443</v>
      </c>
      <c r="H40" s="56">
        <v>-24.361397496712801</v>
      </c>
      <c r="I40" s="55">
        <v>4901.3311000000003</v>
      </c>
      <c r="J40" s="56">
        <v>10.5366237490166</v>
      </c>
      <c r="K40" s="55">
        <v>3375.2644</v>
      </c>
      <c r="L40" s="56">
        <v>5.4883111601278003</v>
      </c>
      <c r="M40" s="56">
        <v>0.452132490716876</v>
      </c>
      <c r="N40" s="55">
        <v>497497.85859999998</v>
      </c>
      <c r="O40" s="55">
        <v>497497.85859999998</v>
      </c>
      <c r="P40" s="55">
        <v>79</v>
      </c>
      <c r="Q40" s="55">
        <v>82</v>
      </c>
      <c r="R40" s="56">
        <v>-3.65853658536586</v>
      </c>
      <c r="S40" s="55">
        <v>588.823965822785</v>
      </c>
      <c r="T40" s="55">
        <v>1651.34458536585</v>
      </c>
      <c r="U40" s="57">
        <v>-180.447923524711</v>
      </c>
    </row>
    <row r="41" spans="1:21" ht="12" thickBot="1">
      <c r="A41" s="77"/>
      <c r="B41" s="72" t="s">
        <v>33</v>
      </c>
      <c r="C41" s="73"/>
      <c r="D41" s="55">
        <v>788646.3726</v>
      </c>
      <c r="E41" s="58"/>
      <c r="F41" s="58"/>
      <c r="G41" s="55">
        <v>512259.65710000001</v>
      </c>
      <c r="H41" s="56">
        <v>53.954417778022602</v>
      </c>
      <c r="I41" s="55">
        <v>28562.913799999998</v>
      </c>
      <c r="J41" s="56">
        <v>3.6217644298336298</v>
      </c>
      <c r="K41" s="55">
        <v>24449.877</v>
      </c>
      <c r="L41" s="56">
        <v>4.7729460364721001</v>
      </c>
      <c r="M41" s="56">
        <v>0.168223210284453</v>
      </c>
      <c r="N41" s="55">
        <v>10031834.627900001</v>
      </c>
      <c r="O41" s="55">
        <v>10031834.627900001</v>
      </c>
      <c r="P41" s="55">
        <v>3321</v>
      </c>
      <c r="Q41" s="55">
        <v>3274</v>
      </c>
      <c r="R41" s="56">
        <v>1.4355528405619999</v>
      </c>
      <c r="S41" s="55">
        <v>237.47256025293601</v>
      </c>
      <c r="T41" s="55">
        <v>257.09172978008598</v>
      </c>
      <c r="U41" s="57">
        <v>-8.2616574758165608</v>
      </c>
    </row>
    <row r="42" spans="1:21" ht="12" customHeight="1" thickBot="1">
      <c r="A42" s="77"/>
      <c r="B42" s="72" t="s">
        <v>38</v>
      </c>
      <c r="C42" s="73"/>
      <c r="D42" s="55">
        <v>573953.35</v>
      </c>
      <c r="E42" s="58"/>
      <c r="F42" s="58"/>
      <c r="G42" s="55">
        <v>262482.06</v>
      </c>
      <c r="H42" s="56">
        <v>118.66383934963</v>
      </c>
      <c r="I42" s="55">
        <v>-64927.53</v>
      </c>
      <c r="J42" s="56">
        <v>-11.3123357499351</v>
      </c>
      <c r="K42" s="55">
        <v>-23430.44</v>
      </c>
      <c r="L42" s="56">
        <v>-8.9264919667271698</v>
      </c>
      <c r="M42" s="56">
        <v>1.7710760019871601</v>
      </c>
      <c r="N42" s="55">
        <v>6148689.1600000001</v>
      </c>
      <c r="O42" s="55">
        <v>6148689.1600000001</v>
      </c>
      <c r="P42" s="55">
        <v>314</v>
      </c>
      <c r="Q42" s="55">
        <v>595</v>
      </c>
      <c r="R42" s="56">
        <v>-47.226890756302502</v>
      </c>
      <c r="S42" s="55">
        <v>1827.8769108280301</v>
      </c>
      <c r="T42" s="55">
        <v>1972.2143529411801</v>
      </c>
      <c r="U42" s="57">
        <v>-7.8964530520693801</v>
      </c>
    </row>
    <row r="43" spans="1:21" ht="12" thickBot="1">
      <c r="A43" s="77"/>
      <c r="B43" s="72" t="s">
        <v>39</v>
      </c>
      <c r="C43" s="73"/>
      <c r="D43" s="55">
        <v>232927.19</v>
      </c>
      <c r="E43" s="58"/>
      <c r="F43" s="58"/>
      <c r="G43" s="55">
        <v>109277.86</v>
      </c>
      <c r="H43" s="56">
        <v>113.151309881068</v>
      </c>
      <c r="I43" s="55">
        <v>28778.2</v>
      </c>
      <c r="J43" s="56">
        <v>12.3550196093466</v>
      </c>
      <c r="K43" s="55">
        <v>14789.18</v>
      </c>
      <c r="L43" s="56">
        <v>13.533555653450801</v>
      </c>
      <c r="M43" s="56">
        <v>0.94589558041757604</v>
      </c>
      <c r="N43" s="55">
        <v>2873129.79</v>
      </c>
      <c r="O43" s="55">
        <v>2873129.79</v>
      </c>
      <c r="P43" s="55">
        <v>185</v>
      </c>
      <c r="Q43" s="55">
        <v>260</v>
      </c>
      <c r="R43" s="56">
        <v>-28.846153846153801</v>
      </c>
      <c r="S43" s="55">
        <v>1259.06589189189</v>
      </c>
      <c r="T43" s="55">
        <v>1572.6616538461501</v>
      </c>
      <c r="U43" s="57">
        <v>-24.907017493981101</v>
      </c>
    </row>
    <row r="44" spans="1:21" ht="12" thickBot="1">
      <c r="A44" s="78"/>
      <c r="B44" s="72" t="s">
        <v>34</v>
      </c>
      <c r="C44" s="73"/>
      <c r="D44" s="59">
        <v>4624.2282999999998</v>
      </c>
      <c r="E44" s="60"/>
      <c r="F44" s="60"/>
      <c r="G44" s="59">
        <v>9898.9297999999999</v>
      </c>
      <c r="H44" s="61">
        <v>-53.285573355616698</v>
      </c>
      <c r="I44" s="59">
        <v>820.20759999999996</v>
      </c>
      <c r="J44" s="61">
        <v>17.737177898418199</v>
      </c>
      <c r="K44" s="59">
        <v>806.88440000000003</v>
      </c>
      <c r="L44" s="61">
        <v>8.1512286307960302</v>
      </c>
      <c r="M44" s="61">
        <v>1.6511906786152001E-2</v>
      </c>
      <c r="N44" s="59">
        <v>107908.3254</v>
      </c>
      <c r="O44" s="59">
        <v>107908.3254</v>
      </c>
      <c r="P44" s="59">
        <v>9</v>
      </c>
      <c r="Q44" s="59">
        <v>7</v>
      </c>
      <c r="R44" s="61">
        <v>28.571428571428601</v>
      </c>
      <c r="S44" s="59">
        <v>513.80314444444502</v>
      </c>
      <c r="T44" s="59">
        <v>1589.0720428571401</v>
      </c>
      <c r="U44" s="62">
        <v>-209.276433988224</v>
      </c>
    </row>
  </sheetData>
  <mergeCells count="42"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15:C15"/>
    <mergeCell ref="B16:C16"/>
    <mergeCell ref="B17:C17"/>
    <mergeCell ref="B20:C20"/>
    <mergeCell ref="B9:C9"/>
    <mergeCell ref="B10:C10"/>
    <mergeCell ref="B11:C11"/>
    <mergeCell ref="A1:U4"/>
    <mergeCell ref="W1:W4"/>
    <mergeCell ref="B6:C6"/>
    <mergeCell ref="A7:C7"/>
    <mergeCell ref="B8:C8"/>
    <mergeCell ref="A8:A44"/>
    <mergeCell ref="B44:C44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  <mergeCell ref="B43:C43"/>
    <mergeCell ref="B14:C1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42750</v>
      </c>
      <c r="C2" s="65">
        <v>12</v>
      </c>
      <c r="D2" s="65">
        <v>111004</v>
      </c>
      <c r="E2" s="65">
        <v>1461804.09882735</v>
      </c>
      <c r="F2" s="65">
        <v>1115516.3055461501</v>
      </c>
      <c r="G2" s="37"/>
      <c r="H2" s="37"/>
    </row>
    <row r="3" spans="1:8">
      <c r="A3" s="65">
        <v>2</v>
      </c>
      <c r="B3" s="66">
        <v>42750</v>
      </c>
      <c r="C3" s="65">
        <v>13</v>
      </c>
      <c r="D3" s="65">
        <v>20222</v>
      </c>
      <c r="E3" s="65">
        <v>196688.54259059799</v>
      </c>
      <c r="F3" s="65">
        <v>145579.172582906</v>
      </c>
      <c r="G3" s="37"/>
      <c r="H3" s="37"/>
    </row>
    <row r="4" spans="1:8">
      <c r="A4" s="65">
        <v>3</v>
      </c>
      <c r="B4" s="66">
        <v>42750</v>
      </c>
      <c r="C4" s="65">
        <v>14</v>
      </c>
      <c r="D4" s="65">
        <v>160443</v>
      </c>
      <c r="E4" s="65">
        <v>253568.82424410401</v>
      </c>
      <c r="F4" s="65">
        <v>186365.554304755</v>
      </c>
      <c r="G4" s="37"/>
      <c r="H4" s="37"/>
    </row>
    <row r="5" spans="1:8">
      <c r="A5" s="65">
        <v>4</v>
      </c>
      <c r="B5" s="66">
        <v>42750</v>
      </c>
      <c r="C5" s="65">
        <v>15</v>
      </c>
      <c r="D5" s="65">
        <v>5454</v>
      </c>
      <c r="E5" s="65">
        <v>100052.83052278199</v>
      </c>
      <c r="F5" s="65">
        <v>79169.483810362304</v>
      </c>
      <c r="G5" s="37"/>
      <c r="H5" s="37"/>
    </row>
    <row r="6" spans="1:8">
      <c r="A6" s="65">
        <v>5</v>
      </c>
      <c r="B6" s="66">
        <v>42750</v>
      </c>
      <c r="C6" s="65">
        <v>16</v>
      </c>
      <c r="D6" s="65">
        <v>14725</v>
      </c>
      <c r="E6" s="65">
        <v>401934.95606153802</v>
      </c>
      <c r="F6" s="65">
        <v>342127.75200854702</v>
      </c>
      <c r="G6" s="37"/>
      <c r="H6" s="37"/>
    </row>
    <row r="7" spans="1:8">
      <c r="A7" s="65">
        <v>6</v>
      </c>
      <c r="B7" s="66">
        <v>42750</v>
      </c>
      <c r="C7" s="65">
        <v>17</v>
      </c>
      <c r="D7" s="65">
        <v>29217</v>
      </c>
      <c r="E7" s="65">
        <v>442154.87440170901</v>
      </c>
      <c r="F7" s="65">
        <v>351498.98662307701</v>
      </c>
      <c r="G7" s="37"/>
      <c r="H7" s="37"/>
    </row>
    <row r="8" spans="1:8">
      <c r="A8" s="65">
        <v>7</v>
      </c>
      <c r="B8" s="66">
        <v>42750</v>
      </c>
      <c r="C8" s="65">
        <v>18</v>
      </c>
      <c r="D8" s="65">
        <v>90459</v>
      </c>
      <c r="E8" s="65">
        <v>150323.957045299</v>
      </c>
      <c r="F8" s="65">
        <v>120081.51765641</v>
      </c>
      <c r="G8" s="37"/>
      <c r="H8" s="37"/>
    </row>
    <row r="9" spans="1:8">
      <c r="A9" s="65">
        <v>8</v>
      </c>
      <c r="B9" s="66">
        <v>42750</v>
      </c>
      <c r="C9" s="65">
        <v>19</v>
      </c>
      <c r="D9" s="65">
        <v>31584</v>
      </c>
      <c r="E9" s="65">
        <v>229995.040120513</v>
      </c>
      <c r="F9" s="65">
        <v>265602.62644102599</v>
      </c>
      <c r="G9" s="37"/>
      <c r="H9" s="37"/>
    </row>
    <row r="10" spans="1:8">
      <c r="A10" s="65">
        <v>9</v>
      </c>
      <c r="B10" s="66">
        <v>42750</v>
      </c>
      <c r="C10" s="65">
        <v>21</v>
      </c>
      <c r="D10" s="65">
        <v>387301</v>
      </c>
      <c r="E10" s="65">
        <v>1647119.6212452999</v>
      </c>
      <c r="F10" s="65">
        <v>1751248.5551247899</v>
      </c>
      <c r="G10" s="37"/>
      <c r="H10" s="37"/>
    </row>
    <row r="11" spans="1:8">
      <c r="A11" s="65">
        <v>10</v>
      </c>
      <c r="B11" s="66">
        <v>42750</v>
      </c>
      <c r="C11" s="65">
        <v>22</v>
      </c>
      <c r="D11" s="65">
        <v>67624</v>
      </c>
      <c r="E11" s="65">
        <v>2108417.6728512798</v>
      </c>
      <c r="F11" s="65">
        <v>1889529.2836410301</v>
      </c>
      <c r="G11" s="37"/>
      <c r="H11" s="37"/>
    </row>
    <row r="12" spans="1:8">
      <c r="A12" s="65">
        <v>11</v>
      </c>
      <c r="B12" s="66">
        <v>42750</v>
      </c>
      <c r="C12" s="65">
        <v>23</v>
      </c>
      <c r="D12" s="65">
        <v>349379.696</v>
      </c>
      <c r="E12" s="65">
        <v>5674501.3856188003</v>
      </c>
      <c r="F12" s="65">
        <v>5446504.17523761</v>
      </c>
      <c r="G12" s="37"/>
      <c r="H12" s="37"/>
    </row>
    <row r="13" spans="1:8">
      <c r="A13" s="65">
        <v>12</v>
      </c>
      <c r="B13" s="66">
        <v>42750</v>
      </c>
      <c r="C13" s="65">
        <v>24</v>
      </c>
      <c r="D13" s="65">
        <v>33024.400000000001</v>
      </c>
      <c r="E13" s="65">
        <v>803187.39198632503</v>
      </c>
      <c r="F13" s="65">
        <v>719054.17586495704</v>
      </c>
      <c r="G13" s="37"/>
      <c r="H13" s="37"/>
    </row>
    <row r="14" spans="1:8">
      <c r="A14" s="65">
        <v>13</v>
      </c>
      <c r="B14" s="66">
        <v>42750</v>
      </c>
      <c r="C14" s="65">
        <v>25</v>
      </c>
      <c r="D14" s="65">
        <v>165176</v>
      </c>
      <c r="E14" s="65">
        <v>2386885.0951999999</v>
      </c>
      <c r="F14" s="65">
        <v>2263493.9909999999</v>
      </c>
      <c r="G14" s="37"/>
      <c r="H14" s="37"/>
    </row>
    <row r="15" spans="1:8">
      <c r="A15" s="65">
        <v>14</v>
      </c>
      <c r="B15" s="66">
        <v>42750</v>
      </c>
      <c r="C15" s="65">
        <v>26</v>
      </c>
      <c r="D15" s="65">
        <v>105773</v>
      </c>
      <c r="E15" s="65">
        <v>716787.51856479095</v>
      </c>
      <c r="F15" s="65">
        <v>637622.31304731104</v>
      </c>
      <c r="G15" s="37"/>
      <c r="H15" s="37"/>
    </row>
    <row r="16" spans="1:8">
      <c r="A16" s="65">
        <v>15</v>
      </c>
      <c r="B16" s="66">
        <v>42750</v>
      </c>
      <c r="C16" s="65">
        <v>27</v>
      </c>
      <c r="D16" s="65">
        <v>202313.53099999999</v>
      </c>
      <c r="E16" s="65">
        <v>1976829.7846607401</v>
      </c>
      <c r="F16" s="65">
        <v>1855296.4958292099</v>
      </c>
      <c r="G16" s="37"/>
      <c r="H16" s="37"/>
    </row>
    <row r="17" spans="1:9">
      <c r="A17" s="65">
        <v>16</v>
      </c>
      <c r="B17" s="66">
        <v>42750</v>
      </c>
      <c r="C17" s="65">
        <v>29</v>
      </c>
      <c r="D17" s="65">
        <v>457680</v>
      </c>
      <c r="E17" s="65">
        <v>5647586.9857589696</v>
      </c>
      <c r="F17" s="65">
        <v>6093015.0236581201</v>
      </c>
      <c r="G17" s="37"/>
      <c r="H17" s="37"/>
    </row>
    <row r="18" spans="1:9">
      <c r="A18" s="65">
        <v>17</v>
      </c>
      <c r="B18" s="66">
        <v>42750</v>
      </c>
      <c r="C18" s="65">
        <v>31</v>
      </c>
      <c r="D18" s="65">
        <v>39350.627</v>
      </c>
      <c r="E18" s="65">
        <v>539146.48015907302</v>
      </c>
      <c r="F18" s="65">
        <v>474697.94937588199</v>
      </c>
      <c r="G18" s="37"/>
      <c r="H18" s="37"/>
    </row>
    <row r="19" spans="1:9">
      <c r="A19" s="65">
        <v>18</v>
      </c>
      <c r="B19" s="66">
        <v>42750</v>
      </c>
      <c r="C19" s="65">
        <v>32</v>
      </c>
      <c r="D19" s="65">
        <v>65491.122000000003</v>
      </c>
      <c r="E19" s="65">
        <v>939662.43242405995</v>
      </c>
      <c r="F19" s="65">
        <v>952036.05889165401</v>
      </c>
      <c r="G19" s="37"/>
      <c r="H19" s="37"/>
    </row>
    <row r="20" spans="1:9">
      <c r="A20" s="65">
        <v>19</v>
      </c>
      <c r="B20" s="66">
        <v>42750</v>
      </c>
      <c r="C20" s="65">
        <v>33</v>
      </c>
      <c r="D20" s="65">
        <v>76909.947</v>
      </c>
      <c r="E20" s="65">
        <v>1694375.69520835</v>
      </c>
      <c r="F20" s="65">
        <v>1395412.8945808201</v>
      </c>
      <c r="G20" s="37"/>
      <c r="H20" s="37"/>
    </row>
    <row r="21" spans="1:9">
      <c r="A21" s="65">
        <v>20</v>
      </c>
      <c r="B21" s="66">
        <v>42750</v>
      </c>
      <c r="C21" s="65">
        <v>34</v>
      </c>
      <c r="D21" s="65">
        <v>52190.534</v>
      </c>
      <c r="E21" s="65">
        <v>355282.20668655902</v>
      </c>
      <c r="F21" s="65">
        <v>266231.29976202297</v>
      </c>
      <c r="G21" s="37"/>
      <c r="H21" s="37"/>
    </row>
    <row r="22" spans="1:9">
      <c r="A22" s="65">
        <v>21</v>
      </c>
      <c r="B22" s="66">
        <v>42750</v>
      </c>
      <c r="C22" s="65">
        <v>35</v>
      </c>
      <c r="D22" s="65">
        <v>59181.171999999999</v>
      </c>
      <c r="E22" s="65">
        <v>1692163.3315938101</v>
      </c>
      <c r="F22" s="65">
        <v>1653163.1740991201</v>
      </c>
      <c r="G22" s="37"/>
      <c r="H22" s="37"/>
    </row>
    <row r="23" spans="1:9">
      <c r="A23" s="65">
        <v>22</v>
      </c>
      <c r="B23" s="66">
        <v>42750</v>
      </c>
      <c r="C23" s="65">
        <v>36</v>
      </c>
      <c r="D23" s="65">
        <v>213479.16</v>
      </c>
      <c r="E23" s="65">
        <v>1031900.83661504</v>
      </c>
      <c r="F23" s="65">
        <v>904106.02403946395</v>
      </c>
      <c r="G23" s="37"/>
      <c r="H23" s="37"/>
    </row>
    <row r="24" spans="1:9">
      <c r="A24" s="65">
        <v>23</v>
      </c>
      <c r="B24" s="66">
        <v>42750</v>
      </c>
      <c r="C24" s="65">
        <v>37</v>
      </c>
      <c r="D24" s="65">
        <v>159089.378</v>
      </c>
      <c r="E24" s="65">
        <v>1613064.4856123901</v>
      </c>
      <c r="F24" s="65">
        <v>1445626.4565487499</v>
      </c>
      <c r="G24" s="37"/>
      <c r="H24" s="37"/>
    </row>
    <row r="25" spans="1:9">
      <c r="A25" s="65">
        <v>24</v>
      </c>
      <c r="B25" s="66">
        <v>42750</v>
      </c>
      <c r="C25" s="65">
        <v>38</v>
      </c>
      <c r="D25" s="65">
        <v>257907.58</v>
      </c>
      <c r="E25" s="65">
        <v>1467612.4947407099</v>
      </c>
      <c r="F25" s="65">
        <v>1453072.8376070799</v>
      </c>
      <c r="G25" s="37"/>
      <c r="H25" s="37"/>
    </row>
    <row r="26" spans="1:9">
      <c r="A26" s="65">
        <v>25</v>
      </c>
      <c r="B26" s="66">
        <v>42750</v>
      </c>
      <c r="C26" s="65">
        <v>39</v>
      </c>
      <c r="D26" s="65">
        <v>109337.539</v>
      </c>
      <c r="E26" s="65">
        <v>178398.00626048</v>
      </c>
      <c r="F26" s="65">
        <v>137765.96789807</v>
      </c>
      <c r="G26" s="37"/>
      <c r="H26" s="37"/>
    </row>
    <row r="27" spans="1:9">
      <c r="A27" s="65">
        <v>26</v>
      </c>
      <c r="B27" s="66">
        <v>42750</v>
      </c>
      <c r="C27" s="65">
        <v>42</v>
      </c>
      <c r="D27" s="65">
        <v>25353.303</v>
      </c>
      <c r="E27" s="65">
        <v>534091.92720000003</v>
      </c>
      <c r="F27" s="65">
        <v>497319.9276</v>
      </c>
      <c r="G27" s="37"/>
      <c r="H27" s="37"/>
    </row>
    <row r="28" spans="1:9">
      <c r="A28" s="65">
        <v>27</v>
      </c>
      <c r="B28" s="66">
        <v>42750</v>
      </c>
      <c r="C28" s="65">
        <v>70</v>
      </c>
      <c r="D28" s="65">
        <v>821</v>
      </c>
      <c r="E28" s="65">
        <v>2854067.72</v>
      </c>
      <c r="F28" s="65">
        <v>3022614.8</v>
      </c>
      <c r="G28" s="37"/>
      <c r="H28" s="37"/>
    </row>
    <row r="29" spans="1:9">
      <c r="A29" s="65">
        <v>28</v>
      </c>
      <c r="B29" s="66">
        <v>42750</v>
      </c>
      <c r="C29" s="65">
        <v>71</v>
      </c>
      <c r="D29" s="65">
        <v>552</v>
      </c>
      <c r="E29" s="65">
        <v>1508664.64</v>
      </c>
      <c r="F29" s="65">
        <v>1705626.47</v>
      </c>
      <c r="G29" s="37"/>
      <c r="H29" s="37"/>
    </row>
    <row r="30" spans="1:9">
      <c r="A30" s="65">
        <v>29</v>
      </c>
      <c r="B30" s="66">
        <v>42750</v>
      </c>
      <c r="C30" s="65">
        <v>72</v>
      </c>
      <c r="D30" s="65">
        <v>151</v>
      </c>
      <c r="E30" s="65">
        <v>510534.13</v>
      </c>
      <c r="F30" s="65">
        <v>513077.9</v>
      </c>
      <c r="G30" s="37"/>
      <c r="H30" s="37"/>
    </row>
    <row r="31" spans="1:9">
      <c r="A31" s="39">
        <v>30</v>
      </c>
      <c r="B31" s="66">
        <v>42750</v>
      </c>
      <c r="C31" s="39">
        <v>73</v>
      </c>
      <c r="D31" s="39">
        <v>412</v>
      </c>
      <c r="E31" s="39">
        <v>900815.67</v>
      </c>
      <c r="F31" s="39">
        <v>1010105.09</v>
      </c>
      <c r="G31" s="39"/>
      <c r="H31" s="39"/>
      <c r="I31" s="39"/>
    </row>
    <row r="32" spans="1:9">
      <c r="A32" s="39">
        <v>31</v>
      </c>
      <c r="B32" s="66">
        <v>42750</v>
      </c>
      <c r="C32" s="39">
        <v>74</v>
      </c>
      <c r="D32" s="39">
        <v>34</v>
      </c>
      <c r="E32" s="39">
        <v>0.3</v>
      </c>
      <c r="F32" s="39">
        <v>2145.3000000000002</v>
      </c>
      <c r="G32" s="39"/>
      <c r="H32" s="39"/>
    </row>
    <row r="33" spans="1:8">
      <c r="A33" s="39">
        <v>32</v>
      </c>
      <c r="B33" s="66">
        <v>42750</v>
      </c>
      <c r="C33" s="39">
        <v>75</v>
      </c>
      <c r="D33" s="39">
        <v>82</v>
      </c>
      <c r="E33" s="39">
        <v>46517.094017094001</v>
      </c>
      <c r="F33" s="39">
        <v>41615.760683760702</v>
      </c>
      <c r="G33" s="39"/>
      <c r="H33" s="39"/>
    </row>
    <row r="34" spans="1:8">
      <c r="A34" s="39">
        <v>33</v>
      </c>
      <c r="B34" s="66">
        <v>42750</v>
      </c>
      <c r="C34" s="39">
        <v>76</v>
      </c>
      <c r="D34" s="39">
        <v>3746</v>
      </c>
      <c r="E34" s="39">
        <v>788646.36166581197</v>
      </c>
      <c r="F34" s="39">
        <v>760083.45414188004</v>
      </c>
      <c r="G34" s="30"/>
      <c r="H34" s="30"/>
    </row>
    <row r="35" spans="1:8">
      <c r="A35" s="39">
        <v>34</v>
      </c>
      <c r="B35" s="66">
        <v>42750</v>
      </c>
      <c r="C35" s="39">
        <v>77</v>
      </c>
      <c r="D35" s="39">
        <v>304</v>
      </c>
      <c r="E35" s="39">
        <v>573953.35</v>
      </c>
      <c r="F35" s="39">
        <v>638880.88</v>
      </c>
      <c r="G35" s="30"/>
      <c r="H35" s="30"/>
    </row>
    <row r="36" spans="1:8">
      <c r="A36" s="39">
        <v>35</v>
      </c>
      <c r="B36" s="66">
        <v>42750</v>
      </c>
      <c r="C36" s="39">
        <v>78</v>
      </c>
      <c r="D36" s="39">
        <v>167</v>
      </c>
      <c r="E36" s="39">
        <v>232927.19</v>
      </c>
      <c r="F36" s="39">
        <v>204148.99</v>
      </c>
      <c r="G36" s="30"/>
      <c r="H36" s="30"/>
    </row>
    <row r="37" spans="1:8">
      <c r="A37" s="39">
        <v>36</v>
      </c>
      <c r="B37" s="66">
        <v>42750</v>
      </c>
      <c r="C37" s="39">
        <v>99</v>
      </c>
      <c r="D37" s="39">
        <v>9</v>
      </c>
      <c r="E37" s="39">
        <v>4624.22812192724</v>
      </c>
      <c r="F37" s="39">
        <v>3804.0209061341802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2017-01-16T05:44:09Z</dcterms:modified>
</cp:coreProperties>
</file>