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<sst xmlns="http://schemas.openxmlformats.org/spreadsheetml/2006/main" count="115" uniqueCount="75">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</sst>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6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0" t="s">
        <v>4</v>
      </c>
      <c r="D2" s="70"/>
      <c r="E2" s="13"/>
      <c r="F2" s="24"/>
      <c r="G2" s="14"/>
      <c r="H2" s="24"/>
      <c r="I2" s="20"/>
      <c r="J2" s="21"/>
      <c r="K2" s="22"/>
      <c r="L2" s="22"/>
    </row>
    <row r="3" spans="1:13">
      <c r="A3" s="71" t="s">
        <v>5</v>
      </c>
      <c r="B3" s="71"/>
      <c r="C3" s="71"/>
      <c r="D3" s="71"/>
      <c r="E3" s="15">
        <f>SUM(E4:E42)</f>
        <v>27332791.9505</v>
      </c>
      <c r="F3" s="25">
        <f>RA!I7</f>
        <v>2871526.8176000002</v>
      </c>
      <c r="G3" s="16">
        <f>SUM(G4:G42)</f>
        <v>24461265.132900003</v>
      </c>
      <c r="H3" s="27">
        <f>RA!J7</f>
        <v>10.505794003043601</v>
      </c>
      <c r="I3" s="20">
        <f>SUM(I4:I42)</f>
        <v>27332799.850616347</v>
      </c>
      <c r="J3" s="21">
        <f>SUM(J4:J42)</f>
        <v>24461265.089091867</v>
      </c>
      <c r="K3" s="22">
        <f>E3-I3</f>
        <v>-7.9001163467764854</v>
      </c>
      <c r="L3" s="22">
        <f>G3-J3</f>
        <v>4.3808136135339737E-2</v>
      </c>
    </row>
    <row r="4" spans="1:13">
      <c r="A4" s="72">
        <f>RA!A8</f>
        <v>42751</v>
      </c>
      <c r="B4" s="12">
        <v>12</v>
      </c>
      <c r="C4" s="67" t="s">
        <v>6</v>
      </c>
      <c r="D4" s="67"/>
      <c r="E4" s="15">
        <f>IFERROR(VLOOKUP(C4,RA!B:D,3,0),0)</f>
        <v>1265063.611</v>
      </c>
      <c r="F4" s="25">
        <f>IFERROR(VLOOKUP(C4,RA!B:I,8,0),0)</f>
        <v>339489.47560000001</v>
      </c>
      <c r="G4" s="16">
        <f t="shared" ref="G4:G42" si="0">E4-F4</f>
        <v>925574.13540000003</v>
      </c>
      <c r="H4" s="27">
        <f>RA!J8</f>
        <v>26.835763249220498</v>
      </c>
      <c r="I4" s="20">
        <f>IFERROR(VLOOKUP(B4,RMS!C:E,3,FALSE),0)</f>
        <v>1265065.3096068399</v>
      </c>
      <c r="J4" s="21">
        <f>IFERROR(VLOOKUP(B4,RMS!C:F,4,FALSE),0)</f>
        <v>925574.12772051303</v>
      </c>
      <c r="K4" s="22">
        <f t="shared" ref="K4:K42" si="1">E4-I4</f>
        <v>-1.6986068398691714</v>
      </c>
      <c r="L4" s="22">
        <f t="shared" ref="L4:L42" si="2">G4-J4</f>
        <v>7.6794869964942336E-3</v>
      </c>
    </row>
    <row r="5" spans="1:13">
      <c r="A5" s="72"/>
      <c r="B5" s="12">
        <v>13</v>
      </c>
      <c r="C5" s="67" t="s">
        <v>7</v>
      </c>
      <c r="D5" s="67"/>
      <c r="E5" s="15">
        <f>IFERROR(VLOOKUP(C5,RA!B:D,3,0),0)</f>
        <v>162678.12210000001</v>
      </c>
      <c r="F5" s="25">
        <f>IFERROR(VLOOKUP(C5,RA!B:I,8,0),0)</f>
        <v>42772.013700000003</v>
      </c>
      <c r="G5" s="16">
        <f t="shared" si="0"/>
        <v>119906.1084</v>
      </c>
      <c r="H5" s="27">
        <f>RA!J9</f>
        <v>26.292419132861401</v>
      </c>
      <c r="I5" s="20">
        <f>IFERROR(VLOOKUP(B5,RMS!C:E,3,FALSE),0)</f>
        <v>162678.22372393199</v>
      </c>
      <c r="J5" s="21">
        <f>IFERROR(VLOOKUP(B5,RMS!C:F,4,FALSE),0)</f>
        <v>119906.120044444</v>
      </c>
      <c r="K5" s="22">
        <f t="shared" si="1"/>
        <v>-0.10162393198697828</v>
      </c>
      <c r="L5" s="22">
        <f t="shared" si="2"/>
        <v>-1.1644444006378762E-2</v>
      </c>
      <c r="M5" s="32"/>
    </row>
    <row r="6" spans="1:13">
      <c r="A6" s="72"/>
      <c r="B6" s="12">
        <v>14</v>
      </c>
      <c r="C6" s="67" t="s">
        <v>8</v>
      </c>
      <c r="D6" s="67"/>
      <c r="E6" s="15">
        <f>IFERROR(VLOOKUP(C6,RA!B:D,3,0),0)</f>
        <v>232483.27129999999</v>
      </c>
      <c r="F6" s="25">
        <f>IFERROR(VLOOKUP(C6,RA!B:I,8,0),0)</f>
        <v>61242.617400000003</v>
      </c>
      <c r="G6" s="16">
        <f t="shared" si="0"/>
        <v>171240.65389999998</v>
      </c>
      <c r="H6" s="27">
        <f>RA!J10</f>
        <v>26.3428061114004</v>
      </c>
      <c r="I6" s="20">
        <f>IFERROR(VLOOKUP(B6,RMS!C:E,3,FALSE),0)</f>
        <v>232485.11941758599</v>
      </c>
      <c r="J6" s="21">
        <f>IFERROR(VLOOKUP(B6,RMS!C:F,4,FALSE),0)</f>
        <v>171240.65523028601</v>
      </c>
      <c r="K6" s="22">
        <f>E6-I6</f>
        <v>-1.8481175859924406</v>
      </c>
      <c r="L6" s="22">
        <f t="shared" si="2"/>
        <v>-1.330286031588912E-3</v>
      </c>
      <c r="M6" s="32"/>
    </row>
    <row r="7" spans="1:13">
      <c r="A7" s="72"/>
      <c r="B7" s="12">
        <v>15</v>
      </c>
      <c r="C7" s="67" t="s">
        <v>9</v>
      </c>
      <c r="D7" s="67"/>
      <c r="E7" s="15">
        <f>IFERROR(VLOOKUP(C7,RA!B:D,3,0),0)</f>
        <v>90295.841499999995</v>
      </c>
      <c r="F7" s="25">
        <f>IFERROR(VLOOKUP(C7,RA!B:I,8,0),0)</f>
        <v>18781.143</v>
      </c>
      <c r="G7" s="16">
        <f t="shared" si="0"/>
        <v>71514.698499999999</v>
      </c>
      <c r="H7" s="27">
        <f>RA!J11</f>
        <v>20.7995658360413</v>
      </c>
      <c r="I7" s="20">
        <f>IFERROR(VLOOKUP(B7,RMS!C:E,3,FALSE),0)</f>
        <v>90295.895515800599</v>
      </c>
      <c r="J7" s="21">
        <f>IFERROR(VLOOKUP(B7,RMS!C:F,4,FALSE),0)</f>
        <v>71514.699564435403</v>
      </c>
      <c r="K7" s="22">
        <f t="shared" si="1"/>
        <v>-5.4015800604247488E-2</v>
      </c>
      <c r="L7" s="22">
        <f t="shared" si="2"/>
        <v>-1.0644354042597115E-3</v>
      </c>
      <c r="M7" s="32"/>
    </row>
    <row r="8" spans="1:13">
      <c r="A8" s="72"/>
      <c r="B8" s="12">
        <v>16</v>
      </c>
      <c r="C8" s="67" t="s">
        <v>10</v>
      </c>
      <c r="D8" s="67"/>
      <c r="E8" s="15">
        <f>IFERROR(VLOOKUP(C8,RA!B:D,3,0),0)</f>
        <v>349409.8469</v>
      </c>
      <c r="F8" s="25">
        <f>IFERROR(VLOOKUP(C8,RA!B:I,8,0),0)</f>
        <v>60954.3851</v>
      </c>
      <c r="G8" s="16">
        <f t="shared" si="0"/>
        <v>288455.46179999999</v>
      </c>
      <c r="H8" s="27">
        <f>RA!J12</f>
        <v>17.444953438145401</v>
      </c>
      <c r="I8" s="20">
        <f>IFERROR(VLOOKUP(B8,RMS!C:E,3,FALSE),0)</f>
        <v>349409.83532991499</v>
      </c>
      <c r="J8" s="21">
        <f>IFERROR(VLOOKUP(B8,RMS!C:F,4,FALSE),0)</f>
        <v>288455.46080940199</v>
      </c>
      <c r="K8" s="22">
        <f t="shared" si="1"/>
        <v>1.1570085014682263E-2</v>
      </c>
      <c r="L8" s="22">
        <f t="shared" si="2"/>
        <v>9.9059799686074257E-4</v>
      </c>
      <c r="M8" s="32"/>
    </row>
    <row r="9" spans="1:13">
      <c r="A9" s="72"/>
      <c r="B9" s="12">
        <v>17</v>
      </c>
      <c r="C9" s="67" t="s">
        <v>11</v>
      </c>
      <c r="D9" s="67"/>
      <c r="E9" s="15">
        <f>IFERROR(VLOOKUP(C9,RA!B:D,3,0),0)</f>
        <v>365993.84179999999</v>
      </c>
      <c r="F9" s="25">
        <f>IFERROR(VLOOKUP(C9,RA!B:I,8,0),0)</f>
        <v>91277.352199999994</v>
      </c>
      <c r="G9" s="16">
        <f t="shared" si="0"/>
        <v>274716.48959999997</v>
      </c>
      <c r="H9" s="27">
        <f>RA!J13</f>
        <v>24.939586893344298</v>
      </c>
      <c r="I9" s="20">
        <f>IFERROR(VLOOKUP(B9,RMS!C:E,3,FALSE),0)</f>
        <v>365994.096497436</v>
      </c>
      <c r="J9" s="21">
        <f>IFERROR(VLOOKUP(B9,RMS!C:F,4,FALSE),0)</f>
        <v>274716.49015726498</v>
      </c>
      <c r="K9" s="22">
        <f t="shared" si="1"/>
        <v>-0.2546974360011518</v>
      </c>
      <c r="L9" s="22">
        <f t="shared" si="2"/>
        <v>-5.5726501159369946E-4</v>
      </c>
      <c r="M9" s="32"/>
    </row>
    <row r="10" spans="1:13">
      <c r="A10" s="72"/>
      <c r="B10" s="12">
        <v>18</v>
      </c>
      <c r="C10" s="67" t="s">
        <v>12</v>
      </c>
      <c r="D10" s="67"/>
      <c r="E10" s="15">
        <f>IFERROR(VLOOKUP(C10,RA!B:D,3,0),0)</f>
        <v>160587.49979999999</v>
      </c>
      <c r="F10" s="25">
        <f>IFERROR(VLOOKUP(C10,RA!B:I,8,0),0)</f>
        <v>32039.074499999999</v>
      </c>
      <c r="G10" s="16">
        <f t="shared" si="0"/>
        <v>128548.42529999999</v>
      </c>
      <c r="H10" s="27">
        <f>RA!J14</f>
        <v>19.9511634092954</v>
      </c>
      <c r="I10" s="20">
        <f>IFERROR(VLOOKUP(B10,RMS!C:E,3,FALSE),0)</f>
        <v>160587.49847606799</v>
      </c>
      <c r="J10" s="21">
        <f>IFERROR(VLOOKUP(B10,RMS!C:F,4,FALSE),0)</f>
        <v>128548.42732564099</v>
      </c>
      <c r="K10" s="22">
        <f t="shared" si="1"/>
        <v>1.3239319960121065E-3</v>
      </c>
      <c r="L10" s="22">
        <f t="shared" si="2"/>
        <v>-2.0256410061847419E-3</v>
      </c>
      <c r="M10" s="32"/>
    </row>
    <row r="11" spans="1:13">
      <c r="A11" s="72"/>
      <c r="B11" s="12">
        <v>19</v>
      </c>
      <c r="C11" s="67" t="s">
        <v>13</v>
      </c>
      <c r="D11" s="67"/>
      <c r="E11" s="15">
        <f>IFERROR(VLOOKUP(C11,RA!B:D,3,0),0)</f>
        <v>186953.16250000001</v>
      </c>
      <c r="F11" s="25">
        <f>IFERROR(VLOOKUP(C11,RA!B:I,8,0),0)</f>
        <v>-26277.985000000001</v>
      </c>
      <c r="G11" s="16">
        <f t="shared" si="0"/>
        <v>213231.14750000002</v>
      </c>
      <c r="H11" s="27">
        <f>RA!J15</f>
        <v>-14.055918952427501</v>
      </c>
      <c r="I11" s="20">
        <f>IFERROR(VLOOKUP(B11,RMS!C:E,3,FALSE),0)</f>
        <v>186953.16182051299</v>
      </c>
      <c r="J11" s="21">
        <f>IFERROR(VLOOKUP(B11,RMS!C:F,4,FALSE),0)</f>
        <v>213231.148933333</v>
      </c>
      <c r="K11" s="22">
        <f t="shared" si="1"/>
        <v>6.7948701325803995E-4</v>
      </c>
      <c r="L11" s="22">
        <f t="shared" si="2"/>
        <v>-1.4333329745568335E-3</v>
      </c>
      <c r="M11" s="32"/>
    </row>
    <row r="12" spans="1:13">
      <c r="A12" s="72"/>
      <c r="B12" s="12">
        <v>21</v>
      </c>
      <c r="C12" s="67" t="s">
        <v>14</v>
      </c>
      <c r="D12" s="67"/>
      <c r="E12" s="15">
        <f>IFERROR(VLOOKUP(C12,RA!B:D,3,0),0)</f>
        <v>1329499.8788000001</v>
      </c>
      <c r="F12" s="25">
        <f>IFERROR(VLOOKUP(C12,RA!B:I,8,0),0)</f>
        <v>-79194.0576</v>
      </c>
      <c r="G12" s="16">
        <f t="shared" si="0"/>
        <v>1408693.9364</v>
      </c>
      <c r="H12" s="27">
        <f>RA!J16</f>
        <v>-5.9566803173746896</v>
      </c>
      <c r="I12" s="20">
        <f>IFERROR(VLOOKUP(B12,RMS!C:E,3,FALSE),0)</f>
        <v>1329499.8029735</v>
      </c>
      <c r="J12" s="21">
        <f>IFERROR(VLOOKUP(B12,RMS!C:F,4,FALSE),0)</f>
        <v>1408693.9363760699</v>
      </c>
      <c r="K12" s="22">
        <f t="shared" si="1"/>
        <v>7.5826500076800585E-2</v>
      </c>
      <c r="L12" s="22">
        <f t="shared" si="2"/>
        <v>2.3930100724101067E-5</v>
      </c>
      <c r="M12" s="32"/>
    </row>
    <row r="13" spans="1:13">
      <c r="A13" s="72"/>
      <c r="B13" s="12">
        <v>22</v>
      </c>
      <c r="C13" s="67" t="s">
        <v>15</v>
      </c>
      <c r="D13" s="67"/>
      <c r="E13" s="15">
        <f>IFERROR(VLOOKUP(C13,RA!B:D,3,0),0)</f>
        <v>1483073.3421</v>
      </c>
      <c r="F13" s="25">
        <f>IFERROR(VLOOKUP(C13,RA!B:I,8,0),0)</f>
        <v>204641.11809999999</v>
      </c>
      <c r="G13" s="16">
        <f t="shared" si="0"/>
        <v>1278432.2239999999</v>
      </c>
      <c r="H13" s="27">
        <f>RA!J17</f>
        <v>13.798448956693701</v>
      </c>
      <c r="I13" s="20">
        <f>IFERROR(VLOOKUP(B13,RMS!C:E,3,FALSE),0)</f>
        <v>1483073.3333880301</v>
      </c>
      <c r="J13" s="21">
        <f>IFERROR(VLOOKUP(B13,RMS!C:F,4,FALSE),0)</f>
        <v>1278432.22632821</v>
      </c>
      <c r="K13" s="22">
        <f t="shared" si="1"/>
        <v>8.7119699455797672E-3</v>
      </c>
      <c r="L13" s="22">
        <f t="shared" si="2"/>
        <v>-2.3282100446522236E-3</v>
      </c>
      <c r="M13" s="32"/>
    </row>
    <row r="14" spans="1:13">
      <c r="A14" s="72"/>
      <c r="B14" s="12">
        <v>23</v>
      </c>
      <c r="C14" s="67" t="s">
        <v>16</v>
      </c>
      <c r="D14" s="67"/>
      <c r="E14" s="15">
        <f>IFERROR(VLOOKUP(C14,RA!B:D,3,0),0)</f>
        <v>4147229.4399000001</v>
      </c>
      <c r="F14" s="25">
        <f>IFERROR(VLOOKUP(C14,RA!B:I,8,0),0)</f>
        <v>603025.62760000001</v>
      </c>
      <c r="G14" s="16">
        <f t="shared" si="0"/>
        <v>3544203.8123000003</v>
      </c>
      <c r="H14" s="27">
        <f>RA!J18</f>
        <v>14.5404452861557</v>
      </c>
      <c r="I14" s="20">
        <f>IFERROR(VLOOKUP(B14,RMS!C:E,3,FALSE),0)</f>
        <v>4147229.8669085498</v>
      </c>
      <c r="J14" s="21">
        <f>IFERROR(VLOOKUP(B14,RMS!C:F,4,FALSE),0)</f>
        <v>3544203.72785983</v>
      </c>
      <c r="K14" s="22">
        <f t="shared" si="1"/>
        <v>-0.427008549682796</v>
      </c>
      <c r="L14" s="22">
        <f t="shared" si="2"/>
        <v>8.444017032161355E-2</v>
      </c>
      <c r="M14" s="32"/>
    </row>
    <row r="15" spans="1:13">
      <c r="A15" s="72"/>
      <c r="B15" s="12">
        <v>24</v>
      </c>
      <c r="C15" s="67" t="s">
        <v>17</v>
      </c>
      <c r="D15" s="67"/>
      <c r="E15" s="15">
        <f>IFERROR(VLOOKUP(C15,RA!B:D,3,0),0)</f>
        <v>692572.43810000003</v>
      </c>
      <c r="F15" s="25">
        <f>IFERROR(VLOOKUP(C15,RA!B:I,8,0),0)</f>
        <v>74927.369600000005</v>
      </c>
      <c r="G15" s="16">
        <f t="shared" si="0"/>
        <v>617645.06850000005</v>
      </c>
      <c r="H15" s="27">
        <f>RA!J19</f>
        <v>10.8187050881718</v>
      </c>
      <c r="I15" s="20">
        <f>IFERROR(VLOOKUP(B15,RMS!C:E,3,FALSE),0)</f>
        <v>692572.41018034203</v>
      </c>
      <c r="J15" s="21">
        <f>IFERROR(VLOOKUP(B15,RMS!C:F,4,FALSE),0)</f>
        <v>617645.06713418802</v>
      </c>
      <c r="K15" s="22">
        <f t="shared" si="1"/>
        <v>2.7919657994061708E-2</v>
      </c>
      <c r="L15" s="22">
        <f t="shared" si="2"/>
        <v>1.3658120296895504E-3</v>
      </c>
      <c r="M15" s="32"/>
    </row>
    <row r="16" spans="1:13">
      <c r="A16" s="72"/>
      <c r="B16" s="12">
        <v>25</v>
      </c>
      <c r="C16" s="67" t="s">
        <v>18</v>
      </c>
      <c r="D16" s="67"/>
      <c r="E16" s="15">
        <f>IFERROR(VLOOKUP(C16,RA!B:D,3,0),0)</f>
        <v>1743222.5818</v>
      </c>
      <c r="F16" s="25">
        <f>IFERROR(VLOOKUP(C16,RA!B:I,8,0),0)</f>
        <v>154243.39499999999</v>
      </c>
      <c r="G16" s="16">
        <f t="shared" si="0"/>
        <v>1588979.1868</v>
      </c>
      <c r="H16" s="27">
        <f>RA!J20</f>
        <v>8.8481755921686602</v>
      </c>
      <c r="I16" s="20">
        <f>IFERROR(VLOOKUP(B16,RMS!C:E,3,FALSE),0)</f>
        <v>1743223.0348</v>
      </c>
      <c r="J16" s="21">
        <f>IFERROR(VLOOKUP(B16,RMS!C:F,4,FALSE),0)</f>
        <v>1588979.1868</v>
      </c>
      <c r="K16" s="22">
        <f t="shared" si="1"/>
        <v>-0.4529999999795109</v>
      </c>
      <c r="L16" s="22">
        <f t="shared" si="2"/>
        <v>0</v>
      </c>
      <c r="M16" s="32"/>
    </row>
    <row r="17" spans="1:13">
      <c r="A17" s="72"/>
      <c r="B17" s="12">
        <v>26</v>
      </c>
      <c r="C17" s="67" t="s">
        <v>19</v>
      </c>
      <c r="D17" s="67"/>
      <c r="E17" s="15">
        <f>IFERROR(VLOOKUP(C17,RA!B:D,3,0),0)</f>
        <v>592070.15399999998</v>
      </c>
      <c r="F17" s="25">
        <f>IFERROR(VLOOKUP(C17,RA!B:I,8,0),0)</f>
        <v>75331.475600000005</v>
      </c>
      <c r="G17" s="16">
        <f t="shared" si="0"/>
        <v>516738.67839999998</v>
      </c>
      <c r="H17" s="27">
        <f>RA!J21</f>
        <v>12.723403652601601</v>
      </c>
      <c r="I17" s="20">
        <f>IFERROR(VLOOKUP(B17,RMS!C:E,3,FALSE),0)</f>
        <v>592069.30820013594</v>
      </c>
      <c r="J17" s="21">
        <f>IFERROR(VLOOKUP(B17,RMS!C:F,4,FALSE),0)</f>
        <v>516738.678396256</v>
      </c>
      <c r="K17" s="22">
        <f t="shared" si="1"/>
        <v>0.84579986403696239</v>
      </c>
      <c r="L17" s="22">
        <f t="shared" si="2"/>
        <v>3.7439749576151371E-6</v>
      </c>
      <c r="M17" s="32"/>
    </row>
    <row r="18" spans="1:13">
      <c r="A18" s="72"/>
      <c r="B18" s="12">
        <v>27</v>
      </c>
      <c r="C18" s="67" t="s">
        <v>20</v>
      </c>
      <c r="D18" s="67"/>
      <c r="E18" s="15">
        <f>IFERROR(VLOOKUP(C18,RA!B:D,3,0),0)</f>
        <v>1670125.693</v>
      </c>
      <c r="F18" s="25">
        <f>IFERROR(VLOOKUP(C18,RA!B:I,8,0),0)</f>
        <v>115411.5594</v>
      </c>
      <c r="G18" s="16">
        <f t="shared" si="0"/>
        <v>1554714.1336000001</v>
      </c>
      <c r="H18" s="27">
        <f>RA!J22</f>
        <v>6.9103517108756902</v>
      </c>
      <c r="I18" s="20">
        <f>IFERROR(VLOOKUP(B18,RMS!C:E,3,FALSE),0)</f>
        <v>1670127.5865281301</v>
      </c>
      <c r="J18" s="21">
        <f>IFERROR(VLOOKUP(B18,RMS!C:F,4,FALSE),0)</f>
        <v>1554714.1328378799</v>
      </c>
      <c r="K18" s="22">
        <f t="shared" si="1"/>
        <v>-1.8935281301382929</v>
      </c>
      <c r="L18" s="22">
        <f t="shared" si="2"/>
        <v>7.6212012208998203E-4</v>
      </c>
      <c r="M18" s="32"/>
    </row>
    <row r="19" spans="1:13">
      <c r="A19" s="72"/>
      <c r="B19" s="12">
        <v>29</v>
      </c>
      <c r="C19" s="67" t="s">
        <v>21</v>
      </c>
      <c r="D19" s="67"/>
      <c r="E19" s="15">
        <f>IFERROR(VLOOKUP(C19,RA!B:D,3,0),0)</f>
        <v>2911687.4504</v>
      </c>
      <c r="F19" s="25">
        <f>IFERROR(VLOOKUP(C19,RA!B:I,8,0),0)</f>
        <v>333788.28249999997</v>
      </c>
      <c r="G19" s="16">
        <f t="shared" si="0"/>
        <v>2577899.1678999998</v>
      </c>
      <c r="H19" s="27">
        <f>RA!J23</f>
        <v>11.46374012273</v>
      </c>
      <c r="I19" s="20">
        <f>IFERROR(VLOOKUP(B19,RMS!C:E,3,FALSE),0)</f>
        <v>2911689.6793418801</v>
      </c>
      <c r="J19" s="21">
        <f>IFERROR(VLOOKUP(B19,RMS!C:F,4,FALSE),0)</f>
        <v>2577899.1974170902</v>
      </c>
      <c r="K19" s="22">
        <f t="shared" si="1"/>
        <v>-2.2289418801665306</v>
      </c>
      <c r="L19" s="22">
        <f t="shared" si="2"/>
        <v>-2.9517090413719416E-2</v>
      </c>
      <c r="M19" s="32"/>
    </row>
    <row r="20" spans="1:13">
      <c r="A20" s="72"/>
      <c r="B20" s="12">
        <v>31</v>
      </c>
      <c r="C20" s="67" t="s">
        <v>22</v>
      </c>
      <c r="D20" s="67"/>
      <c r="E20" s="15">
        <f>IFERROR(VLOOKUP(C20,RA!B:D,3,0),0)</f>
        <v>459914.56800000003</v>
      </c>
      <c r="F20" s="25">
        <f>IFERROR(VLOOKUP(C20,RA!B:I,8,0),0)</f>
        <v>56972.248</v>
      </c>
      <c r="G20" s="16">
        <f t="shared" si="0"/>
        <v>402942.32</v>
      </c>
      <c r="H20" s="27">
        <f>RA!J24</f>
        <v>12.3875719457532</v>
      </c>
      <c r="I20" s="20">
        <f>IFERROR(VLOOKUP(B20,RMS!C:E,3,FALSE),0)</f>
        <v>459914.642140935</v>
      </c>
      <c r="J20" s="21">
        <f>IFERROR(VLOOKUP(B20,RMS!C:F,4,FALSE),0)</f>
        <v>402942.324099747</v>
      </c>
      <c r="K20" s="22">
        <f t="shared" si="1"/>
        <v>-7.4140934972092509E-2</v>
      </c>
      <c r="L20" s="22">
        <f t="shared" si="2"/>
        <v>-4.0997469914145768E-3</v>
      </c>
      <c r="M20" s="32"/>
    </row>
    <row r="21" spans="1:13">
      <c r="A21" s="72"/>
      <c r="B21" s="12">
        <v>32</v>
      </c>
      <c r="C21" s="67" t="s">
        <v>23</v>
      </c>
      <c r="D21" s="67"/>
      <c r="E21" s="15">
        <f>IFERROR(VLOOKUP(C21,RA!B:D,3,0),0)</f>
        <v>521723.23149999999</v>
      </c>
      <c r="F21" s="25">
        <f>IFERROR(VLOOKUP(C21,RA!B:I,8,0),0)</f>
        <v>31618.5275</v>
      </c>
      <c r="G21" s="16">
        <f t="shared" si="0"/>
        <v>490104.70399999997</v>
      </c>
      <c r="H21" s="27">
        <f>RA!J25</f>
        <v>6.0604024492246502</v>
      </c>
      <c r="I21" s="20">
        <f>IFERROR(VLOOKUP(B21,RMS!C:E,3,FALSE),0)</f>
        <v>521723.21626966901</v>
      </c>
      <c r="J21" s="21">
        <f>IFERROR(VLOOKUP(B21,RMS!C:F,4,FALSE),0)</f>
        <v>490104.70099729398</v>
      </c>
      <c r="K21" s="22">
        <f t="shared" si="1"/>
        <v>1.523033098783344E-2</v>
      </c>
      <c r="L21" s="22">
        <f t="shared" si="2"/>
        <v>3.0027059838175774E-3</v>
      </c>
      <c r="M21" s="32"/>
    </row>
    <row r="22" spans="1:13">
      <c r="A22" s="72"/>
      <c r="B22" s="12">
        <v>33</v>
      </c>
      <c r="C22" s="67" t="s">
        <v>24</v>
      </c>
      <c r="D22" s="67"/>
      <c r="E22" s="15">
        <f>IFERROR(VLOOKUP(C22,RA!B:D,3,0),0)</f>
        <v>1415230.1222000001</v>
      </c>
      <c r="F22" s="25">
        <f>IFERROR(VLOOKUP(C22,RA!B:I,8,0),0)</f>
        <v>260996.9835</v>
      </c>
      <c r="G22" s="16">
        <f t="shared" si="0"/>
        <v>1154233.1387</v>
      </c>
      <c r="H22" s="27">
        <f>RA!J26</f>
        <v>18.442017266723798</v>
      </c>
      <c r="I22" s="20">
        <f>IFERROR(VLOOKUP(B22,RMS!C:E,3,FALSE),0)</f>
        <v>1415230.18130891</v>
      </c>
      <c r="J22" s="21">
        <f>IFERROR(VLOOKUP(B22,RMS!C:F,4,FALSE),0)</f>
        <v>1154233.10386405</v>
      </c>
      <c r="K22" s="22">
        <f t="shared" si="1"/>
        <v>-5.9108909917995334E-2</v>
      </c>
      <c r="L22" s="22">
        <f t="shared" si="2"/>
        <v>3.4835950005799532E-2</v>
      </c>
      <c r="M22" s="32"/>
    </row>
    <row r="23" spans="1:13">
      <c r="A23" s="72"/>
      <c r="B23" s="12">
        <v>34</v>
      </c>
      <c r="C23" s="67" t="s">
        <v>25</v>
      </c>
      <c r="D23" s="67"/>
      <c r="E23" s="15">
        <f>IFERROR(VLOOKUP(C23,RA!B:D,3,0),0)</f>
        <v>335261.54749999999</v>
      </c>
      <c r="F23" s="25">
        <f>IFERROR(VLOOKUP(C23,RA!B:I,8,0),0)</f>
        <v>85868.584900000002</v>
      </c>
      <c r="G23" s="16">
        <f t="shared" si="0"/>
        <v>249392.96259999997</v>
      </c>
      <c r="H23" s="27">
        <f>RA!J27</f>
        <v>25.6124167952783</v>
      </c>
      <c r="I23" s="20">
        <f>IFERROR(VLOOKUP(B23,RMS!C:E,3,FALSE),0)</f>
        <v>335261.470926193</v>
      </c>
      <c r="J23" s="21">
        <f>IFERROR(VLOOKUP(B23,RMS!C:F,4,FALSE),0)</f>
        <v>249392.96518981899</v>
      </c>
      <c r="K23" s="22">
        <f t="shared" si="1"/>
        <v>7.6573806989472359E-2</v>
      </c>
      <c r="L23" s="22">
        <f t="shared" si="2"/>
        <v>-2.5898190215229988E-3</v>
      </c>
      <c r="M23" s="32"/>
    </row>
    <row r="24" spans="1:13">
      <c r="A24" s="72"/>
      <c r="B24" s="12">
        <v>35</v>
      </c>
      <c r="C24" s="67" t="s">
        <v>26</v>
      </c>
      <c r="D24" s="67"/>
      <c r="E24" s="15">
        <f>IFERROR(VLOOKUP(C24,RA!B:D,3,0),0)</f>
        <v>1466240.9716</v>
      </c>
      <c r="F24" s="25">
        <f>IFERROR(VLOOKUP(C24,RA!B:I,8,0),0)</f>
        <v>32698.086599999999</v>
      </c>
      <c r="G24" s="16">
        <f t="shared" si="0"/>
        <v>1433542.885</v>
      </c>
      <c r="H24" s="27">
        <f>RA!J28</f>
        <v>2.2300622635254199</v>
      </c>
      <c r="I24" s="20">
        <f>IFERROR(VLOOKUP(B24,RMS!C:E,3,FALSE),0)</f>
        <v>1466240.9896893799</v>
      </c>
      <c r="J24" s="21">
        <f>IFERROR(VLOOKUP(B24,RMS!C:F,4,FALSE),0)</f>
        <v>1433542.89286991</v>
      </c>
      <c r="K24" s="22">
        <f t="shared" si="1"/>
        <v>-1.8089379882439971E-2</v>
      </c>
      <c r="L24" s="22">
        <f t="shared" si="2"/>
        <v>-7.8699099831283092E-3</v>
      </c>
      <c r="M24" s="32"/>
    </row>
    <row r="25" spans="1:13">
      <c r="A25" s="72"/>
      <c r="B25" s="12">
        <v>36</v>
      </c>
      <c r="C25" s="67" t="s">
        <v>27</v>
      </c>
      <c r="D25" s="67"/>
      <c r="E25" s="15">
        <f>IFERROR(VLOOKUP(C25,RA!B:D,3,0),0)</f>
        <v>825252.3922</v>
      </c>
      <c r="F25" s="25">
        <f>IFERROR(VLOOKUP(C25,RA!B:I,8,0),0)</f>
        <v>87237.408100000001</v>
      </c>
      <c r="G25" s="16">
        <f t="shared" si="0"/>
        <v>738014.9841</v>
      </c>
      <c r="H25" s="27">
        <f>RA!J29</f>
        <v>10.5709973002851</v>
      </c>
      <c r="I25" s="20">
        <f>IFERROR(VLOOKUP(B25,RMS!C:E,3,FALSE),0)</f>
        <v>825252.39464336296</v>
      </c>
      <c r="J25" s="21">
        <f>IFERROR(VLOOKUP(B25,RMS!C:F,4,FALSE),0)</f>
        <v>738014.95594482298</v>
      </c>
      <c r="K25" s="22">
        <f t="shared" si="1"/>
        <v>-2.4433629587292671E-3</v>
      </c>
      <c r="L25" s="22">
        <f t="shared" si="2"/>
        <v>2.8155177016742527E-2</v>
      </c>
      <c r="M25" s="32"/>
    </row>
    <row r="26" spans="1:13">
      <c r="A26" s="72"/>
      <c r="B26" s="12">
        <v>37</v>
      </c>
      <c r="C26" s="67" t="s">
        <v>63</v>
      </c>
      <c r="D26" s="67"/>
      <c r="E26" s="15">
        <f>IFERROR(VLOOKUP(C26,RA!B:D,3,0),0)</f>
        <v>1239827.6635</v>
      </c>
      <c r="F26" s="25">
        <f>IFERROR(VLOOKUP(C26,RA!B:I,8,0),0)</f>
        <v>136263.73120000001</v>
      </c>
      <c r="G26" s="16">
        <f t="shared" si="0"/>
        <v>1103563.9323</v>
      </c>
      <c r="H26" s="27">
        <f>RA!J30</f>
        <v>10.990538057146701</v>
      </c>
      <c r="I26" s="20">
        <f>IFERROR(VLOOKUP(B26,RMS!C:E,3,FALSE),0)</f>
        <v>1239827.67801858</v>
      </c>
      <c r="J26" s="21">
        <f>IFERROR(VLOOKUP(B26,RMS!C:F,4,FALSE),0)</f>
        <v>1103563.9494111601</v>
      </c>
      <c r="K26" s="22">
        <f t="shared" si="1"/>
        <v>-1.4518579933792353E-2</v>
      </c>
      <c r="L26" s="22">
        <f t="shared" si="2"/>
        <v>-1.7111160093918443E-2</v>
      </c>
      <c r="M26" s="32"/>
    </row>
    <row r="27" spans="1:13">
      <c r="A27" s="72"/>
      <c r="B27" s="12">
        <v>38</v>
      </c>
      <c r="C27" s="67" t="s">
        <v>29</v>
      </c>
      <c r="D27" s="67"/>
      <c r="E27" s="15">
        <f>IFERROR(VLOOKUP(C27,RA!B:D,3,0),0)</f>
        <v>1103382.8866000001</v>
      </c>
      <c r="F27" s="25">
        <f>IFERROR(VLOOKUP(C27,RA!B:I,8,0),0)</f>
        <v>33897.918700000002</v>
      </c>
      <c r="G27" s="16">
        <f t="shared" si="0"/>
        <v>1069484.9679</v>
      </c>
      <c r="H27" s="27">
        <f>RA!J31</f>
        <v>3.0721809366152302</v>
      </c>
      <c r="I27" s="20">
        <f>IFERROR(VLOOKUP(B27,RMS!C:E,3,FALSE),0)</f>
        <v>1103382.8643300899</v>
      </c>
      <c r="J27" s="21">
        <f>IFERROR(VLOOKUP(B27,RMS!C:F,4,FALSE),0)</f>
        <v>1069484.9861177001</v>
      </c>
      <c r="K27" s="22">
        <f t="shared" si="1"/>
        <v>2.2269910201430321E-2</v>
      </c>
      <c r="L27" s="22">
        <f t="shared" si="2"/>
        <v>-1.8217700067907572E-2</v>
      </c>
      <c r="M27" s="32"/>
    </row>
    <row r="28" spans="1:13">
      <c r="A28" s="72"/>
      <c r="B28" s="12">
        <v>39</v>
      </c>
      <c r="C28" s="67" t="s">
        <v>30</v>
      </c>
      <c r="D28" s="67"/>
      <c r="E28" s="15">
        <f>IFERROR(VLOOKUP(C28,RA!B:D,3,0),0)</f>
        <v>157808.6244</v>
      </c>
      <c r="F28" s="25">
        <f>IFERROR(VLOOKUP(C28,RA!B:I,8,0),0)</f>
        <v>38481.927799999998</v>
      </c>
      <c r="G28" s="16">
        <f t="shared" si="0"/>
        <v>119326.6966</v>
      </c>
      <c r="H28" s="27">
        <f>RA!J32</f>
        <v>24.385186770565401</v>
      </c>
      <c r="I28" s="20">
        <f>IFERROR(VLOOKUP(B28,RMS!C:E,3,FALSE),0)</f>
        <v>157808.48685491999</v>
      </c>
      <c r="J28" s="21">
        <f>IFERROR(VLOOKUP(B28,RMS!C:F,4,FALSE),0)</f>
        <v>119326.70599255001</v>
      </c>
      <c r="K28" s="22">
        <f t="shared" si="1"/>
        <v>0.13754508001147769</v>
      </c>
      <c r="L28" s="22">
        <f t="shared" si="2"/>
        <v>-9.3925500113982707E-3</v>
      </c>
      <c r="M28" s="32"/>
    </row>
    <row r="29" spans="1:13">
      <c r="A29" s="72"/>
      <c r="B29" s="12">
        <v>40</v>
      </c>
      <c r="C29" s="67" t="s">
        <v>64</v>
      </c>
      <c r="D29" s="67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9.1481214391663705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2"/>
      <c r="B30" s="12">
        <v>42</v>
      </c>
      <c r="C30" s="67" t="s">
        <v>31</v>
      </c>
      <c r="D30" s="67"/>
      <c r="E30" s="15">
        <f>IFERROR(VLOOKUP(C30,RA!B:D,3,0),0)</f>
        <v>362891.79609999998</v>
      </c>
      <c r="F30" s="25">
        <f>IFERROR(VLOOKUP(C30,RA!B:I,8,0),0)</f>
        <v>33197.782200000001</v>
      </c>
      <c r="G30" s="16">
        <f t="shared" si="0"/>
        <v>329694.01389999996</v>
      </c>
      <c r="H30" s="27">
        <f>RA!J34</f>
        <v>10.7049394886087</v>
      </c>
      <c r="I30" s="20">
        <f>IFERROR(VLOOKUP(B30,RMS!C:E,3,FALSE),0)</f>
        <v>362891.79629999999</v>
      </c>
      <c r="J30" s="21">
        <f>IFERROR(VLOOKUP(B30,RMS!C:F,4,FALSE),0)</f>
        <v>329694.02049999998</v>
      </c>
      <c r="K30" s="22">
        <f t="shared" si="1"/>
        <v>-2.0000000949949026E-4</v>
      </c>
      <c r="L30" s="22">
        <f t="shared" si="2"/>
        <v>-6.600000022444874E-3</v>
      </c>
      <c r="M30" s="32"/>
    </row>
    <row r="31" spans="1:13" s="36" customFormat="1" ht="12" thickBot="1">
      <c r="A31" s="72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-12.9216182659593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2"/>
      <c r="B32" s="12">
        <v>70</v>
      </c>
      <c r="C32" s="73" t="s">
        <v>61</v>
      </c>
      <c r="D32" s="74"/>
      <c r="E32" s="15">
        <f>IFERROR(VLOOKUP(C32,RA!B:D,3,0),0)</f>
        <v>239852.36</v>
      </c>
      <c r="F32" s="25">
        <f>IFERROR(VLOOKUP(C32,RA!B:I,8,0),0)</f>
        <v>25676.05</v>
      </c>
      <c r="G32" s="16">
        <f t="shared" si="0"/>
        <v>214176.31</v>
      </c>
      <c r="H32" s="27">
        <f>RA!J34</f>
        <v>10.7049394886087</v>
      </c>
      <c r="I32" s="20">
        <f>IFERROR(VLOOKUP(B32,RMS!C:E,3,FALSE),0)</f>
        <v>239852.36</v>
      </c>
      <c r="J32" s="21">
        <f>IFERROR(VLOOKUP(B32,RMS!C:F,4,FALSE),0)</f>
        <v>214176.31</v>
      </c>
      <c r="K32" s="22">
        <f t="shared" si="1"/>
        <v>0</v>
      </c>
      <c r="L32" s="22">
        <f t="shared" si="2"/>
        <v>0</v>
      </c>
    </row>
    <row r="33" spans="1:13">
      <c r="A33" s="72"/>
      <c r="B33" s="12">
        <v>71</v>
      </c>
      <c r="C33" s="67" t="s">
        <v>35</v>
      </c>
      <c r="D33" s="67"/>
      <c r="E33" s="15">
        <f>IFERROR(VLOOKUP(C33,RA!B:D,3,0),0)</f>
        <v>493035.15</v>
      </c>
      <c r="F33" s="25">
        <f>IFERROR(VLOOKUP(C33,RA!B:I,8,0),0)</f>
        <v>-63708.12</v>
      </c>
      <c r="G33" s="16">
        <f t="shared" si="0"/>
        <v>556743.27</v>
      </c>
      <c r="H33" s="27">
        <f>RA!J34</f>
        <v>10.7049394886087</v>
      </c>
      <c r="I33" s="20">
        <f>IFERROR(VLOOKUP(B33,RMS!C:E,3,FALSE),0)</f>
        <v>493035.15</v>
      </c>
      <c r="J33" s="21">
        <f>IFERROR(VLOOKUP(B33,RMS!C:F,4,FALSE),0)</f>
        <v>556743.27</v>
      </c>
      <c r="K33" s="22">
        <f t="shared" si="1"/>
        <v>0</v>
      </c>
      <c r="L33" s="22">
        <f t="shared" si="2"/>
        <v>0</v>
      </c>
      <c r="M33" s="32"/>
    </row>
    <row r="34" spans="1:13">
      <c r="A34" s="72"/>
      <c r="B34" s="12">
        <v>72</v>
      </c>
      <c r="C34" s="67" t="s">
        <v>36</v>
      </c>
      <c r="D34" s="67"/>
      <c r="E34" s="15">
        <f>IFERROR(VLOOKUP(C34,RA!B:D,3,0),0)</f>
        <v>71245.33</v>
      </c>
      <c r="F34" s="25">
        <f>IFERROR(VLOOKUP(C34,RA!B:I,8,0),0)</f>
        <v>-389.69</v>
      </c>
      <c r="G34" s="16">
        <f t="shared" si="0"/>
        <v>71635.02</v>
      </c>
      <c r="H34" s="27">
        <f>RA!J35</f>
        <v>-12.9216182659593</v>
      </c>
      <c r="I34" s="20">
        <f>IFERROR(VLOOKUP(B34,RMS!C:E,3,FALSE),0)</f>
        <v>71245.33</v>
      </c>
      <c r="J34" s="21">
        <f>IFERROR(VLOOKUP(B34,RMS!C:F,4,FALSE),0)</f>
        <v>71635.02</v>
      </c>
      <c r="K34" s="22">
        <f t="shared" si="1"/>
        <v>0</v>
      </c>
      <c r="L34" s="22">
        <f t="shared" si="2"/>
        <v>0</v>
      </c>
      <c r="M34" s="32"/>
    </row>
    <row r="35" spans="1:13">
      <c r="A35" s="72"/>
      <c r="B35" s="12">
        <v>73</v>
      </c>
      <c r="C35" s="67" t="s">
        <v>37</v>
      </c>
      <c r="D35" s="67"/>
      <c r="E35" s="15">
        <f>IFERROR(VLOOKUP(C35,RA!B:D,3,0),0)</f>
        <v>275825.84000000003</v>
      </c>
      <c r="F35" s="25">
        <f>IFERROR(VLOOKUP(C35,RA!B:I,8,0),0)</f>
        <v>-24230.03</v>
      </c>
      <c r="G35" s="16">
        <f t="shared" si="0"/>
        <v>300055.87</v>
      </c>
      <c r="H35" s="27">
        <f>RA!J34</f>
        <v>10.7049394886087</v>
      </c>
      <c r="I35" s="20">
        <f>IFERROR(VLOOKUP(B35,RMS!C:E,3,FALSE),0)</f>
        <v>275825.84000000003</v>
      </c>
      <c r="J35" s="21">
        <f>IFERROR(VLOOKUP(B35,RMS!C:F,4,FALSE),0)</f>
        <v>300055.87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2"/>
      <c r="B36" s="12">
        <v>74</v>
      </c>
      <c r="C36" s="67" t="s">
        <v>62</v>
      </c>
      <c r="D36" s="67"/>
      <c r="E36" s="15">
        <f>IFERROR(VLOOKUP(C36,RA!B:D,3,0),0)</f>
        <v>0.18</v>
      </c>
      <c r="F36" s="25">
        <f>IFERROR(VLOOKUP(C36,RA!B:I,8,0),0)</f>
        <v>-1504.09</v>
      </c>
      <c r="G36" s="16">
        <f t="shared" si="0"/>
        <v>1504.27</v>
      </c>
      <c r="H36" s="27">
        <f>RA!J35</f>
        <v>-12.9216182659593</v>
      </c>
      <c r="I36" s="20">
        <f>IFERROR(VLOOKUP(B36,RMS!C:E,3,FALSE),0)</f>
        <v>0.18</v>
      </c>
      <c r="J36" s="21">
        <f>IFERROR(VLOOKUP(B36,RMS!C:F,4,FALSE),0)</f>
        <v>1504.27</v>
      </c>
      <c r="K36" s="22">
        <f t="shared" si="1"/>
        <v>0</v>
      </c>
      <c r="L36" s="22">
        <f t="shared" si="2"/>
        <v>0</v>
      </c>
    </row>
    <row r="37" spans="1:13" ht="11.25" customHeight="1">
      <c r="A37" s="72"/>
      <c r="B37" s="12">
        <v>75</v>
      </c>
      <c r="C37" s="67" t="s">
        <v>32</v>
      </c>
      <c r="D37" s="67"/>
      <c r="E37" s="15">
        <f>IFERROR(VLOOKUP(C37,RA!B:D,3,0),0)</f>
        <v>24140.170399999999</v>
      </c>
      <c r="F37" s="25">
        <f>IFERROR(VLOOKUP(C37,RA!B:I,8,0),0)</f>
        <v>2467.5374000000002</v>
      </c>
      <c r="G37" s="16">
        <f t="shared" si="0"/>
        <v>21672.632999999998</v>
      </c>
      <c r="H37" s="27">
        <f>RA!J35</f>
        <v>-12.9216182659593</v>
      </c>
      <c r="I37" s="20">
        <f>IFERROR(VLOOKUP(B37,RMS!C:E,3,FALSE),0)</f>
        <v>24140.170940170901</v>
      </c>
      <c r="J37" s="21">
        <f>IFERROR(VLOOKUP(B37,RMS!C:F,4,FALSE),0)</f>
        <v>21672.632478632499</v>
      </c>
      <c r="K37" s="22">
        <f t="shared" si="1"/>
        <v>-5.4017090224078856E-4</v>
      </c>
      <c r="L37" s="22">
        <f t="shared" si="2"/>
        <v>5.2136749945930205E-4</v>
      </c>
      <c r="M37" s="32"/>
    </row>
    <row r="38" spans="1:13">
      <c r="A38" s="72"/>
      <c r="B38" s="12">
        <v>76</v>
      </c>
      <c r="C38" s="67" t="s">
        <v>33</v>
      </c>
      <c r="D38" s="67"/>
      <c r="E38" s="15">
        <f>IFERROR(VLOOKUP(C38,RA!B:D,3,0),0)</f>
        <v>631422.24450000003</v>
      </c>
      <c r="F38" s="25">
        <f>IFERROR(VLOOKUP(C38,RA!B:I,8,0),0)</f>
        <v>28197.586800000001</v>
      </c>
      <c r="G38" s="16">
        <f t="shared" si="0"/>
        <v>603224.65769999998</v>
      </c>
      <c r="H38" s="27">
        <f>RA!J36</f>
        <v>-0.54696918380474902</v>
      </c>
      <c r="I38" s="20">
        <f>IFERROR(VLOOKUP(B38,RMS!C:E,3,FALSE),0)</f>
        <v>631422.23937179497</v>
      </c>
      <c r="J38" s="21">
        <f>IFERROR(VLOOKUP(B38,RMS!C:F,4,FALSE),0)</f>
        <v>603224.65975555603</v>
      </c>
      <c r="K38" s="22">
        <f t="shared" si="1"/>
        <v>5.1282050553709269E-3</v>
      </c>
      <c r="L38" s="22">
        <f t="shared" si="2"/>
        <v>-2.0555560477077961E-3</v>
      </c>
      <c r="M38" s="32"/>
    </row>
    <row r="39" spans="1:13">
      <c r="A39" s="72"/>
      <c r="B39" s="12">
        <v>77</v>
      </c>
      <c r="C39" s="67" t="s">
        <v>38</v>
      </c>
      <c r="D39" s="67"/>
      <c r="E39" s="15">
        <f>IFERROR(VLOOKUP(C39,RA!B:D,3,0),0)</f>
        <v>214653.35</v>
      </c>
      <c r="F39" s="25">
        <f>IFERROR(VLOOKUP(C39,RA!B:I,8,0),0)</f>
        <v>-10427.48</v>
      </c>
      <c r="G39" s="16">
        <f t="shared" si="0"/>
        <v>225080.83000000002</v>
      </c>
      <c r="H39" s="27">
        <f>RA!J37</f>
        <v>-8.7845395485789197</v>
      </c>
      <c r="I39" s="20">
        <f>IFERROR(VLOOKUP(B39,RMS!C:E,3,FALSE),0)</f>
        <v>214653.35</v>
      </c>
      <c r="J39" s="21">
        <f>IFERROR(VLOOKUP(B39,RMS!C:F,4,FALSE),0)</f>
        <v>225080.83</v>
      </c>
      <c r="K39" s="22">
        <f t="shared" si="1"/>
        <v>0</v>
      </c>
      <c r="L39" s="22">
        <f t="shared" si="2"/>
        <v>0</v>
      </c>
      <c r="M39" s="32"/>
    </row>
    <row r="40" spans="1:13">
      <c r="A40" s="72"/>
      <c r="B40" s="12">
        <v>78</v>
      </c>
      <c r="C40" s="67" t="s">
        <v>39</v>
      </c>
      <c r="D40" s="67"/>
      <c r="E40" s="15">
        <f>IFERROR(VLOOKUP(C40,RA!B:D,3,0),0)</f>
        <v>109360.39</v>
      </c>
      <c r="F40" s="25">
        <f>IFERROR(VLOOKUP(C40,RA!B:I,8,0),0)</f>
        <v>15263.72</v>
      </c>
      <c r="G40" s="16">
        <f t="shared" si="0"/>
        <v>94096.67</v>
      </c>
      <c r="H40" s="27">
        <f>RA!J38</f>
        <v>-835605.55555555597</v>
      </c>
      <c r="I40" s="20">
        <f>IFERROR(VLOOKUP(B40,RMS!C:E,3,FALSE),0)</f>
        <v>109360.39</v>
      </c>
      <c r="J40" s="21">
        <f>IFERROR(VLOOKUP(B40,RMS!C:F,4,FALSE),0)</f>
        <v>94096.67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2"/>
      <c r="B41" s="12">
        <v>9101</v>
      </c>
      <c r="C41" s="68" t="s">
        <v>65</v>
      </c>
      <c r="D41" s="69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10.221706637166101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2"/>
      <c r="B42" s="12">
        <v>99</v>
      </c>
      <c r="C42" s="67" t="s">
        <v>34</v>
      </c>
      <c r="D42" s="67"/>
      <c r="E42" s="15">
        <f>IFERROR(VLOOKUP(C42,RA!B:D,3,0),0)</f>
        <v>2776.9569999999999</v>
      </c>
      <c r="F42" s="25">
        <f>IFERROR(VLOOKUP(C42,RA!B:I,8,0),0)</f>
        <v>495.28820000000002</v>
      </c>
      <c r="G42" s="16">
        <f t="shared" si="0"/>
        <v>2281.6687999999999</v>
      </c>
      <c r="H42" s="27">
        <f>RA!J39</f>
        <v>10.221706637166101</v>
      </c>
      <c r="I42" s="20">
        <f>VLOOKUP(B42,RMS!C:E,3,FALSE)</f>
        <v>2776.9571136827799</v>
      </c>
      <c r="J42" s="21">
        <f>IFERROR(VLOOKUP(B42,RMS!C:F,4,FALSE),0)</f>
        <v>2281.66893578398</v>
      </c>
      <c r="K42" s="22">
        <f t="shared" si="1"/>
        <v>-1.1368278001100407E-4</v>
      </c>
      <c r="L42" s="22">
        <f t="shared" si="2"/>
        <v>-1.3578398011304671E-4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3"/>
  <sheetViews>
    <sheetView workbookViewId="0">
      <selection activeCell="A8" sqref="A1:XFD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11.85546875" style="40" bestFit="1" customWidth="1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43" t="s">
        <v>45</v>
      </c>
      <c r="W1" s="77"/>
    </row>
    <row r="2" spans="1:23" ht="12.7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43"/>
      <c r="W2" s="77"/>
    </row>
    <row r="3" spans="1:23" ht="23.25" thickBo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44" t="s">
        <v>46</v>
      </c>
      <c r="W3" s="77"/>
    </row>
    <row r="4" spans="1:23" ht="12.75" thickTop="1" thickBo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W4" s="77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8" t="s">
        <v>4</v>
      </c>
      <c r="C6" s="7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0" t="s">
        <v>5</v>
      </c>
      <c r="B7" s="81"/>
      <c r="C7" s="82"/>
      <c r="D7" s="52">
        <v>27332791.9505</v>
      </c>
      <c r="E7" s="63"/>
      <c r="F7" s="63"/>
      <c r="G7" s="52">
        <v>26641662.183800001</v>
      </c>
      <c r="H7" s="53">
        <v>2.59416909475059</v>
      </c>
      <c r="I7" s="52">
        <v>2871526.8176000002</v>
      </c>
      <c r="J7" s="53">
        <v>10.505794003043601</v>
      </c>
      <c r="K7" s="52">
        <v>1122551.3995999999</v>
      </c>
      <c r="L7" s="53">
        <v>4.2135186305402099</v>
      </c>
      <c r="M7" s="53">
        <v>1.5580359336981899</v>
      </c>
      <c r="N7" s="52">
        <v>556415005.89680004</v>
      </c>
      <c r="O7" s="52">
        <v>556415005.89680004</v>
      </c>
      <c r="P7" s="52">
        <v>1069468</v>
      </c>
      <c r="Q7" s="52">
        <v>1274167</v>
      </c>
      <c r="R7" s="53">
        <v>-16.065319538176698</v>
      </c>
      <c r="S7" s="52">
        <v>25.557372404316901</v>
      </c>
      <c r="T7" s="52">
        <v>32.699228876669999</v>
      </c>
      <c r="U7" s="54">
        <v>-27.944408209768699</v>
      </c>
    </row>
    <row r="8" spans="1:23" ht="12" thickBot="1">
      <c r="A8" s="83">
        <v>42751</v>
      </c>
      <c r="B8" s="73" t="s">
        <v>6</v>
      </c>
      <c r="C8" s="74"/>
      <c r="D8" s="55">
        <v>1265063.611</v>
      </c>
      <c r="E8" s="58"/>
      <c r="F8" s="58"/>
      <c r="G8" s="55">
        <v>988776.87379999994</v>
      </c>
      <c r="H8" s="56">
        <v>27.942273380463799</v>
      </c>
      <c r="I8" s="55">
        <v>339489.47560000001</v>
      </c>
      <c r="J8" s="56">
        <v>26.835763249220498</v>
      </c>
      <c r="K8" s="55">
        <v>136306.36420000001</v>
      </c>
      <c r="L8" s="56">
        <v>13.7853511557321</v>
      </c>
      <c r="M8" s="56">
        <v>1.49063554436734</v>
      </c>
      <c r="N8" s="55">
        <v>21417655.0024</v>
      </c>
      <c r="O8" s="55">
        <v>21417655.0024</v>
      </c>
      <c r="P8" s="55">
        <v>34433</v>
      </c>
      <c r="Q8" s="55">
        <v>39008</v>
      </c>
      <c r="R8" s="56">
        <v>-11.7283634126333</v>
      </c>
      <c r="S8" s="55">
        <v>36.739860337467</v>
      </c>
      <c r="T8" s="55">
        <v>37.474423310603001</v>
      </c>
      <c r="U8" s="57">
        <v>-1.9993624537186601</v>
      </c>
    </row>
    <row r="9" spans="1:23" ht="12" thickBot="1">
      <c r="A9" s="84"/>
      <c r="B9" s="73" t="s">
        <v>7</v>
      </c>
      <c r="C9" s="74"/>
      <c r="D9" s="55">
        <v>162678.12210000001</v>
      </c>
      <c r="E9" s="58"/>
      <c r="F9" s="58"/>
      <c r="G9" s="55">
        <v>121098.1498</v>
      </c>
      <c r="H9" s="56">
        <v>34.3357618334149</v>
      </c>
      <c r="I9" s="55">
        <v>42772.013700000003</v>
      </c>
      <c r="J9" s="56">
        <v>26.292419132861401</v>
      </c>
      <c r="K9" s="55">
        <v>28606.561699999998</v>
      </c>
      <c r="L9" s="56">
        <v>23.6226249098316</v>
      </c>
      <c r="M9" s="56">
        <v>0.49518191485417201</v>
      </c>
      <c r="N9" s="55">
        <v>2066175.4731000001</v>
      </c>
      <c r="O9" s="55">
        <v>2066175.4731000001</v>
      </c>
      <c r="P9" s="55">
        <v>8568</v>
      </c>
      <c r="Q9" s="55">
        <v>10085</v>
      </c>
      <c r="R9" s="56">
        <v>-15.042141794744699</v>
      </c>
      <c r="S9" s="55">
        <v>18.986708928571399</v>
      </c>
      <c r="T9" s="55">
        <v>19.503064352999498</v>
      </c>
      <c r="U9" s="57">
        <v>-2.71956254435996</v>
      </c>
    </row>
    <row r="10" spans="1:23" ht="12" thickBot="1">
      <c r="A10" s="84"/>
      <c r="B10" s="73" t="s">
        <v>8</v>
      </c>
      <c r="C10" s="74"/>
      <c r="D10" s="55">
        <v>232483.27129999999</v>
      </c>
      <c r="E10" s="58"/>
      <c r="F10" s="58"/>
      <c r="G10" s="55">
        <v>166786.41570000001</v>
      </c>
      <c r="H10" s="56">
        <v>39.3898120085328</v>
      </c>
      <c r="I10" s="55">
        <v>61242.617400000003</v>
      </c>
      <c r="J10" s="56">
        <v>26.3428061114004</v>
      </c>
      <c r="K10" s="55">
        <v>42468.761899999998</v>
      </c>
      <c r="L10" s="56">
        <v>25.4629621493808</v>
      </c>
      <c r="M10" s="56">
        <v>0.44206269879508803</v>
      </c>
      <c r="N10" s="55">
        <v>3418693.1767000002</v>
      </c>
      <c r="O10" s="55">
        <v>3418693.1767000002</v>
      </c>
      <c r="P10" s="55">
        <v>116532</v>
      </c>
      <c r="Q10" s="55">
        <v>136074</v>
      </c>
      <c r="R10" s="56">
        <v>-14.3613034084395</v>
      </c>
      <c r="S10" s="55">
        <v>1.9950165731301299</v>
      </c>
      <c r="T10" s="55">
        <v>1.8634481510060701</v>
      </c>
      <c r="U10" s="57">
        <v>6.5948535914982198</v>
      </c>
    </row>
    <row r="11" spans="1:23" ht="12" thickBot="1">
      <c r="A11" s="84"/>
      <c r="B11" s="73" t="s">
        <v>9</v>
      </c>
      <c r="C11" s="74"/>
      <c r="D11" s="55">
        <v>90295.841499999995</v>
      </c>
      <c r="E11" s="58"/>
      <c r="F11" s="58"/>
      <c r="G11" s="55">
        <v>94276.927800000005</v>
      </c>
      <c r="H11" s="56">
        <v>-4.22275777637293</v>
      </c>
      <c r="I11" s="55">
        <v>18781.143</v>
      </c>
      <c r="J11" s="56">
        <v>20.7995658360413</v>
      </c>
      <c r="K11" s="55">
        <v>20039.8344</v>
      </c>
      <c r="L11" s="56">
        <v>21.256350697503301</v>
      </c>
      <c r="M11" s="56">
        <v>-6.2809471120180996E-2</v>
      </c>
      <c r="N11" s="55">
        <v>1452785.5149999999</v>
      </c>
      <c r="O11" s="55">
        <v>1452785.5149999999</v>
      </c>
      <c r="P11" s="55">
        <v>3689</v>
      </c>
      <c r="Q11" s="55">
        <v>4226</v>
      </c>
      <c r="R11" s="56">
        <v>-12.707051585423599</v>
      </c>
      <c r="S11" s="55">
        <v>24.477051097858499</v>
      </c>
      <c r="T11" s="55">
        <v>23.675524207288198</v>
      </c>
      <c r="U11" s="57">
        <v>3.2746056188133301</v>
      </c>
    </row>
    <row r="12" spans="1:23" ht="12" thickBot="1">
      <c r="A12" s="84"/>
      <c r="B12" s="73" t="s">
        <v>10</v>
      </c>
      <c r="C12" s="74"/>
      <c r="D12" s="55">
        <v>349409.8469</v>
      </c>
      <c r="E12" s="58"/>
      <c r="F12" s="58"/>
      <c r="G12" s="55">
        <v>423239.50390000001</v>
      </c>
      <c r="H12" s="56">
        <v>-17.443942807721498</v>
      </c>
      <c r="I12" s="55">
        <v>60954.3851</v>
      </c>
      <c r="J12" s="56">
        <v>17.444953438145401</v>
      </c>
      <c r="K12" s="55">
        <v>23256.216899999999</v>
      </c>
      <c r="L12" s="56">
        <v>5.4948124373321301</v>
      </c>
      <c r="M12" s="56">
        <v>1.62099314613806</v>
      </c>
      <c r="N12" s="55">
        <v>8056103.6045000004</v>
      </c>
      <c r="O12" s="55">
        <v>8056103.6045000004</v>
      </c>
      <c r="P12" s="55">
        <v>2116</v>
      </c>
      <c r="Q12" s="55">
        <v>2822</v>
      </c>
      <c r="R12" s="56">
        <v>-25.0177179305457</v>
      </c>
      <c r="S12" s="55">
        <v>165.12752689035901</v>
      </c>
      <c r="T12" s="55">
        <v>142.429120411056</v>
      </c>
      <c r="U12" s="57">
        <v>13.7459858490913</v>
      </c>
    </row>
    <row r="13" spans="1:23" ht="12" thickBot="1">
      <c r="A13" s="84"/>
      <c r="B13" s="73" t="s">
        <v>11</v>
      </c>
      <c r="C13" s="74"/>
      <c r="D13" s="55">
        <v>365993.84179999999</v>
      </c>
      <c r="E13" s="58"/>
      <c r="F13" s="58"/>
      <c r="G13" s="55">
        <v>490412.74810000003</v>
      </c>
      <c r="H13" s="56">
        <v>-25.3702430823902</v>
      </c>
      <c r="I13" s="55">
        <v>91277.352199999994</v>
      </c>
      <c r="J13" s="56">
        <v>24.939586893344298</v>
      </c>
      <c r="K13" s="55">
        <v>5506.9602000000004</v>
      </c>
      <c r="L13" s="56">
        <v>1.1229235417177801</v>
      </c>
      <c r="M13" s="56">
        <v>15.574906824276701</v>
      </c>
      <c r="N13" s="55">
        <v>7749900.6431</v>
      </c>
      <c r="O13" s="55">
        <v>7749900.6431</v>
      </c>
      <c r="P13" s="55">
        <v>11540</v>
      </c>
      <c r="Q13" s="55">
        <v>13419</v>
      </c>
      <c r="R13" s="56">
        <v>-14.0025337208436</v>
      </c>
      <c r="S13" s="55">
        <v>31.715237590987901</v>
      </c>
      <c r="T13" s="55">
        <v>32.949890997838899</v>
      </c>
      <c r="U13" s="57">
        <v>-3.8929344398222301</v>
      </c>
    </row>
    <row r="14" spans="1:23" ht="12" thickBot="1">
      <c r="A14" s="84"/>
      <c r="B14" s="73" t="s">
        <v>12</v>
      </c>
      <c r="C14" s="74"/>
      <c r="D14" s="55">
        <v>160587.49979999999</v>
      </c>
      <c r="E14" s="58"/>
      <c r="F14" s="58"/>
      <c r="G14" s="55">
        <v>305552.4412</v>
      </c>
      <c r="H14" s="56">
        <v>-47.443555296327297</v>
      </c>
      <c r="I14" s="55">
        <v>32039.074499999999</v>
      </c>
      <c r="J14" s="56">
        <v>19.9511634092954</v>
      </c>
      <c r="K14" s="55">
        <v>51725.828600000001</v>
      </c>
      <c r="L14" s="56">
        <v>16.9286255403022</v>
      </c>
      <c r="M14" s="56">
        <v>-0.38059813893440497</v>
      </c>
      <c r="N14" s="55">
        <v>2657400.9397999998</v>
      </c>
      <c r="O14" s="55">
        <v>2657400.9397999998</v>
      </c>
      <c r="P14" s="55">
        <v>2064</v>
      </c>
      <c r="Q14" s="55">
        <v>2216</v>
      </c>
      <c r="R14" s="56">
        <v>-6.8592057761732796</v>
      </c>
      <c r="S14" s="55">
        <v>77.804021220930196</v>
      </c>
      <c r="T14" s="55">
        <v>67.835719359205797</v>
      </c>
      <c r="U14" s="57">
        <v>12.8120651160416</v>
      </c>
    </row>
    <row r="15" spans="1:23" ht="12" thickBot="1">
      <c r="A15" s="84"/>
      <c r="B15" s="73" t="s">
        <v>13</v>
      </c>
      <c r="C15" s="74"/>
      <c r="D15" s="55">
        <v>186953.16250000001</v>
      </c>
      <c r="E15" s="58"/>
      <c r="F15" s="58"/>
      <c r="G15" s="55">
        <v>209491.53520000001</v>
      </c>
      <c r="H15" s="56">
        <v>-10.7586078256015</v>
      </c>
      <c r="I15" s="55">
        <v>-26277.985000000001</v>
      </c>
      <c r="J15" s="56">
        <v>-14.055918952427501</v>
      </c>
      <c r="K15" s="55">
        <v>-31586.596000000001</v>
      </c>
      <c r="L15" s="56">
        <v>-15.077743341679399</v>
      </c>
      <c r="M15" s="56">
        <v>-0.168065308461855</v>
      </c>
      <c r="N15" s="55">
        <v>2865119.5833999999</v>
      </c>
      <c r="O15" s="55">
        <v>2865119.5833999999</v>
      </c>
      <c r="P15" s="55">
        <v>7078</v>
      </c>
      <c r="Q15" s="55">
        <v>8855</v>
      </c>
      <c r="R15" s="56">
        <v>-20.0677583286279</v>
      </c>
      <c r="S15" s="55">
        <v>26.413275289629802</v>
      </c>
      <c r="T15" s="55">
        <v>25.973462428006801</v>
      </c>
      <c r="U15" s="57">
        <v>1.66512050020446</v>
      </c>
    </row>
    <row r="16" spans="1:23" ht="12" thickBot="1">
      <c r="A16" s="84"/>
      <c r="B16" s="73" t="s">
        <v>14</v>
      </c>
      <c r="C16" s="74"/>
      <c r="D16" s="55">
        <v>1329499.8788000001</v>
      </c>
      <c r="E16" s="58"/>
      <c r="F16" s="58"/>
      <c r="G16" s="55">
        <v>948272.92720000003</v>
      </c>
      <c r="H16" s="56">
        <v>40.202239320030202</v>
      </c>
      <c r="I16" s="55">
        <v>-79194.0576</v>
      </c>
      <c r="J16" s="56">
        <v>-5.9566803173746896</v>
      </c>
      <c r="K16" s="55">
        <v>16281.2256</v>
      </c>
      <c r="L16" s="56">
        <v>1.71693455892221</v>
      </c>
      <c r="M16" s="56">
        <v>-5.8641336681680798</v>
      </c>
      <c r="N16" s="55">
        <v>19775207.637600001</v>
      </c>
      <c r="O16" s="55">
        <v>19775207.637600001</v>
      </c>
      <c r="P16" s="55">
        <v>47846</v>
      </c>
      <c r="Q16" s="55">
        <v>57103</v>
      </c>
      <c r="R16" s="56">
        <v>-16.211057212405699</v>
      </c>
      <c r="S16" s="55">
        <v>27.7870643063161</v>
      </c>
      <c r="T16" s="55">
        <v>28.844712277813802</v>
      </c>
      <c r="U16" s="57">
        <v>-3.80626020740617</v>
      </c>
    </row>
    <row r="17" spans="1:21" ht="12" thickBot="1">
      <c r="A17" s="84"/>
      <c r="B17" s="73" t="s">
        <v>15</v>
      </c>
      <c r="C17" s="74"/>
      <c r="D17" s="55">
        <v>1483073.3421</v>
      </c>
      <c r="E17" s="58"/>
      <c r="F17" s="58"/>
      <c r="G17" s="55">
        <v>641434.8946</v>
      </c>
      <c r="H17" s="56">
        <v>131.211827511325</v>
      </c>
      <c r="I17" s="55">
        <v>204641.11809999999</v>
      </c>
      <c r="J17" s="56">
        <v>13.798448956693701</v>
      </c>
      <c r="K17" s="55">
        <v>52425.538500000002</v>
      </c>
      <c r="L17" s="56">
        <v>8.1731659660787006</v>
      </c>
      <c r="M17" s="56">
        <v>2.9034623955269399</v>
      </c>
      <c r="N17" s="55">
        <v>39147559.672399998</v>
      </c>
      <c r="O17" s="55">
        <v>39147559.672399998</v>
      </c>
      <c r="P17" s="55">
        <v>13084</v>
      </c>
      <c r="Q17" s="55">
        <v>14160</v>
      </c>
      <c r="R17" s="56">
        <v>-7.5988700564971801</v>
      </c>
      <c r="S17" s="55">
        <v>113.350148433201</v>
      </c>
      <c r="T17" s="55">
        <v>148.89955371468901</v>
      </c>
      <c r="U17" s="57">
        <v>-31.3624691038127</v>
      </c>
    </row>
    <row r="18" spans="1:21" ht="12" customHeight="1" thickBot="1">
      <c r="A18" s="84"/>
      <c r="B18" s="73" t="s">
        <v>16</v>
      </c>
      <c r="C18" s="74"/>
      <c r="D18" s="55">
        <v>4147229.4399000001</v>
      </c>
      <c r="E18" s="58"/>
      <c r="F18" s="58"/>
      <c r="G18" s="55">
        <v>3700066.6312000002</v>
      </c>
      <c r="H18" s="56">
        <v>12.0852636795618</v>
      </c>
      <c r="I18" s="55">
        <v>603025.62760000001</v>
      </c>
      <c r="J18" s="56">
        <v>14.5404452861557</v>
      </c>
      <c r="K18" s="55">
        <v>-23924.071800000002</v>
      </c>
      <c r="L18" s="56">
        <v>-0.64658489115481099</v>
      </c>
      <c r="M18" s="56">
        <v>-26.2058108101816</v>
      </c>
      <c r="N18" s="55">
        <v>64942136.202799998</v>
      </c>
      <c r="O18" s="55">
        <v>64942136.202799998</v>
      </c>
      <c r="P18" s="55">
        <v>99679</v>
      </c>
      <c r="Q18" s="55">
        <v>131940</v>
      </c>
      <c r="R18" s="56">
        <v>-24.451265726845499</v>
      </c>
      <c r="S18" s="55">
        <v>41.605849174851301</v>
      </c>
      <c r="T18" s="55">
        <v>43.008191127785402</v>
      </c>
      <c r="U18" s="57">
        <v>-3.37054039455044</v>
      </c>
    </row>
    <row r="19" spans="1:21" ht="12" customHeight="1" thickBot="1">
      <c r="A19" s="84"/>
      <c r="B19" s="73" t="s">
        <v>17</v>
      </c>
      <c r="C19" s="74"/>
      <c r="D19" s="55">
        <v>692572.43810000003</v>
      </c>
      <c r="E19" s="58"/>
      <c r="F19" s="58"/>
      <c r="G19" s="55">
        <v>659375.81200000003</v>
      </c>
      <c r="H19" s="56">
        <v>5.0345532086336</v>
      </c>
      <c r="I19" s="55">
        <v>74927.369600000005</v>
      </c>
      <c r="J19" s="56">
        <v>10.8187050881718</v>
      </c>
      <c r="K19" s="55">
        <v>59935.668799999999</v>
      </c>
      <c r="L19" s="56">
        <v>9.0897584820718293</v>
      </c>
      <c r="M19" s="56">
        <v>0.25012986590716102</v>
      </c>
      <c r="N19" s="55">
        <v>12828032.908299999</v>
      </c>
      <c r="O19" s="55">
        <v>12828032.908299999</v>
      </c>
      <c r="P19" s="55">
        <v>14478</v>
      </c>
      <c r="Q19" s="55">
        <v>17017</v>
      </c>
      <c r="R19" s="56">
        <v>-14.9203737439032</v>
      </c>
      <c r="S19" s="55">
        <v>47.836195475894499</v>
      </c>
      <c r="T19" s="55">
        <v>47.199121707704101</v>
      </c>
      <c r="U19" s="57">
        <v>1.33178184814349</v>
      </c>
    </row>
    <row r="20" spans="1:21" ht="12" thickBot="1">
      <c r="A20" s="84"/>
      <c r="B20" s="73" t="s">
        <v>18</v>
      </c>
      <c r="C20" s="74"/>
      <c r="D20" s="55">
        <v>1743222.5818</v>
      </c>
      <c r="E20" s="58"/>
      <c r="F20" s="58"/>
      <c r="G20" s="55">
        <v>1410297.7345</v>
      </c>
      <c r="H20" s="56">
        <v>23.606706524139302</v>
      </c>
      <c r="I20" s="55">
        <v>154243.39499999999</v>
      </c>
      <c r="J20" s="56">
        <v>8.8481755921686602</v>
      </c>
      <c r="K20" s="55">
        <v>121884.03230000001</v>
      </c>
      <c r="L20" s="56">
        <v>8.6424326805865697</v>
      </c>
      <c r="M20" s="56">
        <v>0.26549304358713799</v>
      </c>
      <c r="N20" s="55">
        <v>36318685.315200001</v>
      </c>
      <c r="O20" s="55">
        <v>36318685.315200001</v>
      </c>
      <c r="P20" s="55">
        <v>51675</v>
      </c>
      <c r="Q20" s="55">
        <v>60563</v>
      </c>
      <c r="R20" s="56">
        <v>-14.675627033007</v>
      </c>
      <c r="S20" s="55">
        <v>33.734350881470696</v>
      </c>
      <c r="T20" s="55">
        <v>39.411597420867501</v>
      </c>
      <c r="U20" s="57">
        <v>-16.8292745852571</v>
      </c>
    </row>
    <row r="21" spans="1:21" ht="12" customHeight="1" thickBot="1">
      <c r="A21" s="84"/>
      <c r="B21" s="73" t="s">
        <v>19</v>
      </c>
      <c r="C21" s="74"/>
      <c r="D21" s="55">
        <v>592070.15399999998</v>
      </c>
      <c r="E21" s="58"/>
      <c r="F21" s="58"/>
      <c r="G21" s="55">
        <v>427444.96970000002</v>
      </c>
      <c r="H21" s="56">
        <v>38.513772758991998</v>
      </c>
      <c r="I21" s="55">
        <v>75331.475600000005</v>
      </c>
      <c r="J21" s="56">
        <v>12.723403652601601</v>
      </c>
      <c r="K21" s="55">
        <v>56714.8321</v>
      </c>
      <c r="L21" s="56">
        <v>13.268335369534199</v>
      </c>
      <c r="M21" s="56">
        <v>0.32824999758749202</v>
      </c>
      <c r="N21" s="55">
        <v>8922455.4453999996</v>
      </c>
      <c r="O21" s="55">
        <v>8922455.4453999996</v>
      </c>
      <c r="P21" s="55">
        <v>35266</v>
      </c>
      <c r="Q21" s="55">
        <v>42177</v>
      </c>
      <c r="R21" s="56">
        <v>-16.3857078502501</v>
      </c>
      <c r="S21" s="55">
        <v>16.788696024499501</v>
      </c>
      <c r="T21" s="55">
        <v>16.994774116224502</v>
      </c>
      <c r="U21" s="57">
        <v>-1.22748122560701</v>
      </c>
    </row>
    <row r="22" spans="1:21" ht="12" customHeight="1" thickBot="1">
      <c r="A22" s="84"/>
      <c r="B22" s="73" t="s">
        <v>20</v>
      </c>
      <c r="C22" s="74"/>
      <c r="D22" s="55">
        <v>1670125.693</v>
      </c>
      <c r="E22" s="58"/>
      <c r="F22" s="58"/>
      <c r="G22" s="55">
        <v>1430656.2859</v>
      </c>
      <c r="H22" s="56">
        <v>16.738430429455299</v>
      </c>
      <c r="I22" s="55">
        <v>115411.5594</v>
      </c>
      <c r="J22" s="56">
        <v>6.9103517108756902</v>
      </c>
      <c r="K22" s="55">
        <v>89948.047200000001</v>
      </c>
      <c r="L22" s="56">
        <v>6.2871877813345902</v>
      </c>
      <c r="M22" s="56">
        <v>0.28309132874649001</v>
      </c>
      <c r="N22" s="55">
        <v>23941483.665600002</v>
      </c>
      <c r="O22" s="55">
        <v>23941483.665600002</v>
      </c>
      <c r="P22" s="55">
        <v>80622</v>
      </c>
      <c r="Q22" s="55">
        <v>94048</v>
      </c>
      <c r="R22" s="56">
        <v>-14.2756890098673</v>
      </c>
      <c r="S22" s="55">
        <v>20.715508087122601</v>
      </c>
      <c r="T22" s="55">
        <v>21.019344469845201</v>
      </c>
      <c r="U22" s="57">
        <v>-1.4667097782237799</v>
      </c>
    </row>
    <row r="23" spans="1:21" ht="12" thickBot="1">
      <c r="A23" s="84"/>
      <c r="B23" s="73" t="s">
        <v>21</v>
      </c>
      <c r="C23" s="74"/>
      <c r="D23" s="55">
        <v>2911687.4504</v>
      </c>
      <c r="E23" s="58"/>
      <c r="F23" s="58"/>
      <c r="G23" s="55">
        <v>3346251.8528</v>
      </c>
      <c r="H23" s="56">
        <v>-12.9866017716621</v>
      </c>
      <c r="I23" s="55">
        <v>333788.28249999997</v>
      </c>
      <c r="J23" s="56">
        <v>11.46374012273</v>
      </c>
      <c r="K23" s="55">
        <v>162784.921</v>
      </c>
      <c r="L23" s="56">
        <v>4.8646942358444596</v>
      </c>
      <c r="M23" s="56">
        <v>1.0504864974563599</v>
      </c>
      <c r="N23" s="55">
        <v>75588098.4463</v>
      </c>
      <c r="O23" s="55">
        <v>75588098.4463</v>
      </c>
      <c r="P23" s="55">
        <v>81801</v>
      </c>
      <c r="Q23" s="55">
        <v>99182</v>
      </c>
      <c r="R23" s="56">
        <v>-17.524349176261801</v>
      </c>
      <c r="S23" s="55">
        <v>35.594765961296297</v>
      </c>
      <c r="T23" s="55">
        <v>56.941632700489997</v>
      </c>
      <c r="U23" s="57">
        <v>-59.971926103981197</v>
      </c>
    </row>
    <row r="24" spans="1:21" ht="12" thickBot="1">
      <c r="A24" s="84"/>
      <c r="B24" s="73" t="s">
        <v>22</v>
      </c>
      <c r="C24" s="74"/>
      <c r="D24" s="55">
        <v>459914.56800000003</v>
      </c>
      <c r="E24" s="58"/>
      <c r="F24" s="58"/>
      <c r="G24" s="55">
        <v>366631.04180000001</v>
      </c>
      <c r="H24" s="56">
        <v>25.443433742549001</v>
      </c>
      <c r="I24" s="55">
        <v>56972.248</v>
      </c>
      <c r="J24" s="56">
        <v>12.3875719457532</v>
      </c>
      <c r="K24" s="55">
        <v>51117.906799999997</v>
      </c>
      <c r="L24" s="56">
        <v>13.9426019545517</v>
      </c>
      <c r="M24" s="56">
        <v>0.11452623095279001</v>
      </c>
      <c r="N24" s="55">
        <v>6660964.7115000002</v>
      </c>
      <c r="O24" s="55">
        <v>6660964.7115000002</v>
      </c>
      <c r="P24" s="55">
        <v>30635</v>
      </c>
      <c r="Q24" s="55">
        <v>35116</v>
      </c>
      <c r="R24" s="56">
        <v>-12.7605649846224</v>
      </c>
      <c r="S24" s="55">
        <v>15.0127164354497</v>
      </c>
      <c r="T24" s="55">
        <v>15.353296856134</v>
      </c>
      <c r="U24" s="57">
        <v>-2.2686128932675298</v>
      </c>
    </row>
    <row r="25" spans="1:21" ht="12" thickBot="1">
      <c r="A25" s="84"/>
      <c r="B25" s="73" t="s">
        <v>23</v>
      </c>
      <c r="C25" s="74"/>
      <c r="D25" s="55">
        <v>521723.23149999999</v>
      </c>
      <c r="E25" s="58"/>
      <c r="F25" s="58"/>
      <c r="G25" s="55">
        <v>872306.94629999995</v>
      </c>
      <c r="H25" s="56">
        <v>-40.190407320157803</v>
      </c>
      <c r="I25" s="55">
        <v>31618.5275</v>
      </c>
      <c r="J25" s="56">
        <v>6.0604024492246502</v>
      </c>
      <c r="K25" s="55">
        <v>3403.8937999999998</v>
      </c>
      <c r="L25" s="56">
        <v>0.39021743601126202</v>
      </c>
      <c r="M25" s="56">
        <v>8.2889289025409703</v>
      </c>
      <c r="N25" s="55">
        <v>12391370.0452</v>
      </c>
      <c r="O25" s="55">
        <v>12391370.0452</v>
      </c>
      <c r="P25" s="55">
        <v>21155</v>
      </c>
      <c r="Q25" s="55">
        <v>31567</v>
      </c>
      <c r="R25" s="56">
        <v>-32.983812208952401</v>
      </c>
      <c r="S25" s="55">
        <v>24.6619348380997</v>
      </c>
      <c r="T25" s="55">
        <v>29.767239107295602</v>
      </c>
      <c r="U25" s="57">
        <v>-20.701150589809998</v>
      </c>
    </row>
    <row r="26" spans="1:21" ht="12" thickBot="1">
      <c r="A26" s="84"/>
      <c r="B26" s="73" t="s">
        <v>24</v>
      </c>
      <c r="C26" s="74"/>
      <c r="D26" s="55">
        <v>1415230.1222000001</v>
      </c>
      <c r="E26" s="58"/>
      <c r="F26" s="58"/>
      <c r="G26" s="55">
        <v>943789.53</v>
      </c>
      <c r="H26" s="56">
        <v>49.951877745454503</v>
      </c>
      <c r="I26" s="55">
        <v>260996.9835</v>
      </c>
      <c r="J26" s="56">
        <v>18.442017266723798</v>
      </c>
      <c r="K26" s="55">
        <v>181693.84529999999</v>
      </c>
      <c r="L26" s="56">
        <v>19.251521607789002</v>
      </c>
      <c r="M26" s="56">
        <v>0.43646573756563001</v>
      </c>
      <c r="N26" s="55">
        <v>18906781.725499999</v>
      </c>
      <c r="O26" s="55">
        <v>18906781.725499999</v>
      </c>
      <c r="P26" s="55">
        <v>65654</v>
      </c>
      <c r="Q26" s="55">
        <v>77179</v>
      </c>
      <c r="R26" s="56">
        <v>-14.9328185128079</v>
      </c>
      <c r="S26" s="55">
        <v>21.555885737350401</v>
      </c>
      <c r="T26" s="55">
        <v>21.953842752562199</v>
      </c>
      <c r="U26" s="57">
        <v>-1.84616405960217</v>
      </c>
    </row>
    <row r="27" spans="1:21" ht="12" thickBot="1">
      <c r="A27" s="84"/>
      <c r="B27" s="73" t="s">
        <v>25</v>
      </c>
      <c r="C27" s="74"/>
      <c r="D27" s="55">
        <v>335261.54749999999</v>
      </c>
      <c r="E27" s="58"/>
      <c r="F27" s="58"/>
      <c r="G27" s="55">
        <v>284312.99770000001</v>
      </c>
      <c r="H27" s="56">
        <v>17.919880628799</v>
      </c>
      <c r="I27" s="55">
        <v>85868.584900000002</v>
      </c>
      <c r="J27" s="56">
        <v>25.6124167952783</v>
      </c>
      <c r="K27" s="55">
        <v>74104.968599999993</v>
      </c>
      <c r="L27" s="56">
        <v>26.064572917694601</v>
      </c>
      <c r="M27" s="56">
        <v>0.15874261230035799</v>
      </c>
      <c r="N27" s="55">
        <v>4714843.9578</v>
      </c>
      <c r="O27" s="55">
        <v>4714843.9578</v>
      </c>
      <c r="P27" s="55">
        <v>34356</v>
      </c>
      <c r="Q27" s="55">
        <v>38381</v>
      </c>
      <c r="R27" s="56">
        <v>-10.486959693598401</v>
      </c>
      <c r="S27" s="55">
        <v>9.7584569653044593</v>
      </c>
      <c r="T27" s="55">
        <v>9.2567229775149205</v>
      </c>
      <c r="U27" s="57">
        <v>5.14152995267004</v>
      </c>
    </row>
    <row r="28" spans="1:21" ht="12" thickBot="1">
      <c r="A28" s="84"/>
      <c r="B28" s="73" t="s">
        <v>26</v>
      </c>
      <c r="C28" s="74"/>
      <c r="D28" s="55">
        <v>1466240.9716</v>
      </c>
      <c r="E28" s="58"/>
      <c r="F28" s="58"/>
      <c r="G28" s="55">
        <v>2437739.3879999998</v>
      </c>
      <c r="H28" s="56">
        <v>-39.852431362527597</v>
      </c>
      <c r="I28" s="55">
        <v>32698.086599999999</v>
      </c>
      <c r="J28" s="56">
        <v>2.2300622635254199</v>
      </c>
      <c r="K28" s="55">
        <v>-167368.91010000001</v>
      </c>
      <c r="L28" s="56">
        <v>-6.8657425368720402</v>
      </c>
      <c r="M28" s="56">
        <v>-1.1953653553725301</v>
      </c>
      <c r="N28" s="55">
        <v>27413303.778900001</v>
      </c>
      <c r="O28" s="55">
        <v>27413303.778900001</v>
      </c>
      <c r="P28" s="55">
        <v>43462</v>
      </c>
      <c r="Q28" s="55">
        <v>50512</v>
      </c>
      <c r="R28" s="56">
        <v>-13.957079505859999</v>
      </c>
      <c r="S28" s="55">
        <v>33.736159670516798</v>
      </c>
      <c r="T28" s="55">
        <v>33.500223352866598</v>
      </c>
      <c r="U28" s="57">
        <v>0.69935736596696596</v>
      </c>
    </row>
    <row r="29" spans="1:21" ht="12" thickBot="1">
      <c r="A29" s="84"/>
      <c r="B29" s="73" t="s">
        <v>27</v>
      </c>
      <c r="C29" s="74"/>
      <c r="D29" s="55">
        <v>825252.3922</v>
      </c>
      <c r="E29" s="58"/>
      <c r="F29" s="58"/>
      <c r="G29" s="55">
        <v>800234.87219999998</v>
      </c>
      <c r="H29" s="56">
        <v>3.1262721569758698</v>
      </c>
      <c r="I29" s="55">
        <v>87237.408100000001</v>
      </c>
      <c r="J29" s="56">
        <v>10.5709973002851</v>
      </c>
      <c r="K29" s="55">
        <v>140584.70170000001</v>
      </c>
      <c r="L29" s="56">
        <v>17.5679299395571</v>
      </c>
      <c r="M29" s="56">
        <v>-0.37946727456761398</v>
      </c>
      <c r="N29" s="55">
        <v>13459865.3619</v>
      </c>
      <c r="O29" s="55">
        <v>13459865.3619</v>
      </c>
      <c r="P29" s="55">
        <v>114051</v>
      </c>
      <c r="Q29" s="55">
        <v>121984</v>
      </c>
      <c r="R29" s="56">
        <v>-6.5033119097586596</v>
      </c>
      <c r="S29" s="55">
        <v>7.2358189950109999</v>
      </c>
      <c r="T29" s="55">
        <v>8.4593128525052492</v>
      </c>
      <c r="U29" s="57">
        <v>-16.908851069074899</v>
      </c>
    </row>
    <row r="30" spans="1:21" ht="12" thickBot="1">
      <c r="A30" s="84"/>
      <c r="B30" s="73" t="s">
        <v>28</v>
      </c>
      <c r="C30" s="74"/>
      <c r="D30" s="55">
        <v>1239827.6635</v>
      </c>
      <c r="E30" s="58"/>
      <c r="F30" s="58"/>
      <c r="G30" s="55">
        <v>962271.73329999996</v>
      </c>
      <c r="H30" s="56">
        <v>28.843820367470801</v>
      </c>
      <c r="I30" s="55">
        <v>136263.73120000001</v>
      </c>
      <c r="J30" s="56">
        <v>10.990538057146701</v>
      </c>
      <c r="K30" s="55">
        <v>108387.0543</v>
      </c>
      <c r="L30" s="56">
        <v>11.2636639474277</v>
      </c>
      <c r="M30" s="56">
        <v>0.257195631711157</v>
      </c>
      <c r="N30" s="55">
        <v>20755976.4529</v>
      </c>
      <c r="O30" s="55">
        <v>20755976.4529</v>
      </c>
      <c r="P30" s="55">
        <v>72582</v>
      </c>
      <c r="Q30" s="55">
        <v>88919</v>
      </c>
      <c r="R30" s="56">
        <v>-18.3729011797254</v>
      </c>
      <c r="S30" s="55">
        <v>17.081751171089302</v>
      </c>
      <c r="T30" s="55">
        <v>18.140830402951</v>
      </c>
      <c r="U30" s="57">
        <v>-6.2000624014136898</v>
      </c>
    </row>
    <row r="31" spans="1:21" ht="12" thickBot="1">
      <c r="A31" s="84"/>
      <c r="B31" s="73" t="s">
        <v>29</v>
      </c>
      <c r="C31" s="74"/>
      <c r="D31" s="55">
        <v>1103382.8866000001</v>
      </c>
      <c r="E31" s="58"/>
      <c r="F31" s="58"/>
      <c r="G31" s="55">
        <v>828740.59759999998</v>
      </c>
      <c r="H31" s="56">
        <v>33.139717035143804</v>
      </c>
      <c r="I31" s="55">
        <v>33897.918700000002</v>
      </c>
      <c r="J31" s="56">
        <v>3.0721809366152302</v>
      </c>
      <c r="K31" s="55">
        <v>37307.140700000004</v>
      </c>
      <c r="L31" s="56">
        <v>4.5016668434055296</v>
      </c>
      <c r="M31" s="56">
        <v>-9.1382559371535999E-2</v>
      </c>
      <c r="N31" s="55">
        <v>48887117.1963</v>
      </c>
      <c r="O31" s="55">
        <v>48887117.1963</v>
      </c>
      <c r="P31" s="55">
        <v>31686</v>
      </c>
      <c r="Q31" s="55">
        <v>41669</v>
      </c>
      <c r="R31" s="56">
        <v>-23.957858359931802</v>
      </c>
      <c r="S31" s="55">
        <v>34.822410105409297</v>
      </c>
      <c r="T31" s="55">
        <v>35.220727735246797</v>
      </c>
      <c r="U31" s="57">
        <v>-1.14385428415714</v>
      </c>
    </row>
    <row r="32" spans="1:21" ht="12" thickBot="1">
      <c r="A32" s="84"/>
      <c r="B32" s="73" t="s">
        <v>30</v>
      </c>
      <c r="C32" s="74"/>
      <c r="D32" s="55">
        <v>157808.6244</v>
      </c>
      <c r="E32" s="58"/>
      <c r="F32" s="58"/>
      <c r="G32" s="55">
        <v>119937.48480000001</v>
      </c>
      <c r="H32" s="56">
        <v>31.575732693704101</v>
      </c>
      <c r="I32" s="55">
        <v>38481.927799999998</v>
      </c>
      <c r="J32" s="56">
        <v>24.385186770565401</v>
      </c>
      <c r="K32" s="55">
        <v>31313.4319</v>
      </c>
      <c r="L32" s="56">
        <v>26.108127873630401</v>
      </c>
      <c r="M32" s="56">
        <v>0.22892718763285799</v>
      </c>
      <c r="N32" s="55">
        <v>2389800.6488999999</v>
      </c>
      <c r="O32" s="55">
        <v>2389800.6488999999</v>
      </c>
      <c r="P32" s="55">
        <v>25144</v>
      </c>
      <c r="Q32" s="55">
        <v>30365</v>
      </c>
      <c r="R32" s="56">
        <v>-17.194137987814901</v>
      </c>
      <c r="S32" s="55">
        <v>6.2761940979955497</v>
      </c>
      <c r="T32" s="55">
        <v>5.8751227235303798</v>
      </c>
      <c r="U32" s="57">
        <v>6.3903596383875003</v>
      </c>
    </row>
    <row r="33" spans="1:21" ht="12" thickBot="1">
      <c r="A33" s="84"/>
      <c r="B33" s="73" t="s">
        <v>31</v>
      </c>
      <c r="C33" s="74"/>
      <c r="D33" s="55">
        <v>362891.79609999998</v>
      </c>
      <c r="E33" s="58"/>
      <c r="F33" s="58"/>
      <c r="G33" s="55">
        <v>429071.38780000003</v>
      </c>
      <c r="H33" s="56">
        <v>-15.423911633755401</v>
      </c>
      <c r="I33" s="55">
        <v>33197.782200000001</v>
      </c>
      <c r="J33" s="56">
        <v>9.1481214391663705</v>
      </c>
      <c r="K33" s="55">
        <v>1857.8716999999999</v>
      </c>
      <c r="L33" s="56">
        <v>0.432998273207161</v>
      </c>
      <c r="M33" s="56">
        <v>16.8687162305126</v>
      </c>
      <c r="N33" s="55">
        <v>6187962.7525000004</v>
      </c>
      <c r="O33" s="55">
        <v>6187962.7525000004</v>
      </c>
      <c r="P33" s="55">
        <v>16499</v>
      </c>
      <c r="Q33" s="55">
        <v>19637</v>
      </c>
      <c r="R33" s="56">
        <v>-15.9800376839639</v>
      </c>
      <c r="S33" s="55">
        <v>21.9947752045579</v>
      </c>
      <c r="T33" s="55">
        <v>27.198244518001701</v>
      </c>
      <c r="U33" s="57">
        <v>-23.657751738992999</v>
      </c>
    </row>
    <row r="34" spans="1:21" ht="12" customHeight="1" thickBot="1">
      <c r="A34" s="84"/>
      <c r="B34" s="73" t="s">
        <v>61</v>
      </c>
      <c r="C34" s="74"/>
      <c r="D34" s="55">
        <v>239852.36</v>
      </c>
      <c r="E34" s="58"/>
      <c r="F34" s="58"/>
      <c r="G34" s="55">
        <v>93699.21</v>
      </c>
      <c r="H34" s="56">
        <v>155.98119770700299</v>
      </c>
      <c r="I34" s="55">
        <v>25676.05</v>
      </c>
      <c r="J34" s="56">
        <v>10.7049394886087</v>
      </c>
      <c r="K34" s="55">
        <v>5960.78</v>
      </c>
      <c r="L34" s="56">
        <v>6.36161180014218</v>
      </c>
      <c r="M34" s="56">
        <v>3.3074983475317001</v>
      </c>
      <c r="N34" s="55">
        <v>13431992.789999999</v>
      </c>
      <c r="O34" s="55">
        <v>13431992.789999999</v>
      </c>
      <c r="P34" s="55">
        <v>156</v>
      </c>
      <c r="Q34" s="55">
        <v>832</v>
      </c>
      <c r="R34" s="56">
        <v>-81.25</v>
      </c>
      <c r="S34" s="55">
        <v>1537.5151282051299</v>
      </c>
      <c r="T34" s="55">
        <v>3430.3698557692301</v>
      </c>
      <c r="U34" s="57">
        <v>-123.111291254337</v>
      </c>
    </row>
    <row r="35" spans="1:21" ht="12" customHeight="1" thickBot="1">
      <c r="A35" s="84"/>
      <c r="B35" s="73" t="s">
        <v>35</v>
      </c>
      <c r="C35" s="74"/>
      <c r="D35" s="55">
        <v>493035.15</v>
      </c>
      <c r="E35" s="58"/>
      <c r="F35" s="58"/>
      <c r="G35" s="55">
        <v>1277358.55</v>
      </c>
      <c r="H35" s="56">
        <v>-61.401976758992198</v>
      </c>
      <c r="I35" s="55">
        <v>-63708.12</v>
      </c>
      <c r="J35" s="56">
        <v>-12.9216182659593</v>
      </c>
      <c r="K35" s="55">
        <v>-162883.9</v>
      </c>
      <c r="L35" s="56">
        <v>-12.751619347598201</v>
      </c>
      <c r="M35" s="56">
        <v>-0.60887405078095502</v>
      </c>
      <c r="N35" s="55">
        <v>15208434.57</v>
      </c>
      <c r="O35" s="55">
        <v>15208434.57</v>
      </c>
      <c r="P35" s="55">
        <v>201</v>
      </c>
      <c r="Q35" s="55">
        <v>592</v>
      </c>
      <c r="R35" s="56">
        <v>-66.047297297297305</v>
      </c>
      <c r="S35" s="55">
        <v>2452.9111940298499</v>
      </c>
      <c r="T35" s="55">
        <v>2548.42</v>
      </c>
      <c r="U35" s="57">
        <v>-3.89369196090784</v>
      </c>
    </row>
    <row r="36" spans="1:21" ht="12" customHeight="1" thickBot="1">
      <c r="A36" s="84"/>
      <c r="B36" s="73" t="s">
        <v>36</v>
      </c>
      <c r="C36" s="74"/>
      <c r="D36" s="55">
        <v>71245.33</v>
      </c>
      <c r="E36" s="58"/>
      <c r="F36" s="58"/>
      <c r="G36" s="55">
        <v>257615.46</v>
      </c>
      <c r="H36" s="56">
        <v>-72.344311168281607</v>
      </c>
      <c r="I36" s="55">
        <v>-389.69</v>
      </c>
      <c r="J36" s="56">
        <v>-0.54696918380474902</v>
      </c>
      <c r="K36" s="55">
        <v>786.99</v>
      </c>
      <c r="L36" s="56">
        <v>0.30549020621666101</v>
      </c>
      <c r="M36" s="56">
        <v>-1.4951651228096901</v>
      </c>
      <c r="N36" s="55">
        <v>5315556.4800000004</v>
      </c>
      <c r="O36" s="55">
        <v>5315556.4800000004</v>
      </c>
      <c r="P36" s="55">
        <v>32</v>
      </c>
      <c r="Q36" s="55">
        <v>167</v>
      </c>
      <c r="R36" s="56">
        <v>-80.838323353293404</v>
      </c>
      <c r="S36" s="55">
        <v>2226.4165625000001</v>
      </c>
      <c r="T36" s="55">
        <v>3057.0905988024001</v>
      </c>
      <c r="U36" s="57">
        <v>-37.309910925637702</v>
      </c>
    </row>
    <row r="37" spans="1:21" ht="12" customHeight="1" thickBot="1">
      <c r="A37" s="84"/>
      <c r="B37" s="73" t="s">
        <v>37</v>
      </c>
      <c r="C37" s="74"/>
      <c r="D37" s="55">
        <v>275825.84000000003</v>
      </c>
      <c r="E37" s="58"/>
      <c r="F37" s="58"/>
      <c r="G37" s="55">
        <v>313567.65999999997</v>
      </c>
      <c r="H37" s="56">
        <v>-12.0362603720039</v>
      </c>
      <c r="I37" s="55">
        <v>-24230.03</v>
      </c>
      <c r="J37" s="56">
        <v>-8.7845395485789197</v>
      </c>
      <c r="K37" s="55">
        <v>-35366.559999999998</v>
      </c>
      <c r="L37" s="56">
        <v>-11.2787651634738</v>
      </c>
      <c r="M37" s="56">
        <v>-0.31488869711953899</v>
      </c>
      <c r="N37" s="55">
        <v>8902128.0500000007</v>
      </c>
      <c r="O37" s="55">
        <v>8902128.0500000007</v>
      </c>
      <c r="P37" s="55">
        <v>172</v>
      </c>
      <c r="Q37" s="55">
        <v>442</v>
      </c>
      <c r="R37" s="56">
        <v>-61.085972850678701</v>
      </c>
      <c r="S37" s="55">
        <v>1603.63860465116</v>
      </c>
      <c r="T37" s="55">
        <v>2038.0445022624399</v>
      </c>
      <c r="U37" s="57">
        <v>-27.088765283608101</v>
      </c>
    </row>
    <row r="38" spans="1:21" ht="12" customHeight="1" thickBot="1">
      <c r="A38" s="84"/>
      <c r="B38" s="73" t="s">
        <v>74</v>
      </c>
      <c r="C38" s="74"/>
      <c r="D38" s="55">
        <v>0.18</v>
      </c>
      <c r="E38" s="58"/>
      <c r="F38" s="58"/>
      <c r="G38" s="55">
        <v>3.42</v>
      </c>
      <c r="H38" s="56">
        <v>-94.736842105263193</v>
      </c>
      <c r="I38" s="55">
        <v>-1504.09</v>
      </c>
      <c r="J38" s="56">
        <v>-835605.55555555597</v>
      </c>
      <c r="K38" s="55">
        <v>0</v>
      </c>
      <c r="L38" s="56">
        <v>0</v>
      </c>
      <c r="M38" s="58"/>
      <c r="N38" s="55">
        <v>1.27</v>
      </c>
      <c r="O38" s="55">
        <v>1.27</v>
      </c>
      <c r="P38" s="55">
        <v>4</v>
      </c>
      <c r="Q38" s="55">
        <v>2</v>
      </c>
      <c r="R38" s="56">
        <v>100</v>
      </c>
      <c r="S38" s="55">
        <v>4.4999999999999998E-2</v>
      </c>
      <c r="T38" s="55">
        <v>0.15</v>
      </c>
      <c r="U38" s="57">
        <v>-233.333333333333</v>
      </c>
    </row>
    <row r="39" spans="1:21" ht="12" customHeight="1" thickBot="1">
      <c r="A39" s="84"/>
      <c r="B39" s="73" t="s">
        <v>32</v>
      </c>
      <c r="C39" s="74"/>
      <c r="D39" s="55">
        <v>24140.170399999999</v>
      </c>
      <c r="E39" s="58"/>
      <c r="F39" s="58"/>
      <c r="G39" s="55">
        <v>87327.350099999996</v>
      </c>
      <c r="H39" s="56">
        <v>-72.356689659818301</v>
      </c>
      <c r="I39" s="55">
        <v>2467.5374000000002</v>
      </c>
      <c r="J39" s="56">
        <v>10.221706637166101</v>
      </c>
      <c r="K39" s="55">
        <v>5314.6722</v>
      </c>
      <c r="L39" s="56">
        <v>6.0859194672849704</v>
      </c>
      <c r="M39" s="56">
        <v>-0.535712211940371</v>
      </c>
      <c r="N39" s="55">
        <v>521638.02899999998</v>
      </c>
      <c r="O39" s="55">
        <v>521638.02899999998</v>
      </c>
      <c r="P39" s="55">
        <v>63</v>
      </c>
      <c r="Q39" s="55">
        <v>79</v>
      </c>
      <c r="R39" s="56">
        <v>-20.253164556961998</v>
      </c>
      <c r="S39" s="55">
        <v>383.17730793650799</v>
      </c>
      <c r="T39" s="55">
        <v>588.823965822785</v>
      </c>
      <c r="U39" s="57">
        <v>-53.668798654525801</v>
      </c>
    </row>
    <row r="40" spans="1:21" ht="12" customHeight="1" thickBot="1">
      <c r="A40" s="84"/>
      <c r="B40" s="73" t="s">
        <v>33</v>
      </c>
      <c r="C40" s="74"/>
      <c r="D40" s="55">
        <v>631422.24450000003</v>
      </c>
      <c r="E40" s="58"/>
      <c r="F40" s="58"/>
      <c r="G40" s="55">
        <v>765842.73060000001</v>
      </c>
      <c r="H40" s="56">
        <v>-17.551969971000201</v>
      </c>
      <c r="I40" s="55">
        <v>28197.586800000001</v>
      </c>
      <c r="J40" s="56">
        <v>4.4657259140955103</v>
      </c>
      <c r="K40" s="55">
        <v>33453.460700000003</v>
      </c>
      <c r="L40" s="56">
        <v>4.3681893636035296</v>
      </c>
      <c r="M40" s="56">
        <v>-0.157110020608421</v>
      </c>
      <c r="N40" s="55">
        <v>10663256.872400001</v>
      </c>
      <c r="O40" s="55">
        <v>10663256.872400001</v>
      </c>
      <c r="P40" s="55">
        <v>2870</v>
      </c>
      <c r="Q40" s="55">
        <v>3321</v>
      </c>
      <c r="R40" s="56">
        <v>-13.5802469135803</v>
      </c>
      <c r="S40" s="55">
        <v>220.00775069686401</v>
      </c>
      <c r="T40" s="55">
        <v>237.47256025293601</v>
      </c>
      <c r="U40" s="57">
        <v>-7.9382701294626097</v>
      </c>
    </row>
    <row r="41" spans="1:21" ht="12" thickBot="1">
      <c r="A41" s="84"/>
      <c r="B41" s="73" t="s">
        <v>38</v>
      </c>
      <c r="C41" s="74"/>
      <c r="D41" s="55">
        <v>214653.35</v>
      </c>
      <c r="E41" s="58"/>
      <c r="F41" s="58"/>
      <c r="G41" s="55">
        <v>300352.24</v>
      </c>
      <c r="H41" s="56">
        <v>-28.5327953605407</v>
      </c>
      <c r="I41" s="55">
        <v>-10427.48</v>
      </c>
      <c r="J41" s="56">
        <v>-4.8578230901125004</v>
      </c>
      <c r="K41" s="55">
        <v>-17268.34</v>
      </c>
      <c r="L41" s="56">
        <v>-5.7493628148070401</v>
      </c>
      <c r="M41" s="56">
        <v>-0.39615041167825099</v>
      </c>
      <c r="N41" s="55">
        <v>6363342.5099999998</v>
      </c>
      <c r="O41" s="55">
        <v>6363342.5099999998</v>
      </c>
      <c r="P41" s="55">
        <v>158</v>
      </c>
      <c r="Q41" s="55">
        <v>314</v>
      </c>
      <c r="R41" s="56">
        <v>-49.681528662420398</v>
      </c>
      <c r="S41" s="55">
        <v>1358.5655063291099</v>
      </c>
      <c r="T41" s="55">
        <v>1827.8769108280301</v>
      </c>
      <c r="U41" s="57">
        <v>-34.544628309238099</v>
      </c>
    </row>
    <row r="42" spans="1:21" ht="12" customHeight="1" thickBot="1">
      <c r="A42" s="84"/>
      <c r="B42" s="73" t="s">
        <v>39</v>
      </c>
      <c r="C42" s="74"/>
      <c r="D42" s="55">
        <v>109360.39</v>
      </c>
      <c r="E42" s="58"/>
      <c r="F42" s="58"/>
      <c r="G42" s="55">
        <v>117588.97</v>
      </c>
      <c r="H42" s="56">
        <v>-6.9977481731492297</v>
      </c>
      <c r="I42" s="55">
        <v>15263.72</v>
      </c>
      <c r="J42" s="56">
        <v>13.9572655145067</v>
      </c>
      <c r="K42" s="55">
        <v>15932.61</v>
      </c>
      <c r="L42" s="56">
        <v>13.549408588237499</v>
      </c>
      <c r="M42" s="56">
        <v>-4.1982449830881001E-2</v>
      </c>
      <c r="N42" s="55">
        <v>2982490.18</v>
      </c>
      <c r="O42" s="55">
        <v>2982490.18</v>
      </c>
      <c r="P42" s="55">
        <v>110</v>
      </c>
      <c r="Q42" s="55">
        <v>185</v>
      </c>
      <c r="R42" s="56">
        <v>-40.540540540540498</v>
      </c>
      <c r="S42" s="55">
        <v>994.18536363636395</v>
      </c>
      <c r="T42" s="55">
        <v>1259.06589189189</v>
      </c>
      <c r="U42" s="57">
        <v>-26.642972019492699</v>
      </c>
    </row>
    <row r="43" spans="1:21" ht="12" thickBot="1">
      <c r="A43" s="85"/>
      <c r="B43" s="73" t="s">
        <v>34</v>
      </c>
      <c r="C43" s="74"/>
      <c r="D43" s="59">
        <v>2776.9569999999999</v>
      </c>
      <c r="E43" s="60"/>
      <c r="F43" s="60"/>
      <c r="G43" s="59">
        <v>19834.910199999998</v>
      </c>
      <c r="H43" s="61">
        <v>-85.999649244693799</v>
      </c>
      <c r="I43" s="59">
        <v>495.28820000000002</v>
      </c>
      <c r="J43" s="61">
        <v>17.835645276466298</v>
      </c>
      <c r="K43" s="59">
        <v>1845.6564000000001</v>
      </c>
      <c r="L43" s="61">
        <v>9.3050907787825601</v>
      </c>
      <c r="M43" s="61">
        <v>-0.73164658383868197</v>
      </c>
      <c r="N43" s="59">
        <v>110685.2824</v>
      </c>
      <c r="O43" s="59">
        <v>110685.2824</v>
      </c>
      <c r="P43" s="59">
        <v>7</v>
      </c>
      <c r="Q43" s="59">
        <v>9</v>
      </c>
      <c r="R43" s="61">
        <v>-22.2222222222222</v>
      </c>
      <c r="S43" s="59">
        <v>396.708142857143</v>
      </c>
      <c r="T43" s="59">
        <v>513.80314444444502</v>
      </c>
      <c r="U43" s="62">
        <v>-29.516661983282901</v>
      </c>
    </row>
  </sheetData>
  <mergeCells count="41">
    <mergeCell ref="A8:A43"/>
    <mergeCell ref="B23:C23"/>
    <mergeCell ref="B24:C24"/>
    <mergeCell ref="B19:C19"/>
    <mergeCell ref="B43:C43"/>
    <mergeCell ref="B14:C14"/>
    <mergeCell ref="A1:U4"/>
    <mergeCell ref="W1:W4"/>
    <mergeCell ref="B6:C6"/>
    <mergeCell ref="A7:C7"/>
    <mergeCell ref="B8:C8"/>
    <mergeCell ref="B12:C12"/>
    <mergeCell ref="B13:C13"/>
    <mergeCell ref="B28:C28"/>
    <mergeCell ref="B27:C27"/>
    <mergeCell ref="B18:C18"/>
    <mergeCell ref="B25:C25"/>
    <mergeCell ref="B26:C26"/>
    <mergeCell ref="B21:C21"/>
    <mergeCell ref="B22:C22"/>
    <mergeCell ref="B15:C15"/>
    <mergeCell ref="B16:C16"/>
    <mergeCell ref="B17:C17"/>
    <mergeCell ref="B20:C20"/>
    <mergeCell ref="B9:C9"/>
    <mergeCell ref="B10:C10"/>
    <mergeCell ref="B11:C11"/>
    <mergeCell ref="B29:C29"/>
    <mergeCell ref="B30:C30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42751</v>
      </c>
      <c r="C2" s="65">
        <v>12</v>
      </c>
      <c r="D2" s="65">
        <v>98997</v>
      </c>
      <c r="E2" s="65">
        <v>1265065.3096068399</v>
      </c>
      <c r="F2" s="65">
        <v>925574.12772051303</v>
      </c>
      <c r="G2" s="37"/>
      <c r="H2" s="37"/>
    </row>
    <row r="3" spans="1:8">
      <c r="A3" s="65">
        <v>2</v>
      </c>
      <c r="B3" s="66">
        <v>42751</v>
      </c>
      <c r="C3" s="65">
        <v>13</v>
      </c>
      <c r="D3" s="65">
        <v>17254</v>
      </c>
      <c r="E3" s="65">
        <v>162678.22372393199</v>
      </c>
      <c r="F3" s="65">
        <v>119906.120044444</v>
      </c>
      <c r="G3" s="37"/>
      <c r="H3" s="37"/>
    </row>
    <row r="4" spans="1:8">
      <c r="A4" s="65">
        <v>3</v>
      </c>
      <c r="B4" s="66">
        <v>42751</v>
      </c>
      <c r="C4" s="65">
        <v>14</v>
      </c>
      <c r="D4" s="65">
        <v>140011</v>
      </c>
      <c r="E4" s="65">
        <v>232485.11941758599</v>
      </c>
      <c r="F4" s="65">
        <v>171240.65523028601</v>
      </c>
      <c r="G4" s="37"/>
      <c r="H4" s="37"/>
    </row>
    <row r="5" spans="1:8">
      <c r="A5" s="65">
        <v>4</v>
      </c>
      <c r="B5" s="66">
        <v>42751</v>
      </c>
      <c r="C5" s="65">
        <v>15</v>
      </c>
      <c r="D5" s="65">
        <v>4721</v>
      </c>
      <c r="E5" s="65">
        <v>90295.895515800599</v>
      </c>
      <c r="F5" s="65">
        <v>71514.699564435403</v>
      </c>
      <c r="G5" s="37"/>
      <c r="H5" s="37"/>
    </row>
    <row r="6" spans="1:8">
      <c r="A6" s="65">
        <v>5</v>
      </c>
      <c r="B6" s="66">
        <v>42751</v>
      </c>
      <c r="C6" s="65">
        <v>16</v>
      </c>
      <c r="D6" s="65">
        <v>13900</v>
      </c>
      <c r="E6" s="65">
        <v>349409.83532991499</v>
      </c>
      <c r="F6" s="65">
        <v>288455.46080940199</v>
      </c>
      <c r="G6" s="37"/>
      <c r="H6" s="37"/>
    </row>
    <row r="7" spans="1:8">
      <c r="A7" s="65">
        <v>6</v>
      </c>
      <c r="B7" s="66">
        <v>42751</v>
      </c>
      <c r="C7" s="65">
        <v>17</v>
      </c>
      <c r="D7" s="65">
        <v>23522</v>
      </c>
      <c r="E7" s="65">
        <v>365994.096497436</v>
      </c>
      <c r="F7" s="65">
        <v>274716.49015726498</v>
      </c>
      <c r="G7" s="37"/>
      <c r="H7" s="37"/>
    </row>
    <row r="8" spans="1:8">
      <c r="A8" s="65">
        <v>7</v>
      </c>
      <c r="B8" s="66">
        <v>42751</v>
      </c>
      <c r="C8" s="65">
        <v>18</v>
      </c>
      <c r="D8" s="65">
        <v>93975</v>
      </c>
      <c r="E8" s="65">
        <v>160587.49847606799</v>
      </c>
      <c r="F8" s="65">
        <v>128548.42732564099</v>
      </c>
      <c r="G8" s="37"/>
      <c r="H8" s="37"/>
    </row>
    <row r="9" spans="1:8">
      <c r="A9" s="65">
        <v>8</v>
      </c>
      <c r="B9" s="66">
        <v>42751</v>
      </c>
      <c r="C9" s="65">
        <v>19</v>
      </c>
      <c r="D9" s="65">
        <v>30618</v>
      </c>
      <c r="E9" s="65">
        <v>186953.16182051299</v>
      </c>
      <c r="F9" s="65">
        <v>213231.148933333</v>
      </c>
      <c r="G9" s="37"/>
      <c r="H9" s="37"/>
    </row>
    <row r="10" spans="1:8">
      <c r="A10" s="65">
        <v>9</v>
      </c>
      <c r="B10" s="66">
        <v>42751</v>
      </c>
      <c r="C10" s="65">
        <v>21</v>
      </c>
      <c r="D10" s="65">
        <v>294732</v>
      </c>
      <c r="E10" s="65">
        <v>1329499.8029735</v>
      </c>
      <c r="F10" s="65">
        <v>1408693.9363760699</v>
      </c>
      <c r="G10" s="37"/>
      <c r="H10" s="37"/>
    </row>
    <row r="11" spans="1:8">
      <c r="A11" s="65">
        <v>10</v>
      </c>
      <c r="B11" s="66">
        <v>42751</v>
      </c>
      <c r="C11" s="65">
        <v>22</v>
      </c>
      <c r="D11" s="65">
        <v>54212</v>
      </c>
      <c r="E11" s="65">
        <v>1483073.3333880301</v>
      </c>
      <c r="F11" s="65">
        <v>1278432.22632821</v>
      </c>
      <c r="G11" s="37"/>
      <c r="H11" s="37"/>
    </row>
    <row r="12" spans="1:8">
      <c r="A12" s="65">
        <v>11</v>
      </c>
      <c r="B12" s="66">
        <v>42751</v>
      </c>
      <c r="C12" s="65">
        <v>23</v>
      </c>
      <c r="D12" s="65">
        <v>240843.372</v>
      </c>
      <c r="E12" s="65">
        <v>4147229.8669085498</v>
      </c>
      <c r="F12" s="65">
        <v>3544203.72785983</v>
      </c>
      <c r="G12" s="37"/>
      <c r="H12" s="37"/>
    </row>
    <row r="13" spans="1:8">
      <c r="A13" s="65">
        <v>12</v>
      </c>
      <c r="B13" s="66">
        <v>42751</v>
      </c>
      <c r="C13" s="65">
        <v>24</v>
      </c>
      <c r="D13" s="65">
        <v>30545.599999999999</v>
      </c>
      <c r="E13" s="65">
        <v>692572.41018034203</v>
      </c>
      <c r="F13" s="65">
        <v>617645.06713418802</v>
      </c>
      <c r="G13" s="37"/>
      <c r="H13" s="37"/>
    </row>
    <row r="14" spans="1:8">
      <c r="A14" s="65">
        <v>13</v>
      </c>
      <c r="B14" s="66">
        <v>42751</v>
      </c>
      <c r="C14" s="65">
        <v>25</v>
      </c>
      <c r="D14" s="65">
        <v>132256</v>
      </c>
      <c r="E14" s="65">
        <v>1743223.0348</v>
      </c>
      <c r="F14" s="65">
        <v>1588979.1868</v>
      </c>
      <c r="G14" s="37"/>
      <c r="H14" s="37"/>
    </row>
    <row r="15" spans="1:8">
      <c r="A15" s="65">
        <v>14</v>
      </c>
      <c r="B15" s="66">
        <v>42751</v>
      </c>
      <c r="C15" s="65">
        <v>26</v>
      </c>
      <c r="D15" s="65">
        <v>86346</v>
      </c>
      <c r="E15" s="65">
        <v>592069.30820013594</v>
      </c>
      <c r="F15" s="65">
        <v>516738.678396256</v>
      </c>
      <c r="G15" s="37"/>
      <c r="H15" s="37"/>
    </row>
    <row r="16" spans="1:8">
      <c r="A16" s="65">
        <v>15</v>
      </c>
      <c r="B16" s="66">
        <v>42751</v>
      </c>
      <c r="C16" s="65">
        <v>27</v>
      </c>
      <c r="D16" s="65">
        <v>171504.18900000001</v>
      </c>
      <c r="E16" s="65">
        <v>1670127.5865281301</v>
      </c>
      <c r="F16" s="65">
        <v>1554714.1328378799</v>
      </c>
      <c r="G16" s="37"/>
      <c r="H16" s="37"/>
    </row>
    <row r="17" spans="1:9">
      <c r="A17" s="65">
        <v>16</v>
      </c>
      <c r="B17" s="66">
        <v>42751</v>
      </c>
      <c r="C17" s="65">
        <v>29</v>
      </c>
      <c r="D17" s="65">
        <v>203889</v>
      </c>
      <c r="E17" s="65">
        <v>2911689.6793418801</v>
      </c>
      <c r="F17" s="65">
        <v>2577899.1974170902</v>
      </c>
      <c r="G17" s="37"/>
      <c r="H17" s="37"/>
    </row>
    <row r="18" spans="1:9">
      <c r="A18" s="65">
        <v>17</v>
      </c>
      <c r="B18" s="66">
        <v>42751</v>
      </c>
      <c r="C18" s="65">
        <v>31</v>
      </c>
      <c r="D18" s="65">
        <v>31632.455999999998</v>
      </c>
      <c r="E18" s="65">
        <v>459914.642140935</v>
      </c>
      <c r="F18" s="65">
        <v>402942.324099747</v>
      </c>
      <c r="G18" s="37"/>
      <c r="H18" s="37"/>
    </row>
    <row r="19" spans="1:9">
      <c r="A19" s="65">
        <v>18</v>
      </c>
      <c r="B19" s="66">
        <v>42751</v>
      </c>
      <c r="C19" s="65">
        <v>32</v>
      </c>
      <c r="D19" s="65">
        <v>26182.371999999999</v>
      </c>
      <c r="E19" s="65">
        <v>521723.21626966901</v>
      </c>
      <c r="F19" s="65">
        <v>490104.70099729398</v>
      </c>
      <c r="G19" s="37"/>
      <c r="H19" s="37"/>
    </row>
    <row r="20" spans="1:9">
      <c r="A20" s="65">
        <v>19</v>
      </c>
      <c r="B20" s="66">
        <v>42751</v>
      </c>
      <c r="C20" s="65">
        <v>33</v>
      </c>
      <c r="D20" s="65">
        <v>64033.815000000002</v>
      </c>
      <c r="E20" s="65">
        <v>1415230.18130891</v>
      </c>
      <c r="F20" s="65">
        <v>1154233.10386405</v>
      </c>
      <c r="G20" s="37"/>
      <c r="H20" s="37"/>
    </row>
    <row r="21" spans="1:9">
      <c r="A21" s="65">
        <v>20</v>
      </c>
      <c r="B21" s="66">
        <v>42751</v>
      </c>
      <c r="C21" s="65">
        <v>34</v>
      </c>
      <c r="D21" s="65">
        <v>43779.565000000002</v>
      </c>
      <c r="E21" s="65">
        <v>335261.470926193</v>
      </c>
      <c r="F21" s="65">
        <v>249392.96518981899</v>
      </c>
      <c r="G21" s="37"/>
      <c r="H21" s="37"/>
    </row>
    <row r="22" spans="1:9">
      <c r="A22" s="65">
        <v>21</v>
      </c>
      <c r="B22" s="66">
        <v>42751</v>
      </c>
      <c r="C22" s="65">
        <v>35</v>
      </c>
      <c r="D22" s="65">
        <v>51532.190999999999</v>
      </c>
      <c r="E22" s="65">
        <v>1466240.9896893799</v>
      </c>
      <c r="F22" s="65">
        <v>1433542.89286991</v>
      </c>
      <c r="G22" s="37"/>
      <c r="H22" s="37"/>
    </row>
    <row r="23" spans="1:9">
      <c r="A23" s="65">
        <v>22</v>
      </c>
      <c r="B23" s="66">
        <v>42751</v>
      </c>
      <c r="C23" s="65">
        <v>36</v>
      </c>
      <c r="D23" s="65">
        <v>173605.38399999999</v>
      </c>
      <c r="E23" s="65">
        <v>825252.39464336296</v>
      </c>
      <c r="F23" s="65">
        <v>738014.95594482298</v>
      </c>
      <c r="G23" s="37"/>
      <c r="H23" s="37"/>
    </row>
    <row r="24" spans="1:9">
      <c r="A24" s="65">
        <v>23</v>
      </c>
      <c r="B24" s="66">
        <v>42751</v>
      </c>
      <c r="C24" s="65">
        <v>37</v>
      </c>
      <c r="D24" s="65">
        <v>126775.342</v>
      </c>
      <c r="E24" s="65">
        <v>1239827.67801858</v>
      </c>
      <c r="F24" s="65">
        <v>1103563.9494111601</v>
      </c>
      <c r="G24" s="37"/>
      <c r="H24" s="37"/>
    </row>
    <row r="25" spans="1:9">
      <c r="A25" s="65">
        <v>24</v>
      </c>
      <c r="B25" s="66">
        <v>42751</v>
      </c>
      <c r="C25" s="65">
        <v>38</v>
      </c>
      <c r="D25" s="65">
        <v>196321.894</v>
      </c>
      <c r="E25" s="65">
        <v>1103382.8643300899</v>
      </c>
      <c r="F25" s="65">
        <v>1069484.9861177001</v>
      </c>
      <c r="G25" s="37"/>
      <c r="H25" s="37"/>
    </row>
    <row r="26" spans="1:9">
      <c r="A26" s="65">
        <v>25</v>
      </c>
      <c r="B26" s="66">
        <v>42751</v>
      </c>
      <c r="C26" s="65">
        <v>39</v>
      </c>
      <c r="D26" s="65">
        <v>88006.494000000006</v>
      </c>
      <c r="E26" s="65">
        <v>157808.48685491999</v>
      </c>
      <c r="F26" s="65">
        <v>119326.70599255001</v>
      </c>
      <c r="G26" s="37"/>
      <c r="H26" s="37"/>
    </row>
    <row r="27" spans="1:9">
      <c r="A27" s="65">
        <v>26</v>
      </c>
      <c r="B27" s="66">
        <v>42751</v>
      </c>
      <c r="C27" s="65">
        <v>42</v>
      </c>
      <c r="D27" s="65">
        <v>17171.069</v>
      </c>
      <c r="E27" s="65">
        <v>362891.79629999999</v>
      </c>
      <c r="F27" s="65">
        <v>329694.02049999998</v>
      </c>
      <c r="G27" s="37"/>
      <c r="H27" s="37"/>
    </row>
    <row r="28" spans="1:9">
      <c r="A28" s="65">
        <v>27</v>
      </c>
      <c r="B28" s="66">
        <v>42751</v>
      </c>
      <c r="C28" s="65">
        <v>70</v>
      </c>
      <c r="D28" s="65">
        <v>142</v>
      </c>
      <c r="E28" s="65">
        <v>239852.36</v>
      </c>
      <c r="F28" s="65">
        <v>214176.31</v>
      </c>
      <c r="G28" s="37"/>
      <c r="H28" s="37"/>
    </row>
    <row r="29" spans="1:9">
      <c r="A29" s="65">
        <v>28</v>
      </c>
      <c r="B29" s="66">
        <v>42751</v>
      </c>
      <c r="C29" s="65">
        <v>71</v>
      </c>
      <c r="D29" s="65">
        <v>179</v>
      </c>
      <c r="E29" s="65">
        <v>493035.15</v>
      </c>
      <c r="F29" s="65">
        <v>556743.27</v>
      </c>
      <c r="G29" s="37"/>
      <c r="H29" s="37"/>
    </row>
    <row r="30" spans="1:9">
      <c r="A30" s="65">
        <v>29</v>
      </c>
      <c r="B30" s="66">
        <v>42751</v>
      </c>
      <c r="C30" s="65">
        <v>72</v>
      </c>
      <c r="D30" s="65">
        <v>30</v>
      </c>
      <c r="E30" s="65">
        <v>71245.33</v>
      </c>
      <c r="F30" s="65">
        <v>71635.02</v>
      </c>
      <c r="G30" s="37"/>
      <c r="H30" s="37"/>
    </row>
    <row r="31" spans="1:9">
      <c r="A31" s="39">
        <v>30</v>
      </c>
      <c r="B31" s="66">
        <v>42751</v>
      </c>
      <c r="C31" s="39">
        <v>73</v>
      </c>
      <c r="D31" s="39">
        <v>162</v>
      </c>
      <c r="E31" s="39">
        <v>275825.84000000003</v>
      </c>
      <c r="F31" s="39">
        <v>300055.87</v>
      </c>
      <c r="G31" s="39"/>
      <c r="H31" s="39"/>
      <c r="I31" s="39"/>
    </row>
    <row r="32" spans="1:9">
      <c r="A32" s="39">
        <v>31</v>
      </c>
      <c r="B32" s="66">
        <v>42751</v>
      </c>
      <c r="C32" s="39">
        <v>74</v>
      </c>
      <c r="D32" s="39">
        <v>22</v>
      </c>
      <c r="E32" s="39">
        <v>0.18</v>
      </c>
      <c r="F32" s="39">
        <v>1504.27</v>
      </c>
      <c r="G32" s="39"/>
      <c r="H32" s="39"/>
    </row>
    <row r="33" spans="1:8">
      <c r="A33" s="39">
        <v>32</v>
      </c>
      <c r="B33" s="66">
        <v>42751</v>
      </c>
      <c r="C33" s="39">
        <v>75</v>
      </c>
      <c r="D33" s="39">
        <v>66</v>
      </c>
      <c r="E33" s="39">
        <v>24140.170940170901</v>
      </c>
      <c r="F33" s="39">
        <v>21672.632478632499</v>
      </c>
      <c r="G33" s="39"/>
      <c r="H33" s="39"/>
    </row>
    <row r="34" spans="1:8">
      <c r="A34" s="39">
        <v>33</v>
      </c>
      <c r="B34" s="66">
        <v>42751</v>
      </c>
      <c r="C34" s="39">
        <v>76</v>
      </c>
      <c r="D34" s="39">
        <v>3805</v>
      </c>
      <c r="E34" s="39">
        <v>631422.23937179497</v>
      </c>
      <c r="F34" s="39">
        <v>603224.65975555603</v>
      </c>
      <c r="G34" s="30"/>
      <c r="H34" s="30"/>
    </row>
    <row r="35" spans="1:8">
      <c r="A35" s="39">
        <v>34</v>
      </c>
      <c r="B35" s="66">
        <v>42751</v>
      </c>
      <c r="C35" s="39">
        <v>77</v>
      </c>
      <c r="D35" s="39">
        <v>140</v>
      </c>
      <c r="E35" s="39">
        <v>214653.35</v>
      </c>
      <c r="F35" s="39">
        <v>225080.83</v>
      </c>
      <c r="G35" s="30"/>
      <c r="H35" s="30"/>
    </row>
    <row r="36" spans="1:8">
      <c r="A36" s="39">
        <v>35</v>
      </c>
      <c r="B36" s="66">
        <v>42751</v>
      </c>
      <c r="C36" s="39">
        <v>78</v>
      </c>
      <c r="D36" s="39">
        <v>96</v>
      </c>
      <c r="E36" s="39">
        <v>109360.39</v>
      </c>
      <c r="F36" s="39">
        <v>94096.67</v>
      </c>
      <c r="G36" s="30"/>
      <c r="H36" s="30"/>
    </row>
    <row r="37" spans="1:8">
      <c r="A37" s="39">
        <v>36</v>
      </c>
      <c r="B37" s="66">
        <v>42751</v>
      </c>
      <c r="C37" s="39">
        <v>99</v>
      </c>
      <c r="D37" s="39">
        <v>8</v>
      </c>
      <c r="E37" s="39">
        <v>2776.9571136827799</v>
      </c>
      <c r="F37" s="39">
        <v>2281.66893578398</v>
      </c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2017-01-17T01:36:51Z</dcterms:modified>
</cp:coreProperties>
</file>