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<sst xmlns="http://schemas.openxmlformats.org/spreadsheetml/2006/main" count="116" uniqueCount="76">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</sst>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4" fillId="35" borderId="12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7" t="s">
        <v>4</v>
      </c>
      <c r="D2" s="67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29812223.050999999</v>
      </c>
      <c r="F3" s="25">
        <f>RA!I7</f>
        <v>3078654.6453999998</v>
      </c>
      <c r="G3" s="16">
        <f>SUM(G4:G42)</f>
        <v>26733568.405599996</v>
      </c>
      <c r="H3" s="27">
        <f>RA!J7</f>
        <v>10.3268201104403</v>
      </c>
      <c r="I3" s="20">
        <f>SUM(I4:I42)</f>
        <v>29812231.17068316</v>
      </c>
      <c r="J3" s="21">
        <f>SUM(J4:J42)</f>
        <v>26733568.24827769</v>
      </c>
      <c r="K3" s="22">
        <f>E3-I3</f>
        <v>-8.1196831613779068</v>
      </c>
      <c r="L3" s="22">
        <f>G3-J3</f>
        <v>0.15732230618596077</v>
      </c>
    </row>
    <row r="4" spans="1:13">
      <c r="A4" s="70">
        <f>RA!A8</f>
        <v>42752</v>
      </c>
      <c r="B4" s="12">
        <v>12</v>
      </c>
      <c r="C4" s="68" t="s">
        <v>6</v>
      </c>
      <c r="D4" s="68"/>
      <c r="E4" s="15">
        <f>IFERROR(VLOOKUP(C4,RA!B:D,3,0),0)</f>
        <v>1382354.1418000001</v>
      </c>
      <c r="F4" s="25">
        <f>IFERROR(VLOOKUP(C4,RA!B:I,8,0),0)</f>
        <v>363924.21980000002</v>
      </c>
      <c r="G4" s="16">
        <f t="shared" ref="G4:G42" si="0">E4-F4</f>
        <v>1018429.922</v>
      </c>
      <c r="H4" s="27">
        <f>RA!J8</f>
        <v>26.326410056262802</v>
      </c>
      <c r="I4" s="20">
        <f>IFERROR(VLOOKUP(B4,RMS!C:E,3,FALSE),0)</f>
        <v>1382355.95162222</v>
      </c>
      <c r="J4" s="21">
        <f>IFERROR(VLOOKUP(B4,RMS!C:F,4,FALSE),0)</f>
        <v>1018429.9157205099</v>
      </c>
      <c r="K4" s="22">
        <f t="shared" ref="K4:K42" si="1">E4-I4</f>
        <v>-1.809822219889611</v>
      </c>
      <c r="L4" s="22">
        <f t="shared" ref="L4:L42" si="2">G4-J4</f>
        <v>6.2794900732114911E-3</v>
      </c>
    </row>
    <row r="5" spans="1:13">
      <c r="A5" s="70"/>
      <c r="B5" s="12">
        <v>13</v>
      </c>
      <c r="C5" s="68" t="s">
        <v>7</v>
      </c>
      <c r="D5" s="68"/>
      <c r="E5" s="15">
        <f>IFERROR(VLOOKUP(C5,RA!B:D,3,0),0)</f>
        <v>172442.41959999999</v>
      </c>
      <c r="F5" s="25">
        <f>IFERROR(VLOOKUP(C5,RA!B:I,8,0),0)</f>
        <v>44828.284</v>
      </c>
      <c r="G5" s="16">
        <f t="shared" si="0"/>
        <v>127614.13559999999</v>
      </c>
      <c r="H5" s="27">
        <f>RA!J9</f>
        <v>25.9960884937618</v>
      </c>
      <c r="I5" s="20">
        <f>IFERROR(VLOOKUP(B5,RMS!C:E,3,FALSE),0)</f>
        <v>172442.46950170901</v>
      </c>
      <c r="J5" s="21">
        <f>IFERROR(VLOOKUP(B5,RMS!C:F,4,FALSE),0)</f>
        <v>127614.12472906</v>
      </c>
      <c r="K5" s="22">
        <f t="shared" si="1"/>
        <v>-4.9901709018740803E-2</v>
      </c>
      <c r="L5" s="22">
        <f t="shared" si="2"/>
        <v>1.0870939993765205E-2</v>
      </c>
      <c r="M5" s="32"/>
    </row>
    <row r="6" spans="1:13">
      <c r="A6" s="70"/>
      <c r="B6" s="12">
        <v>14</v>
      </c>
      <c r="C6" s="68" t="s">
        <v>8</v>
      </c>
      <c r="D6" s="68"/>
      <c r="E6" s="15">
        <f>IFERROR(VLOOKUP(C6,RA!B:D,3,0),0)</f>
        <v>227149.47089999999</v>
      </c>
      <c r="F6" s="25">
        <f>IFERROR(VLOOKUP(C6,RA!B:I,8,0),0)</f>
        <v>61441.248</v>
      </c>
      <c r="G6" s="16">
        <f t="shared" si="0"/>
        <v>165708.22289999999</v>
      </c>
      <c r="H6" s="27">
        <f>RA!J10</f>
        <v>27.048818452695802</v>
      </c>
      <c r="I6" s="20">
        <f>IFERROR(VLOOKUP(B6,RMS!C:E,3,FALSE),0)</f>
        <v>227151.21846590299</v>
      </c>
      <c r="J6" s="21">
        <f>IFERROR(VLOOKUP(B6,RMS!C:F,4,FALSE),0)</f>
        <v>165708.22552652899</v>
      </c>
      <c r="K6" s="22">
        <f>E6-I6</f>
        <v>-1.7475659030023962</v>
      </c>
      <c r="L6" s="22">
        <f t="shared" si="2"/>
        <v>-2.6265289925504476E-3</v>
      </c>
      <c r="M6" s="32"/>
    </row>
    <row r="7" spans="1:13">
      <c r="A7" s="70"/>
      <c r="B7" s="12">
        <v>15</v>
      </c>
      <c r="C7" s="68" t="s">
        <v>9</v>
      </c>
      <c r="D7" s="68"/>
      <c r="E7" s="15">
        <f>IFERROR(VLOOKUP(C7,RA!B:D,3,0),0)</f>
        <v>102150.3407</v>
      </c>
      <c r="F7" s="25">
        <f>IFERROR(VLOOKUP(C7,RA!B:I,8,0),0)</f>
        <v>20468.630799999999</v>
      </c>
      <c r="G7" s="16">
        <f t="shared" si="0"/>
        <v>81681.709900000002</v>
      </c>
      <c r="H7" s="27">
        <f>RA!J11</f>
        <v>20.037750887305702</v>
      </c>
      <c r="I7" s="20">
        <f>IFERROR(VLOOKUP(B7,RMS!C:E,3,FALSE),0)</f>
        <v>102150.394541842</v>
      </c>
      <c r="J7" s="21">
        <f>IFERROR(VLOOKUP(B7,RMS!C:F,4,FALSE),0)</f>
        <v>81681.711531593697</v>
      </c>
      <c r="K7" s="22">
        <f t="shared" si="1"/>
        <v>-5.3841842003748752E-2</v>
      </c>
      <c r="L7" s="22">
        <f t="shared" si="2"/>
        <v>-1.6315936954924837E-3</v>
      </c>
      <c r="M7" s="32"/>
    </row>
    <row r="8" spans="1:13">
      <c r="A8" s="70"/>
      <c r="B8" s="12">
        <v>16</v>
      </c>
      <c r="C8" s="68" t="s">
        <v>10</v>
      </c>
      <c r="D8" s="68"/>
      <c r="E8" s="15">
        <f>IFERROR(VLOOKUP(C8,RA!B:D,3,0),0)</f>
        <v>366983.52029999997</v>
      </c>
      <c r="F8" s="25">
        <f>IFERROR(VLOOKUP(C8,RA!B:I,8,0),0)</f>
        <v>64488.377399999998</v>
      </c>
      <c r="G8" s="16">
        <f t="shared" si="0"/>
        <v>302495.14289999998</v>
      </c>
      <c r="H8" s="27">
        <f>RA!J12</f>
        <v>17.5725540338385</v>
      </c>
      <c r="I8" s="20">
        <f>IFERROR(VLOOKUP(B8,RMS!C:E,3,FALSE),0)</f>
        <v>366983.50958461501</v>
      </c>
      <c r="J8" s="21">
        <f>IFERROR(VLOOKUP(B8,RMS!C:F,4,FALSE),0)</f>
        <v>302495.14754358999</v>
      </c>
      <c r="K8" s="22">
        <f t="shared" si="1"/>
        <v>1.0715384967625141E-2</v>
      </c>
      <c r="L8" s="22">
        <f t="shared" si="2"/>
        <v>-4.6435900148935616E-3</v>
      </c>
      <c r="M8" s="32"/>
    </row>
    <row r="9" spans="1:13">
      <c r="A9" s="70"/>
      <c r="B9" s="12">
        <v>17</v>
      </c>
      <c r="C9" s="68" t="s">
        <v>11</v>
      </c>
      <c r="D9" s="68"/>
      <c r="E9" s="15">
        <f>IFERROR(VLOOKUP(C9,RA!B:D,3,0),0)</f>
        <v>384326.5209</v>
      </c>
      <c r="F9" s="25">
        <f>IFERROR(VLOOKUP(C9,RA!B:I,8,0),0)</f>
        <v>96123.883199999997</v>
      </c>
      <c r="G9" s="16">
        <f t="shared" si="0"/>
        <v>288202.63770000002</v>
      </c>
      <c r="H9" s="27">
        <f>RA!J13</f>
        <v>25.010994030518901</v>
      </c>
      <c r="I9" s="20">
        <f>IFERROR(VLOOKUP(B9,RMS!C:E,3,FALSE),0)</f>
        <v>384326.79951282003</v>
      </c>
      <c r="J9" s="21">
        <f>IFERROR(VLOOKUP(B9,RMS!C:F,4,FALSE),0)</f>
        <v>288202.64072478598</v>
      </c>
      <c r="K9" s="22">
        <f t="shared" si="1"/>
        <v>-0.27861282002413645</v>
      </c>
      <c r="L9" s="22">
        <f t="shared" si="2"/>
        <v>-3.0247859540395439E-3</v>
      </c>
      <c r="M9" s="32"/>
    </row>
    <row r="10" spans="1:13">
      <c r="A10" s="70"/>
      <c r="B10" s="12">
        <v>18</v>
      </c>
      <c r="C10" s="68" t="s">
        <v>12</v>
      </c>
      <c r="D10" s="68"/>
      <c r="E10" s="15">
        <f>IFERROR(VLOOKUP(C10,RA!B:D,3,0),0)</f>
        <v>159440.63140000001</v>
      </c>
      <c r="F10" s="25">
        <f>IFERROR(VLOOKUP(C10,RA!B:I,8,0),0)</f>
        <v>32998.3177</v>
      </c>
      <c r="G10" s="16">
        <f t="shared" si="0"/>
        <v>126442.31370000001</v>
      </c>
      <c r="H10" s="27">
        <f>RA!J14</f>
        <v>20.696303953547901</v>
      </c>
      <c r="I10" s="20">
        <f>IFERROR(VLOOKUP(B10,RMS!C:E,3,FALSE),0)</f>
        <v>159440.634254701</v>
      </c>
      <c r="J10" s="21">
        <f>IFERROR(VLOOKUP(B10,RMS!C:F,4,FALSE),0)</f>
        <v>126442.31678034199</v>
      </c>
      <c r="K10" s="22">
        <f t="shared" si="1"/>
        <v>-2.8547009860631078E-3</v>
      </c>
      <c r="L10" s="22">
        <f t="shared" si="2"/>
        <v>-3.0803419795120135E-3</v>
      </c>
      <c r="M10" s="32"/>
    </row>
    <row r="11" spans="1:13">
      <c r="A11" s="70"/>
      <c r="B11" s="12">
        <v>19</v>
      </c>
      <c r="C11" s="68" t="s">
        <v>13</v>
      </c>
      <c r="D11" s="68"/>
      <c r="E11" s="15">
        <f>IFERROR(VLOOKUP(C11,RA!B:D,3,0),0)</f>
        <v>195652.3922</v>
      </c>
      <c r="F11" s="25">
        <f>IFERROR(VLOOKUP(C11,RA!B:I,8,0),0)</f>
        <v>-27898.555100000001</v>
      </c>
      <c r="G11" s="16">
        <f t="shared" si="0"/>
        <v>223550.9473</v>
      </c>
      <c r="H11" s="27">
        <f>RA!J15</f>
        <v>-14.2592455866737</v>
      </c>
      <c r="I11" s="20">
        <f>IFERROR(VLOOKUP(B11,RMS!C:E,3,FALSE),0)</f>
        <v>195652.39178888901</v>
      </c>
      <c r="J11" s="21">
        <f>IFERROR(VLOOKUP(B11,RMS!C:F,4,FALSE),0)</f>
        <v>223550.947700855</v>
      </c>
      <c r="K11" s="22">
        <f t="shared" si="1"/>
        <v>4.1111098835244775E-4</v>
      </c>
      <c r="L11" s="22">
        <f t="shared" si="2"/>
        <v>-4.0085500222630799E-4</v>
      </c>
      <c r="M11" s="32"/>
    </row>
    <row r="12" spans="1:13">
      <c r="A12" s="70"/>
      <c r="B12" s="12">
        <v>21</v>
      </c>
      <c r="C12" s="68" t="s">
        <v>14</v>
      </c>
      <c r="D12" s="68"/>
      <c r="E12" s="15">
        <f>IFERROR(VLOOKUP(C12,RA!B:D,3,0),0)</f>
        <v>1419851.8489000001</v>
      </c>
      <c r="F12" s="25">
        <f>IFERROR(VLOOKUP(C12,RA!B:I,8,0),0)</f>
        <v>-83490.700800000006</v>
      </c>
      <c r="G12" s="16">
        <f t="shared" si="0"/>
        <v>1503342.5497000001</v>
      </c>
      <c r="H12" s="27">
        <f>RA!J16</f>
        <v>-5.8802403127257703</v>
      </c>
      <c r="I12" s="20">
        <f>IFERROR(VLOOKUP(B12,RMS!C:E,3,FALSE),0)</f>
        <v>1419851.87727094</v>
      </c>
      <c r="J12" s="21">
        <f>IFERROR(VLOOKUP(B12,RMS!C:F,4,FALSE),0)</f>
        <v>1503342.54983504</v>
      </c>
      <c r="K12" s="22">
        <f t="shared" si="1"/>
        <v>-2.8370939893648028E-2</v>
      </c>
      <c r="L12" s="22">
        <f t="shared" si="2"/>
        <v>-1.3503991067409515E-4</v>
      </c>
      <c r="M12" s="32"/>
    </row>
    <row r="13" spans="1:13">
      <c r="A13" s="70"/>
      <c r="B13" s="12">
        <v>22</v>
      </c>
      <c r="C13" s="68" t="s">
        <v>15</v>
      </c>
      <c r="D13" s="68"/>
      <c r="E13" s="15">
        <f>IFERROR(VLOOKUP(C13,RA!B:D,3,0),0)</f>
        <v>2008478.7738000001</v>
      </c>
      <c r="F13" s="25">
        <f>IFERROR(VLOOKUP(C13,RA!B:I,8,0),0)</f>
        <v>244851.7303</v>
      </c>
      <c r="G13" s="16">
        <f t="shared" si="0"/>
        <v>1763627.0435000001</v>
      </c>
      <c r="H13" s="27">
        <f>RA!J17</f>
        <v>12.190904553934899</v>
      </c>
      <c r="I13" s="20">
        <f>IFERROR(VLOOKUP(B13,RMS!C:E,3,FALSE),0)</f>
        <v>2008478.7808188</v>
      </c>
      <c r="J13" s="21">
        <f>IFERROR(VLOOKUP(B13,RMS!C:F,4,FALSE),0)</f>
        <v>1763627.0459974399</v>
      </c>
      <c r="K13" s="22">
        <f t="shared" si="1"/>
        <v>-7.0187998935580254E-3</v>
      </c>
      <c r="L13" s="22">
        <f t="shared" si="2"/>
        <v>-2.4974397383630276E-3</v>
      </c>
      <c r="M13" s="32"/>
    </row>
    <row r="14" spans="1:13">
      <c r="A14" s="70"/>
      <c r="B14" s="12">
        <v>23</v>
      </c>
      <c r="C14" s="68" t="s">
        <v>16</v>
      </c>
      <c r="D14" s="68"/>
      <c r="E14" s="15">
        <f>IFERROR(VLOOKUP(C14,RA!B:D,3,0),0)</f>
        <v>4703222.4516000003</v>
      </c>
      <c r="F14" s="25">
        <f>IFERROR(VLOOKUP(C14,RA!B:I,8,0),0)</f>
        <v>631726.45290000003</v>
      </c>
      <c r="G14" s="16">
        <f t="shared" si="0"/>
        <v>4071495.9987000003</v>
      </c>
      <c r="H14" s="27">
        <f>RA!J18</f>
        <v>13.4317791556955</v>
      </c>
      <c r="I14" s="20">
        <f>IFERROR(VLOOKUP(B14,RMS!C:E,3,FALSE),0)</f>
        <v>4703222.8733683797</v>
      </c>
      <c r="J14" s="21">
        <f>IFERROR(VLOOKUP(B14,RMS!C:F,4,FALSE),0)</f>
        <v>4071495.93114615</v>
      </c>
      <c r="K14" s="22">
        <f t="shared" si="1"/>
        <v>-0.4217683793976903</v>
      </c>
      <c r="L14" s="22">
        <f t="shared" si="2"/>
        <v>6.755385035648942E-2</v>
      </c>
      <c r="M14" s="32"/>
    </row>
    <row r="15" spans="1:13">
      <c r="A15" s="70"/>
      <c r="B15" s="12">
        <v>24</v>
      </c>
      <c r="C15" s="68" t="s">
        <v>17</v>
      </c>
      <c r="D15" s="68"/>
      <c r="E15" s="15">
        <f>IFERROR(VLOOKUP(C15,RA!B:D,3,0),0)</f>
        <v>715369.00490000006</v>
      </c>
      <c r="F15" s="25">
        <f>IFERROR(VLOOKUP(C15,RA!B:I,8,0),0)</f>
        <v>78113.083299999998</v>
      </c>
      <c r="G15" s="16">
        <f t="shared" si="0"/>
        <v>637255.9216</v>
      </c>
      <c r="H15" s="27">
        <f>RA!J19</f>
        <v>10.9192714200581</v>
      </c>
      <c r="I15" s="20">
        <f>IFERROR(VLOOKUP(B15,RMS!C:E,3,FALSE),0)</f>
        <v>715368.96788547002</v>
      </c>
      <c r="J15" s="21">
        <f>IFERROR(VLOOKUP(B15,RMS!C:F,4,FALSE),0)</f>
        <v>637255.92069828999</v>
      </c>
      <c r="K15" s="22">
        <f t="shared" si="1"/>
        <v>3.7014530040323734E-2</v>
      </c>
      <c r="L15" s="22">
        <f t="shared" si="2"/>
        <v>9.0171000920236111E-4</v>
      </c>
      <c r="M15" s="32"/>
    </row>
    <row r="16" spans="1:13">
      <c r="A16" s="70"/>
      <c r="B16" s="12">
        <v>25</v>
      </c>
      <c r="C16" s="68" t="s">
        <v>18</v>
      </c>
      <c r="D16" s="68"/>
      <c r="E16" s="15">
        <f>IFERROR(VLOOKUP(C16,RA!B:D,3,0),0)</f>
        <v>1944565.7242999999</v>
      </c>
      <c r="F16" s="25">
        <f>IFERROR(VLOOKUP(C16,RA!B:I,8,0),0)</f>
        <v>150633.25750000001</v>
      </c>
      <c r="G16" s="16">
        <f t="shared" si="0"/>
        <v>1793932.4667999998</v>
      </c>
      <c r="H16" s="27">
        <f>RA!J20</f>
        <v>7.7463700824113104</v>
      </c>
      <c r="I16" s="20">
        <f>IFERROR(VLOOKUP(B16,RMS!C:E,3,FALSE),0)</f>
        <v>1944566.1477999999</v>
      </c>
      <c r="J16" s="21">
        <f>IFERROR(VLOOKUP(B16,RMS!C:F,4,FALSE),0)</f>
        <v>1793932.4668000001</v>
      </c>
      <c r="K16" s="22">
        <f t="shared" si="1"/>
        <v>-0.42350000003352761</v>
      </c>
      <c r="L16" s="22">
        <f t="shared" si="2"/>
        <v>0</v>
      </c>
      <c r="M16" s="32"/>
    </row>
    <row r="17" spans="1:13">
      <c r="A17" s="70"/>
      <c r="B17" s="12">
        <v>26</v>
      </c>
      <c r="C17" s="68" t="s">
        <v>19</v>
      </c>
      <c r="D17" s="68"/>
      <c r="E17" s="15">
        <f>IFERROR(VLOOKUP(C17,RA!B:D,3,0),0)</f>
        <v>672408.42579999997</v>
      </c>
      <c r="F17" s="25">
        <f>IFERROR(VLOOKUP(C17,RA!B:I,8,0),0)</f>
        <v>82924.972599999994</v>
      </c>
      <c r="G17" s="16">
        <f t="shared" si="0"/>
        <v>589483.45319999999</v>
      </c>
      <c r="H17" s="27">
        <f>RA!J21</f>
        <v>12.332530262591501</v>
      </c>
      <c r="I17" s="20">
        <f>IFERROR(VLOOKUP(B17,RMS!C:E,3,FALSE),0)</f>
        <v>672407.61395660695</v>
      </c>
      <c r="J17" s="21">
        <f>IFERROR(VLOOKUP(B17,RMS!C:F,4,FALSE),0)</f>
        <v>589483.45311168605</v>
      </c>
      <c r="K17" s="22">
        <f t="shared" si="1"/>
        <v>0.81184339302126318</v>
      </c>
      <c r="L17" s="22">
        <f t="shared" si="2"/>
        <v>8.8313943706452847E-5</v>
      </c>
      <c r="M17" s="32"/>
    </row>
    <row r="18" spans="1:13">
      <c r="A18" s="70"/>
      <c r="B18" s="12">
        <v>27</v>
      </c>
      <c r="C18" s="68" t="s">
        <v>20</v>
      </c>
      <c r="D18" s="68"/>
      <c r="E18" s="15">
        <f>IFERROR(VLOOKUP(C18,RA!B:D,3,0),0)</f>
        <v>1747081.5059</v>
      </c>
      <c r="F18" s="25">
        <f>IFERROR(VLOOKUP(C18,RA!B:I,8,0),0)</f>
        <v>120365.2132</v>
      </c>
      <c r="G18" s="16">
        <f t="shared" si="0"/>
        <v>1626716.2927000001</v>
      </c>
      <c r="H18" s="27">
        <f>RA!J22</f>
        <v>6.8895018803369696</v>
      </c>
      <c r="I18" s="20">
        <f>IFERROR(VLOOKUP(B18,RMS!C:E,3,FALSE),0)</f>
        <v>1747083.46764166</v>
      </c>
      <c r="J18" s="21">
        <f>IFERROR(VLOOKUP(B18,RMS!C:F,4,FALSE),0)</f>
        <v>1626716.2873223301</v>
      </c>
      <c r="K18" s="22">
        <f t="shared" si="1"/>
        <v>-1.9617416600231081</v>
      </c>
      <c r="L18" s="22">
        <f t="shared" si="2"/>
        <v>5.3776700515300035E-3</v>
      </c>
      <c r="M18" s="32"/>
    </row>
    <row r="19" spans="1:13">
      <c r="A19" s="70"/>
      <c r="B19" s="12">
        <v>29</v>
      </c>
      <c r="C19" s="68" t="s">
        <v>21</v>
      </c>
      <c r="D19" s="68"/>
      <c r="E19" s="15">
        <f>IFERROR(VLOOKUP(C19,RA!B:D,3,0),0)</f>
        <v>2899376.9567999998</v>
      </c>
      <c r="F19" s="25">
        <f>IFERROR(VLOOKUP(C19,RA!B:I,8,0),0)</f>
        <v>333675.83760000003</v>
      </c>
      <c r="G19" s="16">
        <f t="shared" si="0"/>
        <v>2565701.1191999996</v>
      </c>
      <c r="H19" s="27">
        <f>RA!J23</f>
        <v>11.508535887940299</v>
      </c>
      <c r="I19" s="20">
        <f>IFERROR(VLOOKUP(B19,RMS!C:E,3,FALSE),0)</f>
        <v>2899379.2311495701</v>
      </c>
      <c r="J19" s="21">
        <f>IFERROR(VLOOKUP(B19,RMS!C:F,4,FALSE),0)</f>
        <v>2565701.14910855</v>
      </c>
      <c r="K19" s="22">
        <f t="shared" si="1"/>
        <v>-2.274349570274353</v>
      </c>
      <c r="L19" s="22">
        <f t="shared" si="2"/>
        <v>-2.9908550437539816E-2</v>
      </c>
      <c r="M19" s="32"/>
    </row>
    <row r="20" spans="1:13">
      <c r="A20" s="70"/>
      <c r="B20" s="12">
        <v>31</v>
      </c>
      <c r="C20" s="68" t="s">
        <v>22</v>
      </c>
      <c r="D20" s="68"/>
      <c r="E20" s="15">
        <f>IFERROR(VLOOKUP(C20,RA!B:D,3,0),0)</f>
        <v>478257.18339999998</v>
      </c>
      <c r="F20" s="25">
        <f>IFERROR(VLOOKUP(C20,RA!B:I,8,0),0)</f>
        <v>62472.678500000002</v>
      </c>
      <c r="G20" s="16">
        <f t="shared" si="0"/>
        <v>415784.5049</v>
      </c>
      <c r="H20" s="27">
        <f>RA!J24</f>
        <v>13.0625698198347</v>
      </c>
      <c r="I20" s="20">
        <f>IFERROR(VLOOKUP(B20,RMS!C:E,3,FALSE),0)</f>
        <v>478257.264931957</v>
      </c>
      <c r="J20" s="21">
        <f>IFERROR(VLOOKUP(B20,RMS!C:F,4,FALSE),0)</f>
        <v>415784.51054836699</v>
      </c>
      <c r="K20" s="22">
        <f t="shared" si="1"/>
        <v>-8.153195702470839E-2</v>
      </c>
      <c r="L20" s="22">
        <f t="shared" si="2"/>
        <v>-5.6483669904991984E-3</v>
      </c>
      <c r="M20" s="32"/>
    </row>
    <row r="21" spans="1:13">
      <c r="A21" s="70"/>
      <c r="B21" s="12">
        <v>32</v>
      </c>
      <c r="C21" s="68" t="s">
        <v>23</v>
      </c>
      <c r="D21" s="68"/>
      <c r="E21" s="15">
        <f>IFERROR(VLOOKUP(C21,RA!B:D,3,0),0)</f>
        <v>565447.58719999995</v>
      </c>
      <c r="F21" s="25">
        <f>IFERROR(VLOOKUP(C21,RA!B:I,8,0),0)</f>
        <v>45645.833200000001</v>
      </c>
      <c r="G21" s="16">
        <f t="shared" si="0"/>
        <v>519801.75399999996</v>
      </c>
      <c r="H21" s="27">
        <f>RA!J25</f>
        <v>8.0725135685926901</v>
      </c>
      <c r="I21" s="20">
        <f>IFERROR(VLOOKUP(B21,RMS!C:E,3,FALSE),0)</f>
        <v>565447.57133459602</v>
      </c>
      <c r="J21" s="21">
        <f>IFERROR(VLOOKUP(B21,RMS!C:F,4,FALSE),0)</f>
        <v>519801.74930780003</v>
      </c>
      <c r="K21" s="22">
        <f t="shared" si="1"/>
        <v>1.5865403925999999E-2</v>
      </c>
      <c r="L21" s="22">
        <f t="shared" si="2"/>
        <v>4.6921999310143292E-3</v>
      </c>
      <c r="M21" s="32"/>
    </row>
    <row r="22" spans="1:13">
      <c r="A22" s="70"/>
      <c r="B22" s="12">
        <v>33</v>
      </c>
      <c r="C22" s="68" t="s">
        <v>24</v>
      </c>
      <c r="D22" s="68"/>
      <c r="E22" s="15">
        <f>IFERROR(VLOOKUP(C22,RA!B:D,3,0),0)</f>
        <v>1611616.409</v>
      </c>
      <c r="F22" s="25">
        <f>IFERROR(VLOOKUP(C22,RA!B:I,8,0),0)</f>
        <v>284282.49469999998</v>
      </c>
      <c r="G22" s="16">
        <f t="shared" si="0"/>
        <v>1327333.9143000001</v>
      </c>
      <c r="H22" s="27">
        <f>RA!J26</f>
        <v>17.639588000744901</v>
      </c>
      <c r="I22" s="20">
        <f>IFERROR(VLOOKUP(B22,RMS!C:E,3,FALSE),0)</f>
        <v>1611616.47698297</v>
      </c>
      <c r="J22" s="21">
        <f>IFERROR(VLOOKUP(B22,RMS!C:F,4,FALSE),0)</f>
        <v>1327333.8691618401</v>
      </c>
      <c r="K22" s="22">
        <f t="shared" si="1"/>
        <v>-6.7982970038428903E-2</v>
      </c>
      <c r="L22" s="22">
        <f t="shared" si="2"/>
        <v>4.5138159999623895E-2</v>
      </c>
      <c r="M22" s="32"/>
    </row>
    <row r="23" spans="1:13">
      <c r="A23" s="70"/>
      <c r="B23" s="12">
        <v>34</v>
      </c>
      <c r="C23" s="68" t="s">
        <v>25</v>
      </c>
      <c r="D23" s="68"/>
      <c r="E23" s="15">
        <f>IFERROR(VLOOKUP(C23,RA!B:D,3,0),0)</f>
        <v>333104.97249999997</v>
      </c>
      <c r="F23" s="25">
        <f>IFERROR(VLOOKUP(C23,RA!B:I,8,0),0)</f>
        <v>83792.1875</v>
      </c>
      <c r="G23" s="16">
        <f t="shared" si="0"/>
        <v>249312.78499999997</v>
      </c>
      <c r="H23" s="27">
        <f>RA!J27</f>
        <v>25.154889424534201</v>
      </c>
      <c r="I23" s="20">
        <f>IFERROR(VLOOKUP(B23,RMS!C:E,3,FALSE),0)</f>
        <v>333104.899203918</v>
      </c>
      <c r="J23" s="21">
        <f>IFERROR(VLOOKUP(B23,RMS!C:F,4,FALSE),0)</f>
        <v>249312.791547122</v>
      </c>
      <c r="K23" s="22">
        <f t="shared" si="1"/>
        <v>7.3296081973239779E-2</v>
      </c>
      <c r="L23" s="22">
        <f t="shared" si="2"/>
        <v>-6.5471220295876265E-3</v>
      </c>
      <c r="M23" s="32"/>
    </row>
    <row r="24" spans="1:13">
      <c r="A24" s="70"/>
      <c r="B24" s="12">
        <v>35</v>
      </c>
      <c r="C24" s="68" t="s">
        <v>26</v>
      </c>
      <c r="D24" s="68"/>
      <c r="E24" s="15">
        <f>IFERROR(VLOOKUP(C24,RA!B:D,3,0),0)</f>
        <v>1518092.7334</v>
      </c>
      <c r="F24" s="25">
        <f>IFERROR(VLOOKUP(C24,RA!B:I,8,0),0)</f>
        <v>25658.224399999999</v>
      </c>
      <c r="G24" s="16">
        <f t="shared" si="0"/>
        <v>1492434.5090000001</v>
      </c>
      <c r="H24" s="27">
        <f>RA!J28</f>
        <v>1.69016186135971</v>
      </c>
      <c r="I24" s="20">
        <f>IFERROR(VLOOKUP(B24,RMS!C:E,3,FALSE),0)</f>
        <v>1518092.7337026501</v>
      </c>
      <c r="J24" s="21">
        <f>IFERROR(VLOOKUP(B24,RMS!C:F,4,FALSE),0)</f>
        <v>1492434.51765752</v>
      </c>
      <c r="K24" s="22">
        <f t="shared" si="1"/>
        <v>-3.0265003442764282E-4</v>
      </c>
      <c r="L24" s="22">
        <f t="shared" si="2"/>
        <v>-8.6575199384242296E-3</v>
      </c>
      <c r="M24" s="32"/>
    </row>
    <row r="25" spans="1:13">
      <c r="A25" s="70"/>
      <c r="B25" s="12">
        <v>36</v>
      </c>
      <c r="C25" s="68" t="s">
        <v>27</v>
      </c>
      <c r="D25" s="68"/>
      <c r="E25" s="15">
        <f>IFERROR(VLOOKUP(C25,RA!B:D,3,0),0)</f>
        <v>861761.11140000005</v>
      </c>
      <c r="F25" s="25">
        <f>IFERROR(VLOOKUP(C25,RA!B:I,8,0),0)</f>
        <v>108595.1177</v>
      </c>
      <c r="G25" s="16">
        <f t="shared" si="0"/>
        <v>753165.99369999999</v>
      </c>
      <c r="H25" s="27">
        <f>RA!J29</f>
        <v>12.6015337967129</v>
      </c>
      <c r="I25" s="20">
        <f>IFERROR(VLOOKUP(B25,RMS!C:E,3,FALSE),0)</f>
        <v>861761.11199469003</v>
      </c>
      <c r="J25" s="21">
        <f>IFERROR(VLOOKUP(B25,RMS!C:F,4,FALSE),0)</f>
        <v>753165.98174969503</v>
      </c>
      <c r="K25" s="22">
        <f t="shared" si="1"/>
        <v>-5.9468997642397881E-4</v>
      </c>
      <c r="L25" s="22">
        <f t="shared" si="2"/>
        <v>1.195030496455729E-2</v>
      </c>
      <c r="M25" s="32"/>
    </row>
    <row r="26" spans="1:13">
      <c r="A26" s="70"/>
      <c r="B26" s="12">
        <v>37</v>
      </c>
      <c r="C26" s="68" t="s">
        <v>63</v>
      </c>
      <c r="D26" s="68"/>
      <c r="E26" s="15">
        <f>IFERROR(VLOOKUP(C26,RA!B:D,3,0),0)</f>
        <v>1400022.3995000001</v>
      </c>
      <c r="F26" s="25">
        <f>IFERROR(VLOOKUP(C26,RA!B:I,8,0),0)</f>
        <v>162403.55799999999</v>
      </c>
      <c r="G26" s="16">
        <f t="shared" si="0"/>
        <v>1237618.8415000001</v>
      </c>
      <c r="H26" s="27">
        <f>RA!J30</f>
        <v>11.6000685459033</v>
      </c>
      <c r="I26" s="20">
        <f>IFERROR(VLOOKUP(B26,RMS!C:E,3,FALSE),0)</f>
        <v>1400022.4113168099</v>
      </c>
      <c r="J26" s="21">
        <f>IFERROR(VLOOKUP(B26,RMS!C:F,4,FALSE),0)</f>
        <v>1237618.85044839</v>
      </c>
      <c r="K26" s="22">
        <f t="shared" si="1"/>
        <v>-1.1816809885203838E-2</v>
      </c>
      <c r="L26" s="22">
        <f t="shared" si="2"/>
        <v>-8.9483899064362049E-3</v>
      </c>
      <c r="M26" s="32"/>
    </row>
    <row r="27" spans="1:13">
      <c r="A27" s="70"/>
      <c r="B27" s="12">
        <v>38</v>
      </c>
      <c r="C27" s="68" t="s">
        <v>29</v>
      </c>
      <c r="D27" s="68"/>
      <c r="E27" s="15">
        <f>IFERROR(VLOOKUP(C27,RA!B:D,3,0),0)</f>
        <v>1004667.4255</v>
      </c>
      <c r="F27" s="25">
        <f>IFERROR(VLOOKUP(C27,RA!B:I,8,0),0)</f>
        <v>35262.129800000002</v>
      </c>
      <c r="G27" s="16">
        <f t="shared" si="0"/>
        <v>969405.29570000002</v>
      </c>
      <c r="H27" s="27">
        <f>RA!J31</f>
        <v>3.5098311048007602</v>
      </c>
      <c r="I27" s="20">
        <f>IFERROR(VLOOKUP(B27,RMS!C:E,3,FALSE),0)</f>
        <v>1004667.39246991</v>
      </c>
      <c r="J27" s="21">
        <f>IFERROR(VLOOKUP(B27,RMS!C:F,4,FALSE),0)</f>
        <v>969405.20857256604</v>
      </c>
      <c r="K27" s="22">
        <f t="shared" si="1"/>
        <v>3.3030090038664639E-2</v>
      </c>
      <c r="L27" s="22">
        <f t="shared" si="2"/>
        <v>8.7127433973364532E-2</v>
      </c>
      <c r="M27" s="32"/>
    </row>
    <row r="28" spans="1:13">
      <c r="A28" s="70"/>
      <c r="B28" s="12">
        <v>39</v>
      </c>
      <c r="C28" s="68" t="s">
        <v>30</v>
      </c>
      <c r="D28" s="68"/>
      <c r="E28" s="15">
        <f>IFERROR(VLOOKUP(C28,RA!B:D,3,0),0)</f>
        <v>152026.63</v>
      </c>
      <c r="F28" s="25">
        <f>IFERROR(VLOOKUP(C28,RA!B:I,8,0),0)</f>
        <v>37522.493799999997</v>
      </c>
      <c r="G28" s="16">
        <f t="shared" si="0"/>
        <v>114504.13620000001</v>
      </c>
      <c r="H28" s="27">
        <f>RA!J32</f>
        <v>24.681527045623501</v>
      </c>
      <c r="I28" s="20">
        <f>IFERROR(VLOOKUP(B28,RMS!C:E,3,FALSE),0)</f>
        <v>152026.515649126</v>
      </c>
      <c r="J28" s="21">
        <f>IFERROR(VLOOKUP(B28,RMS!C:F,4,FALSE),0)</f>
        <v>114504.138120299</v>
      </c>
      <c r="K28" s="22">
        <f t="shared" si="1"/>
        <v>0.11435087400604971</v>
      </c>
      <c r="L28" s="22">
        <f t="shared" si="2"/>
        <v>-1.9202989933546633E-3</v>
      </c>
      <c r="M28" s="32"/>
    </row>
    <row r="29" spans="1:13">
      <c r="A29" s="70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8" t="s">
        <v>31</v>
      </c>
      <c r="D30" s="68"/>
      <c r="E30" s="15">
        <f>IFERROR(VLOOKUP(C30,RA!B:D,3,0),0)</f>
        <v>399226.27919999999</v>
      </c>
      <c r="F30" s="25">
        <f>IFERROR(VLOOKUP(C30,RA!B:I,8,0),0)</f>
        <v>35974.742700000003</v>
      </c>
      <c r="G30" s="16">
        <f t="shared" si="0"/>
        <v>363251.53649999999</v>
      </c>
      <c r="H30" s="27">
        <f>RA!J34</f>
        <v>9.0111158944969603</v>
      </c>
      <c r="I30" s="20">
        <f>IFERROR(VLOOKUP(B30,RMS!C:E,3,FALSE),0)</f>
        <v>399226.27919999999</v>
      </c>
      <c r="J30" s="21">
        <f>IFERROR(VLOOKUP(B30,RMS!C:F,4,FALSE),0)</f>
        <v>363251.53509999998</v>
      </c>
      <c r="K30" s="22">
        <f t="shared" si="1"/>
        <v>0</v>
      </c>
      <c r="L30" s="22">
        <f t="shared" si="2"/>
        <v>1.4000000082887709E-3</v>
      </c>
      <c r="M30" s="32"/>
    </row>
    <row r="31" spans="1:13" s="36" customFormat="1" ht="12" thickBot="1">
      <c r="A31" s="70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12.2987311479525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61</v>
      </c>
      <c r="D32" s="72"/>
      <c r="E32" s="15">
        <f>IFERROR(VLOOKUP(C32,RA!B:D,3,0),0)</f>
        <v>242913.27</v>
      </c>
      <c r="F32" s="25">
        <f>IFERROR(VLOOKUP(C32,RA!B:I,8,0),0)</f>
        <v>29875.25</v>
      </c>
      <c r="G32" s="16">
        <f t="shared" si="0"/>
        <v>213038.02</v>
      </c>
      <c r="H32" s="27">
        <f>RA!J34</f>
        <v>9.0111158944969603</v>
      </c>
      <c r="I32" s="20">
        <f>IFERROR(VLOOKUP(B32,RMS!C:E,3,FALSE),0)</f>
        <v>242913.27</v>
      </c>
      <c r="J32" s="21">
        <f>IFERROR(VLOOKUP(B32,RMS!C:F,4,FALSE),0)</f>
        <v>213038.02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8" t="s">
        <v>35</v>
      </c>
      <c r="D33" s="68"/>
      <c r="E33" s="15">
        <f>IFERROR(VLOOKUP(C33,RA!B:D,3,0),0)</f>
        <v>557432.48</v>
      </c>
      <c r="F33" s="25">
        <f>IFERROR(VLOOKUP(C33,RA!B:I,8,0),0)</f>
        <v>-56818.43</v>
      </c>
      <c r="G33" s="16">
        <f t="shared" si="0"/>
        <v>614250.91</v>
      </c>
      <c r="H33" s="27">
        <f>RA!J34</f>
        <v>9.0111158944969603</v>
      </c>
      <c r="I33" s="20">
        <f>IFERROR(VLOOKUP(B33,RMS!C:E,3,FALSE),0)</f>
        <v>557432.48</v>
      </c>
      <c r="J33" s="21">
        <f>IFERROR(VLOOKUP(B33,RMS!C:F,4,FALSE),0)</f>
        <v>614250.91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8" t="s">
        <v>36</v>
      </c>
      <c r="D34" s="68"/>
      <c r="E34" s="15">
        <f>IFERROR(VLOOKUP(C34,RA!B:D,3,0),0)</f>
        <v>140615.39000000001</v>
      </c>
      <c r="F34" s="25">
        <f>IFERROR(VLOOKUP(C34,RA!B:I,8,0),0)</f>
        <v>6523.92</v>
      </c>
      <c r="G34" s="16">
        <f t="shared" si="0"/>
        <v>134091.47</v>
      </c>
      <c r="H34" s="27">
        <f>RA!J35</f>
        <v>12.2987311479525</v>
      </c>
      <c r="I34" s="20">
        <f>IFERROR(VLOOKUP(B34,RMS!C:E,3,FALSE),0)</f>
        <v>140615.39000000001</v>
      </c>
      <c r="J34" s="21">
        <f>IFERROR(VLOOKUP(B34,RMS!C:F,4,FALSE),0)</f>
        <v>134091.47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8" t="s">
        <v>37</v>
      </c>
      <c r="D35" s="68"/>
      <c r="E35" s="15">
        <f>IFERROR(VLOOKUP(C35,RA!B:D,3,0),0)</f>
        <v>321516.12</v>
      </c>
      <c r="F35" s="25">
        <f>IFERROR(VLOOKUP(C35,RA!B:I,8,0),0)</f>
        <v>-35599.99</v>
      </c>
      <c r="G35" s="16">
        <f t="shared" si="0"/>
        <v>357116.11</v>
      </c>
      <c r="H35" s="27">
        <f>RA!J34</f>
        <v>9.0111158944969603</v>
      </c>
      <c r="I35" s="20">
        <f>IFERROR(VLOOKUP(B35,RMS!C:E,3,FALSE),0)</f>
        <v>321516.12</v>
      </c>
      <c r="J35" s="21">
        <f>IFERROR(VLOOKUP(B35,RMS!C:F,4,FALSE),0)</f>
        <v>357116.11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8" t="s">
        <v>62</v>
      </c>
      <c r="D36" s="68"/>
      <c r="E36" s="15">
        <f>IFERROR(VLOOKUP(C36,RA!B:D,3,0),0)</f>
        <v>1.81</v>
      </c>
      <c r="F36" s="25">
        <f>IFERROR(VLOOKUP(C36,RA!B:I,8,0),0)</f>
        <v>-846.06</v>
      </c>
      <c r="G36" s="16">
        <f t="shared" si="0"/>
        <v>847.86999999999989</v>
      </c>
      <c r="H36" s="27">
        <f>RA!J35</f>
        <v>12.2987311479525</v>
      </c>
      <c r="I36" s="20">
        <f>IFERROR(VLOOKUP(B36,RMS!C:E,3,FALSE),0)</f>
        <v>1.81</v>
      </c>
      <c r="J36" s="21">
        <f>IFERROR(VLOOKUP(B36,RMS!C:F,4,FALSE),0)</f>
        <v>847.87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8" t="s">
        <v>32</v>
      </c>
      <c r="D37" s="68"/>
      <c r="E37" s="15">
        <f>IFERROR(VLOOKUP(C37,RA!B:D,3,0),0)</f>
        <v>28029.059600000001</v>
      </c>
      <c r="F37" s="25">
        <f>IFERROR(VLOOKUP(C37,RA!B:I,8,0),0)</f>
        <v>2831.8119000000002</v>
      </c>
      <c r="G37" s="16">
        <f t="shared" si="0"/>
        <v>25197.2477</v>
      </c>
      <c r="H37" s="27">
        <f>RA!J35</f>
        <v>12.2987311479525</v>
      </c>
      <c r="I37" s="20">
        <f>IFERROR(VLOOKUP(B37,RMS!C:E,3,FALSE),0)</f>
        <v>28029.059829059799</v>
      </c>
      <c r="J37" s="21">
        <f>IFERROR(VLOOKUP(B37,RMS!C:F,4,FALSE),0)</f>
        <v>25197.2478632479</v>
      </c>
      <c r="K37" s="22">
        <f t="shared" si="1"/>
        <v>-2.2905979858478531E-4</v>
      </c>
      <c r="L37" s="22">
        <f t="shared" si="2"/>
        <v>-1.6324789976351894E-4</v>
      </c>
      <c r="M37" s="32"/>
    </row>
    <row r="38" spans="1:13">
      <c r="A38" s="70"/>
      <c r="B38" s="12">
        <v>76</v>
      </c>
      <c r="C38" s="68" t="s">
        <v>33</v>
      </c>
      <c r="D38" s="68"/>
      <c r="E38" s="15">
        <f>IFERROR(VLOOKUP(C38,RA!B:D,3,0),0)</f>
        <v>717698.49010000005</v>
      </c>
      <c r="F38" s="25">
        <f>IFERROR(VLOOKUP(C38,RA!B:I,8,0),0)</f>
        <v>33051.606</v>
      </c>
      <c r="G38" s="16">
        <f t="shared" si="0"/>
        <v>684646.88410000002</v>
      </c>
      <c r="H38" s="27">
        <f>RA!J36</f>
        <v>-10.1928811180863</v>
      </c>
      <c r="I38" s="20">
        <f>IFERROR(VLOOKUP(B38,RMS!C:E,3,FALSE),0)</f>
        <v>717698.48456752102</v>
      </c>
      <c r="J38" s="21">
        <f>IFERROR(VLOOKUP(B38,RMS!C:F,4,FALSE),0)</f>
        <v>684646.88827777805</v>
      </c>
      <c r="K38" s="22">
        <f t="shared" si="1"/>
        <v>5.5324790300801396E-3</v>
      </c>
      <c r="L38" s="22">
        <f t="shared" si="2"/>
        <v>-4.1777780279517174E-3</v>
      </c>
      <c r="M38" s="32"/>
    </row>
    <row r="39" spans="1:13">
      <c r="A39" s="70"/>
      <c r="B39" s="12">
        <v>77</v>
      </c>
      <c r="C39" s="68" t="s">
        <v>38</v>
      </c>
      <c r="D39" s="68"/>
      <c r="E39" s="15">
        <f>IFERROR(VLOOKUP(C39,RA!B:D,3,0),0)</f>
        <v>228511.43</v>
      </c>
      <c r="F39" s="25">
        <f>IFERROR(VLOOKUP(C39,RA!B:I,8,0),0)</f>
        <v>-18978.23</v>
      </c>
      <c r="G39" s="16">
        <f t="shared" si="0"/>
        <v>247489.66</v>
      </c>
      <c r="H39" s="27">
        <f>RA!J37</f>
        <v>4.6395490564724096</v>
      </c>
      <c r="I39" s="20">
        <f>IFERROR(VLOOKUP(B39,RMS!C:E,3,FALSE),0)</f>
        <v>228511.43</v>
      </c>
      <c r="J39" s="21">
        <f>IFERROR(VLOOKUP(B39,RMS!C:F,4,FALSE),0)</f>
        <v>247489.66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8" t="s">
        <v>39</v>
      </c>
      <c r="D40" s="68"/>
      <c r="E40" s="15">
        <f>IFERROR(VLOOKUP(C40,RA!B:D,3,0),0)</f>
        <v>121881.78</v>
      </c>
      <c r="F40" s="25">
        <f>IFERROR(VLOOKUP(C40,RA!B:I,8,0),0)</f>
        <v>16732.650000000001</v>
      </c>
      <c r="G40" s="16">
        <f t="shared" si="0"/>
        <v>105149.13</v>
      </c>
      <c r="H40" s="27">
        <f>RA!J38</f>
        <v>-11.072536580747499</v>
      </c>
      <c r="I40" s="20">
        <f>IFERROR(VLOOKUP(B40,RMS!C:E,3,FALSE),0)</f>
        <v>121881.78</v>
      </c>
      <c r="J40" s="21">
        <f>IFERROR(VLOOKUP(B40,RMS!C:F,4,FALSE),0)</f>
        <v>105149.13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73" t="s">
        <v>65</v>
      </c>
      <c r="D41" s="74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-46743.646408839799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8" t="s">
        <v>34</v>
      </c>
      <c r="D42" s="68"/>
      <c r="E42" s="15">
        <f>IFERROR(VLOOKUP(C42,RA!B:D,3,0),0)</f>
        <v>28546.360400000001</v>
      </c>
      <c r="F42" s="25">
        <f>IFERROR(VLOOKUP(C42,RA!B:I,8,0),0)</f>
        <v>5098.4048000000003</v>
      </c>
      <c r="G42" s="16">
        <f t="shared" si="0"/>
        <v>23447.955600000001</v>
      </c>
      <c r="H42" s="27">
        <f>RA!J39</f>
        <v>-46743.646408839799</v>
      </c>
      <c r="I42" s="20">
        <f>VLOOKUP(B42,RMS!C:E,3,FALSE)</f>
        <v>28546.360335829399</v>
      </c>
      <c r="J42" s="21">
        <f>IFERROR(VLOOKUP(B42,RMS!C:F,4,FALSE),0)</f>
        <v>23447.955646320199</v>
      </c>
      <c r="K42" s="22">
        <f t="shared" si="1"/>
        <v>6.4170602854574099E-5</v>
      </c>
      <c r="L42" s="22">
        <f t="shared" si="2"/>
        <v>-4.6320197725435719E-5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3" t="s">
        <v>45</v>
      </c>
      <c r="W1" s="80"/>
    </row>
    <row r="2" spans="1:23" ht="12.7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3"/>
      <c r="W2" s="80"/>
    </row>
    <row r="3" spans="1:23" ht="23.25" thickBo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4" t="s">
        <v>46</v>
      </c>
      <c r="W3" s="80"/>
    </row>
    <row r="4" spans="1:23" ht="12.75" thickTop="1" thickBo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W4" s="80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1" t="s">
        <v>4</v>
      </c>
      <c r="C6" s="8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3" t="s">
        <v>5</v>
      </c>
      <c r="B7" s="84"/>
      <c r="C7" s="85"/>
      <c r="D7" s="52">
        <v>29812223.050999999</v>
      </c>
      <c r="E7" s="63"/>
      <c r="F7" s="63"/>
      <c r="G7" s="52">
        <v>28118130.080899999</v>
      </c>
      <c r="H7" s="53">
        <v>6.0249133396348196</v>
      </c>
      <c r="I7" s="52">
        <v>3078654.6453999998</v>
      </c>
      <c r="J7" s="53">
        <v>10.3268201104403</v>
      </c>
      <c r="K7" s="52">
        <v>1207447.4461999999</v>
      </c>
      <c r="L7" s="53">
        <v>4.2941953918201401</v>
      </c>
      <c r="M7" s="53">
        <v>1.5497214434375099</v>
      </c>
      <c r="N7" s="52">
        <v>586227228.94780004</v>
      </c>
      <c r="O7" s="52">
        <v>586227228.94780004</v>
      </c>
      <c r="P7" s="52">
        <v>1092026</v>
      </c>
      <c r="Q7" s="52">
        <v>1069468</v>
      </c>
      <c r="R7" s="53">
        <v>2.1092730217266999</v>
      </c>
      <c r="S7" s="52">
        <v>27.299920561415199</v>
      </c>
      <c r="T7" s="52">
        <v>25.557372404316901</v>
      </c>
      <c r="U7" s="54">
        <v>6.3829788558474903</v>
      </c>
    </row>
    <row r="8" spans="1:23" ht="12" thickBot="1">
      <c r="A8" s="75">
        <v>42752</v>
      </c>
      <c r="B8" s="71" t="s">
        <v>6</v>
      </c>
      <c r="C8" s="72"/>
      <c r="D8" s="55">
        <v>1382354.1418000001</v>
      </c>
      <c r="E8" s="58"/>
      <c r="F8" s="58"/>
      <c r="G8" s="55">
        <v>1402773.1335</v>
      </c>
      <c r="H8" s="56">
        <v>-1.4556161087183801</v>
      </c>
      <c r="I8" s="55">
        <v>363924.21980000002</v>
      </c>
      <c r="J8" s="56">
        <v>26.326410056262802</v>
      </c>
      <c r="K8" s="55">
        <v>50636.385399999999</v>
      </c>
      <c r="L8" s="56">
        <v>3.6097344745731799</v>
      </c>
      <c r="M8" s="56">
        <v>6.18701022841966</v>
      </c>
      <c r="N8" s="55">
        <v>22800009.144200001</v>
      </c>
      <c r="O8" s="55">
        <v>22800009.144200001</v>
      </c>
      <c r="P8" s="55">
        <v>35935</v>
      </c>
      <c r="Q8" s="55">
        <v>34433</v>
      </c>
      <c r="R8" s="56">
        <v>4.3620945023669098</v>
      </c>
      <c r="S8" s="55">
        <v>38.468182601920098</v>
      </c>
      <c r="T8" s="55">
        <v>36.739860337467</v>
      </c>
      <c r="U8" s="57">
        <v>4.4928617562684101</v>
      </c>
    </row>
    <row r="9" spans="1:23" ht="12" thickBot="1">
      <c r="A9" s="76"/>
      <c r="B9" s="71" t="s">
        <v>7</v>
      </c>
      <c r="C9" s="72"/>
      <c r="D9" s="55">
        <v>172442.41959999999</v>
      </c>
      <c r="E9" s="58"/>
      <c r="F9" s="58"/>
      <c r="G9" s="55">
        <v>120934.35219999999</v>
      </c>
      <c r="H9" s="56">
        <v>42.591758638452397</v>
      </c>
      <c r="I9" s="55">
        <v>44828.284</v>
      </c>
      <c r="J9" s="56">
        <v>25.9960884937618</v>
      </c>
      <c r="K9" s="55">
        <v>28449.114600000001</v>
      </c>
      <c r="L9" s="56">
        <v>23.5244279912718</v>
      </c>
      <c r="M9" s="56">
        <v>0.57573564697159296</v>
      </c>
      <c r="N9" s="55">
        <v>2238617.8927000002</v>
      </c>
      <c r="O9" s="55">
        <v>2238617.8927000002</v>
      </c>
      <c r="P9" s="55">
        <v>9093</v>
      </c>
      <c r="Q9" s="55">
        <v>8568</v>
      </c>
      <c r="R9" s="56">
        <v>6.12745098039216</v>
      </c>
      <c r="S9" s="55">
        <v>18.964304365995801</v>
      </c>
      <c r="T9" s="55">
        <v>18.986708928571399</v>
      </c>
      <c r="U9" s="57">
        <v>-0.118140703414262</v>
      </c>
    </row>
    <row r="10" spans="1:23" ht="12" thickBot="1">
      <c r="A10" s="76"/>
      <c r="B10" s="71" t="s">
        <v>8</v>
      </c>
      <c r="C10" s="72"/>
      <c r="D10" s="55">
        <v>227149.47089999999</v>
      </c>
      <c r="E10" s="58"/>
      <c r="F10" s="58"/>
      <c r="G10" s="55">
        <v>184010.5729</v>
      </c>
      <c r="H10" s="56">
        <v>23.443706152387101</v>
      </c>
      <c r="I10" s="55">
        <v>61441.248</v>
      </c>
      <c r="J10" s="56">
        <v>27.048818452695802</v>
      </c>
      <c r="K10" s="55">
        <v>46324.579400000002</v>
      </c>
      <c r="L10" s="56">
        <v>25.1749552593236</v>
      </c>
      <c r="M10" s="56">
        <v>0.32632068754411597</v>
      </c>
      <c r="N10" s="55">
        <v>3645842.6475999998</v>
      </c>
      <c r="O10" s="55">
        <v>3645842.6475999998</v>
      </c>
      <c r="P10" s="55">
        <v>119425</v>
      </c>
      <c r="Q10" s="55">
        <v>116532</v>
      </c>
      <c r="R10" s="56">
        <v>2.4825798922184501</v>
      </c>
      <c r="S10" s="55">
        <v>1.90202613271928</v>
      </c>
      <c r="T10" s="55">
        <v>1.9950165731301299</v>
      </c>
      <c r="U10" s="57">
        <v>-4.8890201249706902</v>
      </c>
    </row>
    <row r="11" spans="1:23" ht="12" thickBot="1">
      <c r="A11" s="76"/>
      <c r="B11" s="71" t="s">
        <v>9</v>
      </c>
      <c r="C11" s="72"/>
      <c r="D11" s="55">
        <v>102150.3407</v>
      </c>
      <c r="E11" s="58"/>
      <c r="F11" s="58"/>
      <c r="G11" s="55">
        <v>91993.995299999995</v>
      </c>
      <c r="H11" s="56">
        <v>11.0402264483452</v>
      </c>
      <c r="I11" s="55">
        <v>20468.630799999999</v>
      </c>
      <c r="J11" s="56">
        <v>20.037750887305702</v>
      </c>
      <c r="K11" s="55">
        <v>20053.014599999999</v>
      </c>
      <c r="L11" s="56">
        <v>21.798177733889599</v>
      </c>
      <c r="M11" s="56">
        <v>2.0725871311139E-2</v>
      </c>
      <c r="N11" s="55">
        <v>1554935.8557</v>
      </c>
      <c r="O11" s="55">
        <v>1554935.8557</v>
      </c>
      <c r="P11" s="55">
        <v>3920</v>
      </c>
      <c r="Q11" s="55">
        <v>3689</v>
      </c>
      <c r="R11" s="56">
        <v>6.2618595825426802</v>
      </c>
      <c r="S11" s="55">
        <v>26.058760382653102</v>
      </c>
      <c r="T11" s="55">
        <v>24.477051097858499</v>
      </c>
      <c r="U11" s="57">
        <v>6.0697794583025697</v>
      </c>
    </row>
    <row r="12" spans="1:23" ht="12" thickBot="1">
      <c r="A12" s="76"/>
      <c r="B12" s="71" t="s">
        <v>10</v>
      </c>
      <c r="C12" s="72"/>
      <c r="D12" s="55">
        <v>366983.52029999997</v>
      </c>
      <c r="E12" s="58"/>
      <c r="F12" s="58"/>
      <c r="G12" s="55">
        <v>437511.19449999998</v>
      </c>
      <c r="H12" s="56">
        <v>-16.1201987712797</v>
      </c>
      <c r="I12" s="55">
        <v>64488.377399999998</v>
      </c>
      <c r="J12" s="56">
        <v>17.5725540338385</v>
      </c>
      <c r="K12" s="55">
        <v>28174.338199999998</v>
      </c>
      <c r="L12" s="56">
        <v>6.4396839564753101</v>
      </c>
      <c r="M12" s="56">
        <v>1.2889047807341201</v>
      </c>
      <c r="N12" s="55">
        <v>8423087.1248000003</v>
      </c>
      <c r="O12" s="55">
        <v>8423087.1248000003</v>
      </c>
      <c r="P12" s="55">
        <v>2142</v>
      </c>
      <c r="Q12" s="55">
        <v>2116</v>
      </c>
      <c r="R12" s="56">
        <v>1.2287334593572801</v>
      </c>
      <c r="S12" s="55">
        <v>171.327507142857</v>
      </c>
      <c r="T12" s="55">
        <v>165.12752689035901</v>
      </c>
      <c r="U12" s="57">
        <v>3.6187885739376902</v>
      </c>
    </row>
    <row r="13" spans="1:23" ht="12" thickBot="1">
      <c r="A13" s="76"/>
      <c r="B13" s="71" t="s">
        <v>11</v>
      </c>
      <c r="C13" s="72"/>
      <c r="D13" s="55">
        <v>384326.5209</v>
      </c>
      <c r="E13" s="58"/>
      <c r="F13" s="58"/>
      <c r="G13" s="55">
        <v>502646.74540000001</v>
      </c>
      <c r="H13" s="56">
        <v>-23.5394390957097</v>
      </c>
      <c r="I13" s="55">
        <v>96123.883199999997</v>
      </c>
      <c r="J13" s="56">
        <v>25.010994030518901</v>
      </c>
      <c r="K13" s="55">
        <v>22340.211200000002</v>
      </c>
      <c r="L13" s="56">
        <v>4.4445152394694096</v>
      </c>
      <c r="M13" s="56">
        <v>3.30272938511879</v>
      </c>
      <c r="N13" s="55">
        <v>8134227.1639999999</v>
      </c>
      <c r="O13" s="55">
        <v>8134227.1639999999</v>
      </c>
      <c r="P13" s="55">
        <v>11817</v>
      </c>
      <c r="Q13" s="55">
        <v>11540</v>
      </c>
      <c r="R13" s="56">
        <v>2.4003466204506099</v>
      </c>
      <c r="S13" s="55">
        <v>32.523188702716403</v>
      </c>
      <c r="T13" s="55">
        <v>31.715237590987901</v>
      </c>
      <c r="U13" s="57">
        <v>2.4842309255521098</v>
      </c>
    </row>
    <row r="14" spans="1:23" ht="12" thickBot="1">
      <c r="A14" s="76"/>
      <c r="B14" s="71" t="s">
        <v>12</v>
      </c>
      <c r="C14" s="72"/>
      <c r="D14" s="55">
        <v>159440.63140000001</v>
      </c>
      <c r="E14" s="58"/>
      <c r="F14" s="58"/>
      <c r="G14" s="55">
        <v>271594.95740000001</v>
      </c>
      <c r="H14" s="56">
        <v>-41.294701151178302</v>
      </c>
      <c r="I14" s="55">
        <v>32998.3177</v>
      </c>
      <c r="J14" s="56">
        <v>20.696303953547901</v>
      </c>
      <c r="K14" s="55">
        <v>45164.299800000001</v>
      </c>
      <c r="L14" s="56">
        <v>16.629285106160101</v>
      </c>
      <c r="M14" s="56">
        <v>-0.26937165313918998</v>
      </c>
      <c r="N14" s="55">
        <v>2816841.5712000001</v>
      </c>
      <c r="O14" s="55">
        <v>2816841.5712000001</v>
      </c>
      <c r="P14" s="55">
        <v>2325</v>
      </c>
      <c r="Q14" s="55">
        <v>2064</v>
      </c>
      <c r="R14" s="56">
        <v>12.645348837209299</v>
      </c>
      <c r="S14" s="55">
        <v>68.576615655913997</v>
      </c>
      <c r="T14" s="55">
        <v>77.804021220930196</v>
      </c>
      <c r="U14" s="57">
        <v>-13.455615265873099</v>
      </c>
    </row>
    <row r="15" spans="1:23" ht="12" thickBot="1">
      <c r="A15" s="76"/>
      <c r="B15" s="71" t="s">
        <v>13</v>
      </c>
      <c r="C15" s="72"/>
      <c r="D15" s="55">
        <v>195652.3922</v>
      </c>
      <c r="E15" s="58"/>
      <c r="F15" s="58"/>
      <c r="G15" s="55">
        <v>223706.68169999999</v>
      </c>
      <c r="H15" s="56">
        <v>-12.540657832304699</v>
      </c>
      <c r="I15" s="55">
        <v>-27898.555100000001</v>
      </c>
      <c r="J15" s="56">
        <v>-14.2592455866737</v>
      </c>
      <c r="K15" s="55">
        <v>-36351.961799999997</v>
      </c>
      <c r="L15" s="56">
        <v>-16.249832827411701</v>
      </c>
      <c r="M15" s="56">
        <v>-0.23254334240635099</v>
      </c>
      <c r="N15" s="55">
        <v>3060771.9756</v>
      </c>
      <c r="O15" s="55">
        <v>3060771.9756</v>
      </c>
      <c r="P15" s="55">
        <v>7284</v>
      </c>
      <c r="Q15" s="55">
        <v>7078</v>
      </c>
      <c r="R15" s="56">
        <v>2.9104266742017599</v>
      </c>
      <c r="S15" s="55">
        <v>26.860570043931901</v>
      </c>
      <c r="T15" s="55">
        <v>26.413275289629802</v>
      </c>
      <c r="U15" s="57">
        <v>1.6652466927190599</v>
      </c>
    </row>
    <row r="16" spans="1:23" ht="12" thickBot="1">
      <c r="A16" s="76"/>
      <c r="B16" s="71" t="s">
        <v>14</v>
      </c>
      <c r="C16" s="72"/>
      <c r="D16" s="55">
        <v>1419851.8489000001</v>
      </c>
      <c r="E16" s="58"/>
      <c r="F16" s="58"/>
      <c r="G16" s="55">
        <v>1093773.3511000001</v>
      </c>
      <c r="H16" s="56">
        <v>29.812254748396001</v>
      </c>
      <c r="I16" s="55">
        <v>-83490.700800000006</v>
      </c>
      <c r="J16" s="56">
        <v>-5.8802403127257703</v>
      </c>
      <c r="K16" s="55">
        <v>24995.552299999999</v>
      </c>
      <c r="L16" s="56">
        <v>2.2852588495470401</v>
      </c>
      <c r="M16" s="56">
        <v>-4.34022228426615</v>
      </c>
      <c r="N16" s="55">
        <v>21195059.486499999</v>
      </c>
      <c r="O16" s="55">
        <v>21195059.486499999</v>
      </c>
      <c r="P16" s="55">
        <v>48466</v>
      </c>
      <c r="Q16" s="55">
        <v>47846</v>
      </c>
      <c r="R16" s="56">
        <v>1.2958241023283099</v>
      </c>
      <c r="S16" s="55">
        <v>29.295833138695201</v>
      </c>
      <c r="T16" s="55">
        <v>27.7870643063161</v>
      </c>
      <c r="U16" s="57">
        <v>5.1501140972373403</v>
      </c>
    </row>
    <row r="17" spans="1:21" ht="12" thickBot="1">
      <c r="A17" s="76"/>
      <c r="B17" s="71" t="s">
        <v>15</v>
      </c>
      <c r="C17" s="72"/>
      <c r="D17" s="55">
        <v>2008478.7738000001</v>
      </c>
      <c r="E17" s="58"/>
      <c r="F17" s="58"/>
      <c r="G17" s="55">
        <v>638848.94469999999</v>
      </c>
      <c r="H17" s="56">
        <v>214.39024678097701</v>
      </c>
      <c r="I17" s="55">
        <v>244851.7303</v>
      </c>
      <c r="J17" s="56">
        <v>12.190904553934899</v>
      </c>
      <c r="K17" s="55">
        <v>66848.714900000006</v>
      </c>
      <c r="L17" s="56">
        <v>10.463931333782201</v>
      </c>
      <c r="M17" s="56">
        <v>2.6627739316496601</v>
      </c>
      <c r="N17" s="55">
        <v>41156038.446199998</v>
      </c>
      <c r="O17" s="55">
        <v>41156038.446199998</v>
      </c>
      <c r="P17" s="55">
        <v>13966</v>
      </c>
      <c r="Q17" s="55">
        <v>13084</v>
      </c>
      <c r="R17" s="56">
        <v>6.7410577804952503</v>
      </c>
      <c r="S17" s="55">
        <v>143.81202733782001</v>
      </c>
      <c r="T17" s="55">
        <v>113.350148433201</v>
      </c>
      <c r="U17" s="57">
        <v>21.181732479901299</v>
      </c>
    </row>
    <row r="18" spans="1:21" ht="12" customHeight="1" thickBot="1">
      <c r="A18" s="76"/>
      <c r="B18" s="71" t="s">
        <v>16</v>
      </c>
      <c r="C18" s="72"/>
      <c r="D18" s="55">
        <v>4703222.4516000003</v>
      </c>
      <c r="E18" s="58"/>
      <c r="F18" s="58"/>
      <c r="G18" s="55">
        <v>4656310.1267999997</v>
      </c>
      <c r="H18" s="56">
        <v>1.00750000585208</v>
      </c>
      <c r="I18" s="55">
        <v>631726.45290000003</v>
      </c>
      <c r="J18" s="56">
        <v>13.4317791556955</v>
      </c>
      <c r="K18" s="55">
        <v>-125912.6813</v>
      </c>
      <c r="L18" s="56">
        <v>-2.7041300487115998</v>
      </c>
      <c r="M18" s="56">
        <v>-6.0171789400215099</v>
      </c>
      <c r="N18" s="55">
        <v>69645358.654400006</v>
      </c>
      <c r="O18" s="55">
        <v>69645358.654400006</v>
      </c>
      <c r="P18" s="55">
        <v>100887</v>
      </c>
      <c r="Q18" s="55">
        <v>99679</v>
      </c>
      <c r="R18" s="56">
        <v>1.21189016743748</v>
      </c>
      <c r="S18" s="55">
        <v>46.618716500639302</v>
      </c>
      <c r="T18" s="55">
        <v>41.605849174851301</v>
      </c>
      <c r="U18" s="57">
        <v>10.752907205669899</v>
      </c>
    </row>
    <row r="19" spans="1:21" ht="12" customHeight="1" thickBot="1">
      <c r="A19" s="76"/>
      <c r="B19" s="71" t="s">
        <v>17</v>
      </c>
      <c r="C19" s="72"/>
      <c r="D19" s="55">
        <v>715369.00490000006</v>
      </c>
      <c r="E19" s="58"/>
      <c r="F19" s="58"/>
      <c r="G19" s="55">
        <v>737932.99419999996</v>
      </c>
      <c r="H19" s="56">
        <v>-3.0577287473724999</v>
      </c>
      <c r="I19" s="55">
        <v>78113.083299999998</v>
      </c>
      <c r="J19" s="56">
        <v>10.9192714200581</v>
      </c>
      <c r="K19" s="55">
        <v>64509.153899999998</v>
      </c>
      <c r="L19" s="56">
        <v>8.7418714716686399</v>
      </c>
      <c r="M19" s="56">
        <v>0.21088370529690101</v>
      </c>
      <c r="N19" s="55">
        <v>13543401.9132</v>
      </c>
      <c r="O19" s="55">
        <v>13543401.9132</v>
      </c>
      <c r="P19" s="55">
        <v>14565</v>
      </c>
      <c r="Q19" s="55">
        <v>14478</v>
      </c>
      <c r="R19" s="56">
        <v>0.60091172813925298</v>
      </c>
      <c r="S19" s="55">
        <v>49.115619972536898</v>
      </c>
      <c r="T19" s="55">
        <v>47.836195475894499</v>
      </c>
      <c r="U19" s="57">
        <v>2.6049238457294099</v>
      </c>
    </row>
    <row r="20" spans="1:21" ht="12" thickBot="1">
      <c r="A20" s="76"/>
      <c r="B20" s="71" t="s">
        <v>18</v>
      </c>
      <c r="C20" s="72"/>
      <c r="D20" s="55">
        <v>1944565.7242999999</v>
      </c>
      <c r="E20" s="58"/>
      <c r="F20" s="58"/>
      <c r="G20" s="55">
        <v>1560933.3154</v>
      </c>
      <c r="H20" s="56">
        <v>24.577117107766501</v>
      </c>
      <c r="I20" s="55">
        <v>150633.25750000001</v>
      </c>
      <c r="J20" s="56">
        <v>7.7463700824113104</v>
      </c>
      <c r="K20" s="55">
        <v>136919.8181</v>
      </c>
      <c r="L20" s="56">
        <v>8.7716635136916992</v>
      </c>
      <c r="M20" s="56">
        <v>0.100156716465869</v>
      </c>
      <c r="N20" s="55">
        <v>38263251.039499998</v>
      </c>
      <c r="O20" s="55">
        <v>38263251.039499998</v>
      </c>
      <c r="P20" s="55">
        <v>53591</v>
      </c>
      <c r="Q20" s="55">
        <v>51675</v>
      </c>
      <c r="R20" s="56">
        <v>3.70778906627964</v>
      </c>
      <c r="S20" s="55">
        <v>36.285303955888097</v>
      </c>
      <c r="T20" s="55">
        <v>33.734350881470696</v>
      </c>
      <c r="U20" s="57">
        <v>7.0302651385215604</v>
      </c>
    </row>
    <row r="21" spans="1:21" ht="12" customHeight="1" thickBot="1">
      <c r="A21" s="76"/>
      <c r="B21" s="71" t="s">
        <v>19</v>
      </c>
      <c r="C21" s="72"/>
      <c r="D21" s="55">
        <v>672408.42579999997</v>
      </c>
      <c r="E21" s="58"/>
      <c r="F21" s="58"/>
      <c r="G21" s="55">
        <v>452993.36070000002</v>
      </c>
      <c r="H21" s="56">
        <v>48.436706613302903</v>
      </c>
      <c r="I21" s="55">
        <v>82924.972599999994</v>
      </c>
      <c r="J21" s="56">
        <v>12.332530262591501</v>
      </c>
      <c r="K21" s="55">
        <v>65566.145999999993</v>
      </c>
      <c r="L21" s="56">
        <v>14.473975048703201</v>
      </c>
      <c r="M21" s="56">
        <v>0.26475288939508501</v>
      </c>
      <c r="N21" s="55">
        <v>9594863.8712000009</v>
      </c>
      <c r="O21" s="55">
        <v>9594863.8712000009</v>
      </c>
      <c r="P21" s="55">
        <v>35509</v>
      </c>
      <c r="Q21" s="55">
        <v>35266</v>
      </c>
      <c r="R21" s="56">
        <v>0.68904894232404401</v>
      </c>
      <c r="S21" s="55">
        <v>18.9362816694359</v>
      </c>
      <c r="T21" s="55">
        <v>16.788696024499501</v>
      </c>
      <c r="U21" s="57">
        <v>11.341115866494</v>
      </c>
    </row>
    <row r="22" spans="1:21" ht="12" customHeight="1" thickBot="1">
      <c r="A22" s="76"/>
      <c r="B22" s="71" t="s">
        <v>20</v>
      </c>
      <c r="C22" s="72"/>
      <c r="D22" s="55">
        <v>1747081.5059</v>
      </c>
      <c r="E22" s="58"/>
      <c r="F22" s="58"/>
      <c r="G22" s="55">
        <v>1590362.0803</v>
      </c>
      <c r="H22" s="56">
        <v>9.8543235871442203</v>
      </c>
      <c r="I22" s="55">
        <v>120365.2132</v>
      </c>
      <c r="J22" s="56">
        <v>6.8895018803369696</v>
      </c>
      <c r="K22" s="55">
        <v>94210.404299999995</v>
      </c>
      <c r="L22" s="56">
        <v>5.9238336644840297</v>
      </c>
      <c r="M22" s="56">
        <v>0.27762123615045398</v>
      </c>
      <c r="N22" s="55">
        <v>25688565.171500001</v>
      </c>
      <c r="O22" s="55">
        <v>25688565.171500001</v>
      </c>
      <c r="P22" s="55">
        <v>80626</v>
      </c>
      <c r="Q22" s="55">
        <v>80622</v>
      </c>
      <c r="R22" s="56">
        <v>4.9614249212349996E-3</v>
      </c>
      <c r="S22" s="55">
        <v>21.668959217870199</v>
      </c>
      <c r="T22" s="55">
        <v>20.715508087122601</v>
      </c>
      <c r="U22" s="57">
        <v>4.4000781078642897</v>
      </c>
    </row>
    <row r="23" spans="1:21" ht="12" thickBot="1">
      <c r="A23" s="76"/>
      <c r="B23" s="71" t="s">
        <v>21</v>
      </c>
      <c r="C23" s="72"/>
      <c r="D23" s="55">
        <v>2899376.9567999998</v>
      </c>
      <c r="E23" s="58"/>
      <c r="F23" s="58"/>
      <c r="G23" s="55">
        <v>3684113.6302</v>
      </c>
      <c r="H23" s="56">
        <v>-21.300555633442801</v>
      </c>
      <c r="I23" s="55">
        <v>333675.83760000003</v>
      </c>
      <c r="J23" s="56">
        <v>11.508535887940299</v>
      </c>
      <c r="K23" s="55">
        <v>265755.54310000001</v>
      </c>
      <c r="L23" s="56">
        <v>7.21355446046796</v>
      </c>
      <c r="M23" s="56">
        <v>0.25557432860184098</v>
      </c>
      <c r="N23" s="55">
        <v>78487475.403099999</v>
      </c>
      <c r="O23" s="55">
        <v>78487475.403099999</v>
      </c>
      <c r="P23" s="55">
        <v>81071</v>
      </c>
      <c r="Q23" s="55">
        <v>81801</v>
      </c>
      <c r="R23" s="56">
        <v>-0.89240962824415104</v>
      </c>
      <c r="S23" s="55">
        <v>35.7634290535457</v>
      </c>
      <c r="T23" s="55">
        <v>35.594765961296297</v>
      </c>
      <c r="U23" s="57">
        <v>0.47160771970944598</v>
      </c>
    </row>
    <row r="24" spans="1:21" ht="12" thickBot="1">
      <c r="A24" s="76"/>
      <c r="B24" s="71" t="s">
        <v>22</v>
      </c>
      <c r="C24" s="72"/>
      <c r="D24" s="55">
        <v>478257.18339999998</v>
      </c>
      <c r="E24" s="58"/>
      <c r="F24" s="58"/>
      <c r="G24" s="55">
        <v>369561.74430000002</v>
      </c>
      <c r="H24" s="56">
        <v>29.4119834578343</v>
      </c>
      <c r="I24" s="55">
        <v>62472.678500000002</v>
      </c>
      <c r="J24" s="56">
        <v>13.0625698198347</v>
      </c>
      <c r="K24" s="55">
        <v>52781.745999999999</v>
      </c>
      <c r="L24" s="56">
        <v>14.282253727310399</v>
      </c>
      <c r="M24" s="56">
        <v>0.183603863729707</v>
      </c>
      <c r="N24" s="55">
        <v>7139221.8948999997</v>
      </c>
      <c r="O24" s="55">
        <v>7139221.8948999997</v>
      </c>
      <c r="P24" s="55">
        <v>30932</v>
      </c>
      <c r="Q24" s="55">
        <v>30635</v>
      </c>
      <c r="R24" s="56">
        <v>0.96947935368043603</v>
      </c>
      <c r="S24" s="55">
        <v>15.461566772274701</v>
      </c>
      <c r="T24" s="55">
        <v>15.0127164354497</v>
      </c>
      <c r="U24" s="57">
        <v>2.9030068131897502</v>
      </c>
    </row>
    <row r="25" spans="1:21" ht="12" thickBot="1">
      <c r="A25" s="76"/>
      <c r="B25" s="71" t="s">
        <v>23</v>
      </c>
      <c r="C25" s="72"/>
      <c r="D25" s="55">
        <v>565447.58719999995</v>
      </c>
      <c r="E25" s="58"/>
      <c r="F25" s="58"/>
      <c r="G25" s="55">
        <v>896497.61730000004</v>
      </c>
      <c r="H25" s="56">
        <v>-36.927039594040401</v>
      </c>
      <c r="I25" s="55">
        <v>45645.833200000001</v>
      </c>
      <c r="J25" s="56">
        <v>8.0725135685926901</v>
      </c>
      <c r="K25" s="55">
        <v>4975.0115999999998</v>
      </c>
      <c r="L25" s="56">
        <v>0.55493863051006698</v>
      </c>
      <c r="M25" s="56">
        <v>8.1750204562337103</v>
      </c>
      <c r="N25" s="55">
        <v>12956817.6324</v>
      </c>
      <c r="O25" s="55">
        <v>12956817.6324</v>
      </c>
      <c r="P25" s="55">
        <v>21990</v>
      </c>
      <c r="Q25" s="55">
        <v>21155</v>
      </c>
      <c r="R25" s="56">
        <v>3.9470574332309201</v>
      </c>
      <c r="S25" s="55">
        <v>25.713851168713099</v>
      </c>
      <c r="T25" s="55">
        <v>24.6619348380997</v>
      </c>
      <c r="U25" s="57">
        <v>4.0908548614966298</v>
      </c>
    </row>
    <row r="26" spans="1:21" ht="12" thickBot="1">
      <c r="A26" s="76"/>
      <c r="B26" s="71" t="s">
        <v>24</v>
      </c>
      <c r="C26" s="72"/>
      <c r="D26" s="55">
        <v>1611616.409</v>
      </c>
      <c r="E26" s="58"/>
      <c r="F26" s="58"/>
      <c r="G26" s="55">
        <v>1053401.5723000001</v>
      </c>
      <c r="H26" s="56">
        <v>52.991646431777397</v>
      </c>
      <c r="I26" s="55">
        <v>284282.49469999998</v>
      </c>
      <c r="J26" s="56">
        <v>17.639588000744901</v>
      </c>
      <c r="K26" s="55">
        <v>205842.9135</v>
      </c>
      <c r="L26" s="56">
        <v>19.540782823264799</v>
      </c>
      <c r="M26" s="56">
        <v>0.381065249545256</v>
      </c>
      <c r="N26" s="55">
        <v>20518398.134500001</v>
      </c>
      <c r="O26" s="55">
        <v>20518398.134500001</v>
      </c>
      <c r="P26" s="55">
        <v>71688</v>
      </c>
      <c r="Q26" s="55">
        <v>65654</v>
      </c>
      <c r="R26" s="56">
        <v>9.19060529442228</v>
      </c>
      <c r="S26" s="55">
        <v>22.4809788109586</v>
      </c>
      <c r="T26" s="55">
        <v>21.555885737350401</v>
      </c>
      <c r="U26" s="57">
        <v>4.1150035387129096</v>
      </c>
    </row>
    <row r="27" spans="1:21" ht="12" thickBot="1">
      <c r="A27" s="76"/>
      <c r="B27" s="71" t="s">
        <v>25</v>
      </c>
      <c r="C27" s="72"/>
      <c r="D27" s="55">
        <v>333104.97249999997</v>
      </c>
      <c r="E27" s="58"/>
      <c r="F27" s="58"/>
      <c r="G27" s="55">
        <v>316299.10100000002</v>
      </c>
      <c r="H27" s="56">
        <v>5.3132846242265996</v>
      </c>
      <c r="I27" s="55">
        <v>83792.1875</v>
      </c>
      <c r="J27" s="56">
        <v>25.154889424534201</v>
      </c>
      <c r="K27" s="55">
        <v>81563.487699999998</v>
      </c>
      <c r="L27" s="56">
        <v>25.7868224861</v>
      </c>
      <c r="M27" s="56">
        <v>2.7324724124076001E-2</v>
      </c>
      <c r="N27" s="55">
        <v>5047948.9303000001</v>
      </c>
      <c r="O27" s="55">
        <v>5047948.9303000001</v>
      </c>
      <c r="P27" s="55">
        <v>33832</v>
      </c>
      <c r="Q27" s="55">
        <v>34356</v>
      </c>
      <c r="R27" s="56">
        <v>-1.5252066596809899</v>
      </c>
      <c r="S27" s="55">
        <v>9.8458551814849802</v>
      </c>
      <c r="T27" s="55">
        <v>9.7584569653044593</v>
      </c>
      <c r="U27" s="57">
        <v>0.88766505874344004</v>
      </c>
    </row>
    <row r="28" spans="1:21" ht="12" thickBot="1">
      <c r="A28" s="76"/>
      <c r="B28" s="71" t="s">
        <v>26</v>
      </c>
      <c r="C28" s="72"/>
      <c r="D28" s="55">
        <v>1518092.7334</v>
      </c>
      <c r="E28" s="58"/>
      <c r="F28" s="58"/>
      <c r="G28" s="55">
        <v>2466657.1641000002</v>
      </c>
      <c r="H28" s="56">
        <v>-38.455462903621601</v>
      </c>
      <c r="I28" s="55">
        <v>25658.224399999999</v>
      </c>
      <c r="J28" s="56">
        <v>1.69016186135971</v>
      </c>
      <c r="K28" s="55">
        <v>-193782.0252</v>
      </c>
      <c r="L28" s="56">
        <v>-7.8560583132639996</v>
      </c>
      <c r="M28" s="56">
        <v>-1.1324076594489001</v>
      </c>
      <c r="N28" s="55">
        <v>28931396.5123</v>
      </c>
      <c r="O28" s="55">
        <v>28931396.5123</v>
      </c>
      <c r="P28" s="55">
        <v>44936</v>
      </c>
      <c r="Q28" s="55">
        <v>43462</v>
      </c>
      <c r="R28" s="56">
        <v>3.39146840918503</v>
      </c>
      <c r="S28" s="55">
        <v>33.783441636994802</v>
      </c>
      <c r="T28" s="55">
        <v>33.736159670516798</v>
      </c>
      <c r="U28" s="57">
        <v>0.139956038186105</v>
      </c>
    </row>
    <row r="29" spans="1:21" ht="12" thickBot="1">
      <c r="A29" s="76"/>
      <c r="B29" s="71" t="s">
        <v>27</v>
      </c>
      <c r="C29" s="72"/>
      <c r="D29" s="55">
        <v>861761.11140000005</v>
      </c>
      <c r="E29" s="58"/>
      <c r="F29" s="58"/>
      <c r="G29" s="55">
        <v>771356.15870000003</v>
      </c>
      <c r="H29" s="56">
        <v>11.7202606967401</v>
      </c>
      <c r="I29" s="55">
        <v>108595.1177</v>
      </c>
      <c r="J29" s="56">
        <v>12.6015337967129</v>
      </c>
      <c r="K29" s="55">
        <v>122041.02340000001</v>
      </c>
      <c r="L29" s="56">
        <v>15.821617812150601</v>
      </c>
      <c r="M29" s="56">
        <v>-0.110175294547718</v>
      </c>
      <c r="N29" s="55">
        <v>14321626.473300001</v>
      </c>
      <c r="O29" s="55">
        <v>14321626.473300001</v>
      </c>
      <c r="P29" s="55">
        <v>117524</v>
      </c>
      <c r="Q29" s="55">
        <v>114051</v>
      </c>
      <c r="R29" s="56">
        <v>3.0451289335472702</v>
      </c>
      <c r="S29" s="55">
        <v>7.3326393876995297</v>
      </c>
      <c r="T29" s="55">
        <v>7.2358189950109999</v>
      </c>
      <c r="U29" s="57">
        <v>1.32040303046875</v>
      </c>
    </row>
    <row r="30" spans="1:21" ht="12" thickBot="1">
      <c r="A30" s="76"/>
      <c r="B30" s="71" t="s">
        <v>28</v>
      </c>
      <c r="C30" s="72"/>
      <c r="D30" s="55">
        <v>1400022.3995000001</v>
      </c>
      <c r="E30" s="58"/>
      <c r="F30" s="58"/>
      <c r="G30" s="55">
        <v>1067936.3204000001</v>
      </c>
      <c r="H30" s="56">
        <v>31.096056268188001</v>
      </c>
      <c r="I30" s="55">
        <v>162403.55799999999</v>
      </c>
      <c r="J30" s="56">
        <v>11.6000685459033</v>
      </c>
      <c r="K30" s="55">
        <v>111605.0894</v>
      </c>
      <c r="L30" s="56">
        <v>10.4505378521257</v>
      </c>
      <c r="M30" s="56">
        <v>0.45516265318273202</v>
      </c>
      <c r="N30" s="55">
        <v>22155998.852400001</v>
      </c>
      <c r="O30" s="55">
        <v>22155998.852400001</v>
      </c>
      <c r="P30" s="55">
        <v>76239</v>
      </c>
      <c r="Q30" s="55">
        <v>72582</v>
      </c>
      <c r="R30" s="56">
        <v>5.0384392824667197</v>
      </c>
      <c r="S30" s="55">
        <v>18.363598676530401</v>
      </c>
      <c r="T30" s="55">
        <v>17.081751171089302</v>
      </c>
      <c r="U30" s="57">
        <v>6.9803720284924404</v>
      </c>
    </row>
    <row r="31" spans="1:21" ht="12" thickBot="1">
      <c r="A31" s="76"/>
      <c r="B31" s="71" t="s">
        <v>29</v>
      </c>
      <c r="C31" s="72"/>
      <c r="D31" s="55">
        <v>1004667.4255</v>
      </c>
      <c r="E31" s="58"/>
      <c r="F31" s="58"/>
      <c r="G31" s="55">
        <v>905047.30649999995</v>
      </c>
      <c r="H31" s="56">
        <v>11.0071725847405</v>
      </c>
      <c r="I31" s="55">
        <v>35262.129800000002</v>
      </c>
      <c r="J31" s="56">
        <v>3.5098311048007602</v>
      </c>
      <c r="K31" s="55">
        <v>38666.048199999997</v>
      </c>
      <c r="L31" s="56">
        <v>4.2722681922041597</v>
      </c>
      <c r="M31" s="56">
        <v>-8.8033780498933997E-2</v>
      </c>
      <c r="N31" s="55">
        <v>49891784.621799998</v>
      </c>
      <c r="O31" s="55">
        <v>49891784.621799998</v>
      </c>
      <c r="P31" s="55">
        <v>28694</v>
      </c>
      <c r="Q31" s="55">
        <v>31686</v>
      </c>
      <c r="R31" s="56">
        <v>-9.4426560626144092</v>
      </c>
      <c r="S31" s="55">
        <v>35.013153464138803</v>
      </c>
      <c r="T31" s="55">
        <v>34.822410105409297</v>
      </c>
      <c r="U31" s="57">
        <v>0.54477629078703005</v>
      </c>
    </row>
    <row r="32" spans="1:21" ht="12" thickBot="1">
      <c r="A32" s="76"/>
      <c r="B32" s="71" t="s">
        <v>30</v>
      </c>
      <c r="C32" s="72"/>
      <c r="D32" s="55">
        <v>152026.63</v>
      </c>
      <c r="E32" s="58"/>
      <c r="F32" s="58"/>
      <c r="G32" s="55">
        <v>132308.44209999999</v>
      </c>
      <c r="H32" s="56">
        <v>14.9031970953877</v>
      </c>
      <c r="I32" s="55">
        <v>37522.493799999997</v>
      </c>
      <c r="J32" s="56">
        <v>24.681527045623501</v>
      </c>
      <c r="K32" s="55">
        <v>32800.776599999997</v>
      </c>
      <c r="L32" s="56">
        <v>24.791144147256201</v>
      </c>
      <c r="M32" s="56">
        <v>0.143951384370576</v>
      </c>
      <c r="N32" s="55">
        <v>2541827.2788999998</v>
      </c>
      <c r="O32" s="55">
        <v>2541827.2788999998</v>
      </c>
      <c r="P32" s="55">
        <v>24412</v>
      </c>
      <c r="Q32" s="55">
        <v>25144</v>
      </c>
      <c r="R32" s="56">
        <v>-2.91123130766784</v>
      </c>
      <c r="S32" s="55">
        <v>6.2275368671145301</v>
      </c>
      <c r="T32" s="55">
        <v>6.2761940979955497</v>
      </c>
      <c r="U32" s="57">
        <v>-0.78132385113534197</v>
      </c>
    </row>
    <row r="33" spans="1:21" ht="12" thickBot="1">
      <c r="A33" s="76"/>
      <c r="B33" s="71" t="s">
        <v>75</v>
      </c>
      <c r="C33" s="72"/>
      <c r="D33" s="58"/>
      <c r="E33" s="58"/>
      <c r="F33" s="58"/>
      <c r="G33" s="55">
        <v>-1.5929</v>
      </c>
      <c r="H33" s="58"/>
      <c r="I33" s="58"/>
      <c r="J33" s="58"/>
      <c r="K33" s="55">
        <v>9.7172999999999998</v>
      </c>
      <c r="L33" s="56">
        <v>-610.03829493376895</v>
      </c>
      <c r="M33" s="58"/>
      <c r="N33" s="58"/>
      <c r="O33" s="58"/>
      <c r="P33" s="58"/>
      <c r="Q33" s="58"/>
      <c r="R33" s="58"/>
      <c r="S33" s="58"/>
      <c r="T33" s="58"/>
      <c r="U33" s="86"/>
    </row>
    <row r="34" spans="1:21" ht="12" customHeight="1" thickBot="1">
      <c r="A34" s="76"/>
      <c r="B34" s="71" t="s">
        <v>31</v>
      </c>
      <c r="C34" s="72"/>
      <c r="D34" s="55">
        <v>399226.27919999999</v>
      </c>
      <c r="E34" s="58"/>
      <c r="F34" s="58"/>
      <c r="G34" s="55">
        <v>419412.5197</v>
      </c>
      <c r="H34" s="56">
        <v>-4.8129799545418601</v>
      </c>
      <c r="I34" s="55">
        <v>35974.742700000003</v>
      </c>
      <c r="J34" s="56">
        <v>9.0111158944969603</v>
      </c>
      <c r="K34" s="55">
        <v>2673.5837000000001</v>
      </c>
      <c r="L34" s="56">
        <v>0.63745920172158399</v>
      </c>
      <c r="M34" s="56">
        <v>12.4556261320713</v>
      </c>
      <c r="N34" s="55">
        <v>6587189.0317000002</v>
      </c>
      <c r="O34" s="55">
        <v>6587189.0317000002</v>
      </c>
      <c r="P34" s="55">
        <v>17044</v>
      </c>
      <c r="Q34" s="55">
        <v>16499</v>
      </c>
      <c r="R34" s="56">
        <v>3.30323049881811</v>
      </c>
      <c r="S34" s="55">
        <v>23.423273832433701</v>
      </c>
      <c r="T34" s="55">
        <v>21.9947752045579</v>
      </c>
      <c r="U34" s="57">
        <v>6.0986292441231802</v>
      </c>
    </row>
    <row r="35" spans="1:21" ht="12" customHeight="1" thickBot="1">
      <c r="A35" s="76"/>
      <c r="B35" s="71" t="s">
        <v>61</v>
      </c>
      <c r="C35" s="72"/>
      <c r="D35" s="55">
        <v>242913.27</v>
      </c>
      <c r="E35" s="58"/>
      <c r="F35" s="58"/>
      <c r="G35" s="55">
        <v>59274.42</v>
      </c>
      <c r="H35" s="56">
        <v>309.811298027041</v>
      </c>
      <c r="I35" s="55">
        <v>29875.25</v>
      </c>
      <c r="J35" s="56">
        <v>12.2987311479525</v>
      </c>
      <c r="K35" s="55">
        <v>4753</v>
      </c>
      <c r="L35" s="56">
        <v>8.0186360322041104</v>
      </c>
      <c r="M35" s="56">
        <v>5.2855564906374903</v>
      </c>
      <c r="N35" s="55">
        <v>13674906.060000001</v>
      </c>
      <c r="O35" s="55">
        <v>13674906.060000001</v>
      </c>
      <c r="P35" s="55">
        <v>199</v>
      </c>
      <c r="Q35" s="55">
        <v>156</v>
      </c>
      <c r="R35" s="56">
        <v>27.564102564102601</v>
      </c>
      <c r="S35" s="55">
        <v>1220.6696984924599</v>
      </c>
      <c r="T35" s="55">
        <v>1537.5151282051299</v>
      </c>
      <c r="U35" s="57">
        <v>-25.956688373928898</v>
      </c>
    </row>
    <row r="36" spans="1:21" ht="12" customHeight="1" thickBot="1">
      <c r="A36" s="76"/>
      <c r="B36" s="71" t="s">
        <v>35</v>
      </c>
      <c r="C36" s="72"/>
      <c r="D36" s="55">
        <v>557432.48</v>
      </c>
      <c r="E36" s="58"/>
      <c r="F36" s="58"/>
      <c r="G36" s="55">
        <v>570556.59</v>
      </c>
      <c r="H36" s="56">
        <v>-2.3002293251927899</v>
      </c>
      <c r="I36" s="55">
        <v>-56818.43</v>
      </c>
      <c r="J36" s="56">
        <v>-10.1928811180863</v>
      </c>
      <c r="K36" s="55">
        <v>-41640.85</v>
      </c>
      <c r="L36" s="56">
        <v>-7.2982856967789997</v>
      </c>
      <c r="M36" s="56">
        <v>0.36448775661399802</v>
      </c>
      <c r="N36" s="55">
        <v>15765867.050000001</v>
      </c>
      <c r="O36" s="55">
        <v>15765867.050000001</v>
      </c>
      <c r="P36" s="55">
        <v>215</v>
      </c>
      <c r="Q36" s="55">
        <v>201</v>
      </c>
      <c r="R36" s="56">
        <v>6.9651741293532199</v>
      </c>
      <c r="S36" s="55">
        <v>2592.7092093023298</v>
      </c>
      <c r="T36" s="55">
        <v>2452.9111940298499</v>
      </c>
      <c r="U36" s="57">
        <v>5.3919666259099399</v>
      </c>
    </row>
    <row r="37" spans="1:21" ht="12" customHeight="1" thickBot="1">
      <c r="A37" s="76"/>
      <c r="B37" s="71" t="s">
        <v>36</v>
      </c>
      <c r="C37" s="72"/>
      <c r="D37" s="55">
        <v>140615.39000000001</v>
      </c>
      <c r="E37" s="58"/>
      <c r="F37" s="58"/>
      <c r="G37" s="55">
        <v>148610.28</v>
      </c>
      <c r="H37" s="56">
        <v>-5.3797691519052204</v>
      </c>
      <c r="I37" s="55">
        <v>6523.92</v>
      </c>
      <c r="J37" s="56">
        <v>4.6395490564724096</v>
      </c>
      <c r="K37" s="55">
        <v>-1922.26</v>
      </c>
      <c r="L37" s="56">
        <v>-1.2934905983623699</v>
      </c>
      <c r="M37" s="56">
        <v>-4.3938801202750897</v>
      </c>
      <c r="N37" s="55">
        <v>5456171.8700000001</v>
      </c>
      <c r="O37" s="55">
        <v>5456171.8700000001</v>
      </c>
      <c r="P37" s="55">
        <v>38</v>
      </c>
      <c r="Q37" s="55">
        <v>32</v>
      </c>
      <c r="R37" s="56">
        <v>18.75</v>
      </c>
      <c r="S37" s="55">
        <v>3700.4050000000002</v>
      </c>
      <c r="T37" s="55">
        <v>2226.4165625000001</v>
      </c>
      <c r="U37" s="57">
        <v>39.833165221104203</v>
      </c>
    </row>
    <row r="38" spans="1:21" ht="12" customHeight="1" thickBot="1">
      <c r="A38" s="76"/>
      <c r="B38" s="71" t="s">
        <v>37</v>
      </c>
      <c r="C38" s="72"/>
      <c r="D38" s="55">
        <v>321516.12</v>
      </c>
      <c r="E38" s="58"/>
      <c r="F38" s="58"/>
      <c r="G38" s="55">
        <v>221389.84</v>
      </c>
      <c r="H38" s="56">
        <v>45.226230797221803</v>
      </c>
      <c r="I38" s="55">
        <v>-35599.99</v>
      </c>
      <c r="J38" s="56">
        <v>-11.072536580747499</v>
      </c>
      <c r="K38" s="55">
        <v>-31786.58</v>
      </c>
      <c r="L38" s="56">
        <v>-14.357741077910401</v>
      </c>
      <c r="M38" s="56">
        <v>0.119969181962954</v>
      </c>
      <c r="N38" s="55">
        <v>9223644.1699999999</v>
      </c>
      <c r="O38" s="55">
        <v>9223644.1699999999</v>
      </c>
      <c r="P38" s="55">
        <v>183</v>
      </c>
      <c r="Q38" s="55">
        <v>172</v>
      </c>
      <c r="R38" s="56">
        <v>6.3953488372092897</v>
      </c>
      <c r="S38" s="55">
        <v>1756.9186885245899</v>
      </c>
      <c r="T38" s="55">
        <v>1603.63860465116</v>
      </c>
      <c r="U38" s="57">
        <v>8.7243698228372697</v>
      </c>
    </row>
    <row r="39" spans="1:21" ht="12" customHeight="1" thickBot="1">
      <c r="A39" s="76"/>
      <c r="B39" s="71" t="s">
        <v>74</v>
      </c>
      <c r="C39" s="72"/>
      <c r="D39" s="55">
        <v>1.81</v>
      </c>
      <c r="E39" s="58"/>
      <c r="F39" s="58"/>
      <c r="G39" s="55">
        <v>55.7</v>
      </c>
      <c r="H39" s="56">
        <v>-96.750448833034099</v>
      </c>
      <c r="I39" s="55">
        <v>-846.06</v>
      </c>
      <c r="J39" s="56">
        <v>-46743.646408839799</v>
      </c>
      <c r="K39" s="55">
        <v>-2386.27</v>
      </c>
      <c r="L39" s="56">
        <v>-4284.1472172351896</v>
      </c>
      <c r="M39" s="56">
        <v>-0.64544665943082702</v>
      </c>
      <c r="N39" s="55">
        <v>3.08</v>
      </c>
      <c r="O39" s="55">
        <v>3.08</v>
      </c>
      <c r="P39" s="55">
        <v>3</v>
      </c>
      <c r="Q39" s="55">
        <v>4</v>
      </c>
      <c r="R39" s="56">
        <v>-25</v>
      </c>
      <c r="S39" s="55">
        <v>0.60333333333333306</v>
      </c>
      <c r="T39" s="55">
        <v>4.4999999999999998E-2</v>
      </c>
      <c r="U39" s="57">
        <v>92.541436464088406</v>
      </c>
    </row>
    <row r="40" spans="1:21" ht="12" customHeight="1" thickBot="1">
      <c r="A40" s="76"/>
      <c r="B40" s="71" t="s">
        <v>32</v>
      </c>
      <c r="C40" s="72"/>
      <c r="D40" s="55">
        <v>28029.059600000001</v>
      </c>
      <c r="E40" s="58"/>
      <c r="F40" s="58"/>
      <c r="G40" s="55">
        <v>87176.922999999995</v>
      </c>
      <c r="H40" s="56">
        <v>-67.848074197342299</v>
      </c>
      <c r="I40" s="55">
        <v>2831.8119000000002</v>
      </c>
      <c r="J40" s="56">
        <v>10.1031284688552</v>
      </c>
      <c r="K40" s="55">
        <v>4329.0425999999998</v>
      </c>
      <c r="L40" s="56">
        <v>4.96581256945717</v>
      </c>
      <c r="M40" s="56">
        <v>-0.34585723411453601</v>
      </c>
      <c r="N40" s="55">
        <v>549667.08860000002</v>
      </c>
      <c r="O40" s="55">
        <v>549667.08860000002</v>
      </c>
      <c r="P40" s="55">
        <v>78</v>
      </c>
      <c r="Q40" s="55">
        <v>63</v>
      </c>
      <c r="R40" s="56">
        <v>23.8095238095238</v>
      </c>
      <c r="S40" s="55">
        <v>359.34691794871799</v>
      </c>
      <c r="T40" s="55">
        <v>383.17730793650799</v>
      </c>
      <c r="U40" s="57">
        <v>-6.63158324101469</v>
      </c>
    </row>
    <row r="41" spans="1:21" ht="12" thickBot="1">
      <c r="A41" s="76"/>
      <c r="B41" s="71" t="s">
        <v>33</v>
      </c>
      <c r="C41" s="72"/>
      <c r="D41" s="55">
        <v>717698.49010000005</v>
      </c>
      <c r="E41" s="58"/>
      <c r="F41" s="58"/>
      <c r="G41" s="55">
        <v>598161.05909999995</v>
      </c>
      <c r="H41" s="56">
        <v>19.984154632174999</v>
      </c>
      <c r="I41" s="55">
        <v>33051.606</v>
      </c>
      <c r="J41" s="56">
        <v>4.6052216154718097</v>
      </c>
      <c r="K41" s="55">
        <v>25063.8426</v>
      </c>
      <c r="L41" s="56">
        <v>4.1901494954739</v>
      </c>
      <c r="M41" s="56">
        <v>0.31869667901601001</v>
      </c>
      <c r="N41" s="55">
        <v>11380955.362500001</v>
      </c>
      <c r="O41" s="55">
        <v>11380955.362500001</v>
      </c>
      <c r="P41" s="55">
        <v>3112</v>
      </c>
      <c r="Q41" s="55">
        <v>2870</v>
      </c>
      <c r="R41" s="56">
        <v>8.4320557491289296</v>
      </c>
      <c r="S41" s="55">
        <v>230.62290812981999</v>
      </c>
      <c r="T41" s="55">
        <v>220.00775069686401</v>
      </c>
      <c r="U41" s="57">
        <v>4.6028200403147199</v>
      </c>
    </row>
    <row r="42" spans="1:21" ht="12" customHeight="1" thickBot="1">
      <c r="A42" s="76"/>
      <c r="B42" s="71" t="s">
        <v>38</v>
      </c>
      <c r="C42" s="72"/>
      <c r="D42" s="55">
        <v>228511.43</v>
      </c>
      <c r="E42" s="58"/>
      <c r="F42" s="58"/>
      <c r="G42" s="55">
        <v>247502.62</v>
      </c>
      <c r="H42" s="56">
        <v>-7.6731268541722999</v>
      </c>
      <c r="I42" s="55">
        <v>-18978.23</v>
      </c>
      <c r="J42" s="56">
        <v>-8.3051556764578507</v>
      </c>
      <c r="K42" s="55">
        <v>-22043.79</v>
      </c>
      <c r="L42" s="56">
        <v>-8.9064875353642705</v>
      </c>
      <c r="M42" s="56">
        <v>-0.139066830159424</v>
      </c>
      <c r="N42" s="55">
        <v>6591853.9400000004</v>
      </c>
      <c r="O42" s="55">
        <v>6591853.9400000004</v>
      </c>
      <c r="P42" s="55">
        <v>159</v>
      </c>
      <c r="Q42" s="55">
        <v>158</v>
      </c>
      <c r="R42" s="56">
        <v>0.632911392405067</v>
      </c>
      <c r="S42" s="55">
        <v>1437.1788050314501</v>
      </c>
      <c r="T42" s="55">
        <v>1358.5655063291099</v>
      </c>
      <c r="U42" s="57">
        <v>5.4699734248176899</v>
      </c>
    </row>
    <row r="43" spans="1:21" ht="12" thickBot="1">
      <c r="A43" s="76"/>
      <c r="B43" s="71" t="s">
        <v>39</v>
      </c>
      <c r="C43" s="72"/>
      <c r="D43" s="55">
        <v>121881.78</v>
      </c>
      <c r="E43" s="58"/>
      <c r="F43" s="58"/>
      <c r="G43" s="55">
        <v>119525.71</v>
      </c>
      <c r="H43" s="56">
        <v>1.9711826016344201</v>
      </c>
      <c r="I43" s="55">
        <v>16732.650000000001</v>
      </c>
      <c r="J43" s="56">
        <v>13.7285901141253</v>
      </c>
      <c r="K43" s="55">
        <v>15129.94</v>
      </c>
      <c r="L43" s="56">
        <v>12.658314265608601</v>
      </c>
      <c r="M43" s="56">
        <v>0.105929699655121</v>
      </c>
      <c r="N43" s="55">
        <v>3104371.96</v>
      </c>
      <c r="O43" s="55">
        <v>3104371.96</v>
      </c>
      <c r="P43" s="55">
        <v>113</v>
      </c>
      <c r="Q43" s="55">
        <v>110</v>
      </c>
      <c r="R43" s="56">
        <v>2.7272727272727302</v>
      </c>
      <c r="S43" s="55">
        <v>1078.5998230088501</v>
      </c>
      <c r="T43" s="55">
        <v>994.18536363636395</v>
      </c>
      <c r="U43" s="57">
        <v>7.8263001320549499</v>
      </c>
    </row>
    <row r="44" spans="1:21" ht="12" thickBot="1">
      <c r="A44" s="77"/>
      <c r="B44" s="71" t="s">
        <v>34</v>
      </c>
      <c r="C44" s="72"/>
      <c r="D44" s="59">
        <v>28546.360400000001</v>
      </c>
      <c r="E44" s="60"/>
      <c r="F44" s="60"/>
      <c r="G44" s="59">
        <v>16961.149000000001</v>
      </c>
      <c r="H44" s="61">
        <v>68.304402018990501</v>
      </c>
      <c r="I44" s="59">
        <v>5098.4048000000003</v>
      </c>
      <c r="J44" s="61">
        <v>17.860086990284099</v>
      </c>
      <c r="K44" s="59">
        <v>1091.3661</v>
      </c>
      <c r="L44" s="61">
        <v>6.4345057047727101</v>
      </c>
      <c r="M44" s="61">
        <v>3.6715806913921898</v>
      </c>
      <c r="N44" s="59">
        <v>139231.6428</v>
      </c>
      <c r="O44" s="59">
        <v>139231.6428</v>
      </c>
      <c r="P44" s="59">
        <v>13</v>
      </c>
      <c r="Q44" s="59">
        <v>7</v>
      </c>
      <c r="R44" s="61">
        <v>85.714285714285694</v>
      </c>
      <c r="S44" s="59">
        <v>2195.8738769230799</v>
      </c>
      <c r="T44" s="59">
        <v>396.708142857143</v>
      </c>
      <c r="U44" s="62">
        <v>81.933928581862702</v>
      </c>
    </row>
  </sheetData>
  <mergeCells count="42"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  <mergeCell ref="B16:C16"/>
    <mergeCell ref="B17:C17"/>
    <mergeCell ref="B20:C20"/>
    <mergeCell ref="B9:C9"/>
    <mergeCell ref="B10:C10"/>
    <mergeCell ref="B11:C11"/>
    <mergeCell ref="A1:U4"/>
    <mergeCell ref="W1:W4"/>
    <mergeCell ref="B6:C6"/>
    <mergeCell ref="A7:C7"/>
    <mergeCell ref="B8:C8"/>
    <mergeCell ref="A8:A44"/>
    <mergeCell ref="B44:C44"/>
    <mergeCell ref="B23:C23"/>
    <mergeCell ref="B24:C24"/>
    <mergeCell ref="B19:C19"/>
    <mergeCell ref="B43:C43"/>
    <mergeCell ref="B14:C14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15:C1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42752</v>
      </c>
      <c r="C2" s="65">
        <v>12</v>
      </c>
      <c r="D2" s="65">
        <v>109405</v>
      </c>
      <c r="E2" s="65">
        <v>1382355.95162222</v>
      </c>
      <c r="F2" s="65">
        <v>1018429.9157205099</v>
      </c>
      <c r="G2" s="37"/>
      <c r="H2" s="37"/>
    </row>
    <row r="3" spans="1:8">
      <c r="A3" s="65">
        <v>2</v>
      </c>
      <c r="B3" s="66">
        <v>42752</v>
      </c>
      <c r="C3" s="65">
        <v>13</v>
      </c>
      <c r="D3" s="65">
        <v>18797</v>
      </c>
      <c r="E3" s="65">
        <v>172442.46950170901</v>
      </c>
      <c r="F3" s="65">
        <v>127614.12472906</v>
      </c>
      <c r="G3" s="37"/>
      <c r="H3" s="37"/>
    </row>
    <row r="4" spans="1:8">
      <c r="A4" s="65">
        <v>3</v>
      </c>
      <c r="B4" s="66">
        <v>42752</v>
      </c>
      <c r="C4" s="65">
        <v>14</v>
      </c>
      <c r="D4" s="65">
        <v>151039</v>
      </c>
      <c r="E4" s="65">
        <v>227151.21846590299</v>
      </c>
      <c r="F4" s="65">
        <v>165708.22552652899</v>
      </c>
      <c r="G4" s="37"/>
      <c r="H4" s="37"/>
    </row>
    <row r="5" spans="1:8">
      <c r="A5" s="65">
        <v>4</v>
      </c>
      <c r="B5" s="66">
        <v>42752</v>
      </c>
      <c r="C5" s="65">
        <v>15</v>
      </c>
      <c r="D5" s="65">
        <v>5130</v>
      </c>
      <c r="E5" s="65">
        <v>102150.394541842</v>
      </c>
      <c r="F5" s="65">
        <v>81681.711531593697</v>
      </c>
      <c r="G5" s="37"/>
      <c r="H5" s="37"/>
    </row>
    <row r="6" spans="1:8">
      <c r="A6" s="65">
        <v>5</v>
      </c>
      <c r="B6" s="66">
        <v>42752</v>
      </c>
      <c r="C6" s="65">
        <v>16</v>
      </c>
      <c r="D6" s="65">
        <v>12832</v>
      </c>
      <c r="E6" s="65">
        <v>366983.50958461501</v>
      </c>
      <c r="F6" s="65">
        <v>302495.14754358999</v>
      </c>
      <c r="G6" s="37"/>
      <c r="H6" s="37"/>
    </row>
    <row r="7" spans="1:8">
      <c r="A7" s="65">
        <v>6</v>
      </c>
      <c r="B7" s="66">
        <v>42752</v>
      </c>
      <c r="C7" s="65">
        <v>17</v>
      </c>
      <c r="D7" s="65">
        <v>24362</v>
      </c>
      <c r="E7" s="65">
        <v>384326.79951282003</v>
      </c>
      <c r="F7" s="65">
        <v>288202.64072478598</v>
      </c>
      <c r="G7" s="37"/>
      <c r="H7" s="37"/>
    </row>
    <row r="8" spans="1:8">
      <c r="A8" s="65">
        <v>7</v>
      </c>
      <c r="B8" s="66">
        <v>42752</v>
      </c>
      <c r="C8" s="65">
        <v>18</v>
      </c>
      <c r="D8" s="65">
        <v>92885</v>
      </c>
      <c r="E8" s="65">
        <v>159440.634254701</v>
      </c>
      <c r="F8" s="65">
        <v>126442.31678034199</v>
      </c>
      <c r="G8" s="37"/>
      <c r="H8" s="37"/>
    </row>
    <row r="9" spans="1:8">
      <c r="A9" s="65">
        <v>8</v>
      </c>
      <c r="B9" s="66">
        <v>42752</v>
      </c>
      <c r="C9" s="65">
        <v>19</v>
      </c>
      <c r="D9" s="65">
        <v>28775</v>
      </c>
      <c r="E9" s="65">
        <v>195652.39178888901</v>
      </c>
      <c r="F9" s="65">
        <v>223550.947700855</v>
      </c>
      <c r="G9" s="37"/>
      <c r="H9" s="37"/>
    </row>
    <row r="10" spans="1:8">
      <c r="A10" s="65">
        <v>9</v>
      </c>
      <c r="B10" s="66">
        <v>42752</v>
      </c>
      <c r="C10" s="65">
        <v>21</v>
      </c>
      <c r="D10" s="65">
        <v>308015</v>
      </c>
      <c r="E10" s="65">
        <v>1419851.87727094</v>
      </c>
      <c r="F10" s="65">
        <v>1503342.54983504</v>
      </c>
      <c r="G10" s="37"/>
      <c r="H10" s="37"/>
    </row>
    <row r="11" spans="1:8">
      <c r="A11" s="65">
        <v>10</v>
      </c>
      <c r="B11" s="66">
        <v>42752</v>
      </c>
      <c r="C11" s="65">
        <v>22</v>
      </c>
      <c r="D11" s="65">
        <v>40999</v>
      </c>
      <c r="E11" s="65">
        <v>2008478.7808188</v>
      </c>
      <c r="F11" s="65">
        <v>1763627.0459974399</v>
      </c>
      <c r="G11" s="37"/>
      <c r="H11" s="37"/>
    </row>
    <row r="12" spans="1:8">
      <c r="A12" s="65">
        <v>11</v>
      </c>
      <c r="B12" s="66">
        <v>42752</v>
      </c>
      <c r="C12" s="65">
        <v>23</v>
      </c>
      <c r="D12" s="65">
        <v>270423.39199999999</v>
      </c>
      <c r="E12" s="65">
        <v>4703222.8733683797</v>
      </c>
      <c r="F12" s="65">
        <v>4071495.93114615</v>
      </c>
      <c r="G12" s="37"/>
      <c r="H12" s="37"/>
    </row>
    <row r="13" spans="1:8">
      <c r="A13" s="65">
        <v>12</v>
      </c>
      <c r="B13" s="66">
        <v>42752</v>
      </c>
      <c r="C13" s="65">
        <v>24</v>
      </c>
      <c r="D13" s="65">
        <v>28209.9</v>
      </c>
      <c r="E13" s="65">
        <v>715368.96788547002</v>
      </c>
      <c r="F13" s="65">
        <v>637255.92069828999</v>
      </c>
      <c r="G13" s="37"/>
      <c r="H13" s="37"/>
    </row>
    <row r="14" spans="1:8">
      <c r="A14" s="65">
        <v>13</v>
      </c>
      <c r="B14" s="66">
        <v>42752</v>
      </c>
      <c r="C14" s="65">
        <v>25</v>
      </c>
      <c r="D14" s="65">
        <v>139459</v>
      </c>
      <c r="E14" s="65">
        <v>1944566.1477999999</v>
      </c>
      <c r="F14" s="65">
        <v>1793932.4668000001</v>
      </c>
      <c r="G14" s="37"/>
      <c r="H14" s="37"/>
    </row>
    <row r="15" spans="1:8">
      <c r="A15" s="65">
        <v>14</v>
      </c>
      <c r="B15" s="66">
        <v>42752</v>
      </c>
      <c r="C15" s="65">
        <v>26</v>
      </c>
      <c r="D15" s="65">
        <v>84876</v>
      </c>
      <c r="E15" s="65">
        <v>672407.61395660695</v>
      </c>
      <c r="F15" s="65">
        <v>589483.45311168605</v>
      </c>
      <c r="G15" s="37"/>
      <c r="H15" s="37"/>
    </row>
    <row r="16" spans="1:8">
      <c r="A16" s="65">
        <v>15</v>
      </c>
      <c r="B16" s="66">
        <v>42752</v>
      </c>
      <c r="C16" s="65">
        <v>27</v>
      </c>
      <c r="D16" s="65">
        <v>174996.397</v>
      </c>
      <c r="E16" s="65">
        <v>1747083.46764166</v>
      </c>
      <c r="F16" s="65">
        <v>1626716.2873223301</v>
      </c>
      <c r="G16" s="37"/>
      <c r="H16" s="37"/>
    </row>
    <row r="17" spans="1:9">
      <c r="A17" s="65">
        <v>16</v>
      </c>
      <c r="B17" s="66">
        <v>42752</v>
      </c>
      <c r="C17" s="65">
        <v>29</v>
      </c>
      <c r="D17" s="65">
        <v>203081</v>
      </c>
      <c r="E17" s="65">
        <v>2899379.2311495701</v>
      </c>
      <c r="F17" s="65">
        <v>2565701.14910855</v>
      </c>
      <c r="G17" s="37"/>
      <c r="H17" s="37"/>
    </row>
    <row r="18" spans="1:9">
      <c r="A18" s="65">
        <v>17</v>
      </c>
      <c r="B18" s="66">
        <v>42752</v>
      </c>
      <c r="C18" s="65">
        <v>31</v>
      </c>
      <c r="D18" s="65">
        <v>32290.851999999999</v>
      </c>
      <c r="E18" s="65">
        <v>478257.264931957</v>
      </c>
      <c r="F18" s="65">
        <v>415784.51054836699</v>
      </c>
      <c r="G18" s="37"/>
      <c r="H18" s="37"/>
    </row>
    <row r="19" spans="1:9">
      <c r="A19" s="65">
        <v>18</v>
      </c>
      <c r="B19" s="66">
        <v>42752</v>
      </c>
      <c r="C19" s="65">
        <v>32</v>
      </c>
      <c r="D19" s="65">
        <v>27606.715</v>
      </c>
      <c r="E19" s="65">
        <v>565447.57133459602</v>
      </c>
      <c r="F19" s="65">
        <v>519801.74930780003</v>
      </c>
      <c r="G19" s="37"/>
      <c r="H19" s="37"/>
    </row>
    <row r="20" spans="1:9">
      <c r="A20" s="65">
        <v>19</v>
      </c>
      <c r="B20" s="66">
        <v>42752</v>
      </c>
      <c r="C20" s="65">
        <v>33</v>
      </c>
      <c r="D20" s="65">
        <v>74009.796000000002</v>
      </c>
      <c r="E20" s="65">
        <v>1611616.47698297</v>
      </c>
      <c r="F20" s="65">
        <v>1327333.8691618401</v>
      </c>
      <c r="G20" s="37"/>
      <c r="H20" s="37"/>
    </row>
    <row r="21" spans="1:9">
      <c r="A21" s="65">
        <v>20</v>
      </c>
      <c r="B21" s="66">
        <v>42752</v>
      </c>
      <c r="C21" s="65">
        <v>34</v>
      </c>
      <c r="D21" s="65">
        <v>42304.364999999998</v>
      </c>
      <c r="E21" s="65">
        <v>333104.899203918</v>
      </c>
      <c r="F21" s="65">
        <v>249312.791547122</v>
      </c>
      <c r="G21" s="37"/>
      <c r="H21" s="37"/>
    </row>
    <row r="22" spans="1:9">
      <c r="A22" s="65">
        <v>21</v>
      </c>
      <c r="B22" s="66">
        <v>42752</v>
      </c>
      <c r="C22" s="65">
        <v>35</v>
      </c>
      <c r="D22" s="65">
        <v>52049.819000000003</v>
      </c>
      <c r="E22" s="65">
        <v>1518092.7337026501</v>
      </c>
      <c r="F22" s="65">
        <v>1492434.51765752</v>
      </c>
      <c r="G22" s="37"/>
      <c r="H22" s="37"/>
    </row>
    <row r="23" spans="1:9">
      <c r="A23" s="65">
        <v>22</v>
      </c>
      <c r="B23" s="66">
        <v>42752</v>
      </c>
      <c r="C23" s="65">
        <v>36</v>
      </c>
      <c r="D23" s="65">
        <v>188288.11199999999</v>
      </c>
      <c r="E23" s="65">
        <v>861761.11199469003</v>
      </c>
      <c r="F23" s="65">
        <v>753165.98174969503</v>
      </c>
      <c r="G23" s="37"/>
      <c r="H23" s="37"/>
    </row>
    <row r="24" spans="1:9">
      <c r="A24" s="65">
        <v>23</v>
      </c>
      <c r="B24" s="66">
        <v>42752</v>
      </c>
      <c r="C24" s="65">
        <v>37</v>
      </c>
      <c r="D24" s="65">
        <v>140098.698</v>
      </c>
      <c r="E24" s="65">
        <v>1400022.4113168099</v>
      </c>
      <c r="F24" s="65">
        <v>1237618.85044839</v>
      </c>
      <c r="G24" s="37"/>
      <c r="H24" s="37"/>
    </row>
    <row r="25" spans="1:9">
      <c r="A25" s="65">
        <v>24</v>
      </c>
      <c r="B25" s="66">
        <v>42752</v>
      </c>
      <c r="C25" s="65">
        <v>38</v>
      </c>
      <c r="D25" s="65">
        <v>190026.486</v>
      </c>
      <c r="E25" s="65">
        <v>1004667.39246991</v>
      </c>
      <c r="F25" s="65">
        <v>969405.20857256604</v>
      </c>
      <c r="G25" s="37"/>
      <c r="H25" s="37"/>
    </row>
    <row r="26" spans="1:9">
      <c r="A26" s="65">
        <v>25</v>
      </c>
      <c r="B26" s="66">
        <v>42752</v>
      </c>
      <c r="C26" s="65">
        <v>39</v>
      </c>
      <c r="D26" s="65">
        <v>78607.245999999999</v>
      </c>
      <c r="E26" s="65">
        <v>152026.515649126</v>
      </c>
      <c r="F26" s="65">
        <v>114504.138120299</v>
      </c>
      <c r="G26" s="37"/>
      <c r="H26" s="37"/>
    </row>
    <row r="27" spans="1:9">
      <c r="A27" s="65">
        <v>26</v>
      </c>
      <c r="B27" s="66">
        <v>42752</v>
      </c>
      <c r="C27" s="65">
        <v>42</v>
      </c>
      <c r="D27" s="65">
        <v>17988.649000000001</v>
      </c>
      <c r="E27" s="65">
        <v>399226.27919999999</v>
      </c>
      <c r="F27" s="65">
        <v>363251.53509999998</v>
      </c>
      <c r="G27" s="37"/>
      <c r="H27" s="37"/>
    </row>
    <row r="28" spans="1:9">
      <c r="A28" s="65">
        <v>27</v>
      </c>
      <c r="B28" s="66">
        <v>42752</v>
      </c>
      <c r="C28" s="65">
        <v>70</v>
      </c>
      <c r="D28" s="65">
        <v>176</v>
      </c>
      <c r="E28" s="65">
        <v>242913.27</v>
      </c>
      <c r="F28" s="65">
        <v>213038.02</v>
      </c>
      <c r="G28" s="37"/>
      <c r="H28" s="37"/>
    </row>
    <row r="29" spans="1:9">
      <c r="A29" s="65">
        <v>28</v>
      </c>
      <c r="B29" s="66">
        <v>42752</v>
      </c>
      <c r="C29" s="65">
        <v>71</v>
      </c>
      <c r="D29" s="65">
        <v>205</v>
      </c>
      <c r="E29" s="65">
        <v>557432.48</v>
      </c>
      <c r="F29" s="65">
        <v>614250.91</v>
      </c>
      <c r="G29" s="37"/>
      <c r="H29" s="37"/>
    </row>
    <row r="30" spans="1:9">
      <c r="A30" s="65">
        <v>29</v>
      </c>
      <c r="B30" s="66">
        <v>42752</v>
      </c>
      <c r="C30" s="65">
        <v>72</v>
      </c>
      <c r="D30" s="65">
        <v>38</v>
      </c>
      <c r="E30" s="65">
        <v>140615.39000000001</v>
      </c>
      <c r="F30" s="65">
        <v>134091.47</v>
      </c>
      <c r="G30" s="37"/>
      <c r="H30" s="37"/>
    </row>
    <row r="31" spans="1:9">
      <c r="A31" s="39">
        <v>30</v>
      </c>
      <c r="B31" s="66">
        <v>42752</v>
      </c>
      <c r="C31" s="39">
        <v>73</v>
      </c>
      <c r="D31" s="39">
        <v>173</v>
      </c>
      <c r="E31" s="39">
        <v>321516.12</v>
      </c>
      <c r="F31" s="39">
        <v>357116.11</v>
      </c>
      <c r="G31" s="39"/>
      <c r="H31" s="39"/>
      <c r="I31" s="39"/>
    </row>
    <row r="32" spans="1:9">
      <c r="A32" s="39">
        <v>31</v>
      </c>
      <c r="B32" s="66">
        <v>42752</v>
      </c>
      <c r="C32" s="39">
        <v>74</v>
      </c>
      <c r="D32" s="39">
        <v>14</v>
      </c>
      <c r="E32" s="39">
        <v>1.81</v>
      </c>
      <c r="F32" s="39">
        <v>847.87</v>
      </c>
      <c r="G32" s="39"/>
      <c r="H32" s="39"/>
    </row>
    <row r="33" spans="1:8">
      <c r="A33" s="39">
        <v>32</v>
      </c>
      <c r="B33" s="66">
        <v>42752</v>
      </c>
      <c r="C33" s="39">
        <v>75</v>
      </c>
      <c r="D33" s="39">
        <v>81</v>
      </c>
      <c r="E33" s="39">
        <v>28029.059829059799</v>
      </c>
      <c r="F33" s="39">
        <v>25197.2478632479</v>
      </c>
      <c r="G33" s="39"/>
      <c r="H33" s="39"/>
    </row>
    <row r="34" spans="1:8">
      <c r="A34" s="39">
        <v>33</v>
      </c>
      <c r="B34" s="66">
        <v>42752</v>
      </c>
      <c r="C34" s="39">
        <v>76</v>
      </c>
      <c r="D34" s="39">
        <v>3629</v>
      </c>
      <c r="E34" s="39">
        <v>717698.48456752102</v>
      </c>
      <c r="F34" s="39">
        <v>684646.88827777805</v>
      </c>
      <c r="G34" s="30"/>
      <c r="H34" s="30"/>
    </row>
    <row r="35" spans="1:8">
      <c r="A35" s="39">
        <v>34</v>
      </c>
      <c r="B35" s="66">
        <v>42752</v>
      </c>
      <c r="C35" s="39">
        <v>77</v>
      </c>
      <c r="D35" s="39">
        <v>135</v>
      </c>
      <c r="E35" s="39">
        <v>228511.43</v>
      </c>
      <c r="F35" s="39">
        <v>247489.66</v>
      </c>
      <c r="G35" s="30"/>
      <c r="H35" s="30"/>
    </row>
    <row r="36" spans="1:8">
      <c r="A36" s="39">
        <v>35</v>
      </c>
      <c r="B36" s="66">
        <v>42752</v>
      </c>
      <c r="C36" s="39">
        <v>78</v>
      </c>
      <c r="D36" s="39">
        <v>103</v>
      </c>
      <c r="E36" s="39">
        <v>121881.78</v>
      </c>
      <c r="F36" s="39">
        <v>105149.13</v>
      </c>
      <c r="G36" s="30"/>
      <c r="H36" s="30"/>
    </row>
    <row r="37" spans="1:8">
      <c r="A37" s="39">
        <v>36</v>
      </c>
      <c r="B37" s="66">
        <v>42752</v>
      </c>
      <c r="C37" s="39">
        <v>99</v>
      </c>
      <c r="D37" s="39">
        <v>13</v>
      </c>
      <c r="E37" s="39">
        <v>28546.360335829399</v>
      </c>
      <c r="F37" s="39">
        <v>23447.955646320199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2017-01-18T01:31:51Z</dcterms:modified>
</cp:coreProperties>
</file>