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<sst xmlns="http://schemas.openxmlformats.org/spreadsheetml/2006/main" count="115" uniqueCount="75">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</sst>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31355289.552100003</v>
      </c>
      <c r="F3" s="25">
        <f>RA!I7</f>
        <v>3168032.2769999998</v>
      </c>
      <c r="G3" s="16">
        <f>SUM(G4:G42)</f>
        <v>28187257.275100008</v>
      </c>
      <c r="H3" s="27">
        <f>RA!J7</f>
        <v>10.1064773168002</v>
      </c>
      <c r="I3" s="20">
        <f>SUM(I4:I42)</f>
        <v>31355297.4730464</v>
      </c>
      <c r="J3" s="21">
        <f>SUM(J4:J42)</f>
        <v>28187256.908831321</v>
      </c>
      <c r="K3" s="22">
        <f>E3-I3</f>
        <v>-7.9209463968873024</v>
      </c>
      <c r="L3" s="22">
        <f>G3-J3</f>
        <v>0.36626868695020676</v>
      </c>
    </row>
    <row r="4" spans="1:13">
      <c r="A4" s="72">
        <f>RA!A8</f>
        <v>42753</v>
      </c>
      <c r="B4" s="12">
        <v>12</v>
      </c>
      <c r="C4" s="67" t="s">
        <v>6</v>
      </c>
      <c r="D4" s="67"/>
      <c r="E4" s="15">
        <f>IFERROR(VLOOKUP(C4,RA!B:D,3,0),0)</f>
        <v>1268543.1569999999</v>
      </c>
      <c r="F4" s="25">
        <f>IFERROR(VLOOKUP(C4,RA!B:I,8,0),0)</f>
        <v>329661.42139999999</v>
      </c>
      <c r="G4" s="16">
        <f t="shared" ref="G4:G42" si="0">E4-F4</f>
        <v>938881.7355999999</v>
      </c>
      <c r="H4" s="27">
        <f>RA!J8</f>
        <v>25.987402918133402</v>
      </c>
      <c r="I4" s="20">
        <f>IFERROR(VLOOKUP(B4,RMS!C:E,3,FALSE),0)</f>
        <v>1268544.7853290599</v>
      </c>
      <c r="J4" s="21">
        <f>IFERROR(VLOOKUP(B4,RMS!C:F,4,FALSE),0)</f>
        <v>938881.73331111099</v>
      </c>
      <c r="K4" s="22">
        <f t="shared" ref="K4:K42" si="1">E4-I4</f>
        <v>-1.6283290600404143</v>
      </c>
      <c r="L4" s="22">
        <f t="shared" ref="L4:L42" si="2">G4-J4</f>
        <v>2.2888889070600271E-3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176963.6874</v>
      </c>
      <c r="F5" s="25">
        <f>IFERROR(VLOOKUP(C5,RA!B:I,8,0),0)</f>
        <v>46047.713900000002</v>
      </c>
      <c r="G5" s="16">
        <f t="shared" si="0"/>
        <v>130915.97349999999</v>
      </c>
      <c r="H5" s="27">
        <f>RA!J9</f>
        <v>26.020995932298799</v>
      </c>
      <c r="I5" s="20">
        <f>IFERROR(VLOOKUP(B5,RMS!C:E,3,FALSE),0)</f>
        <v>176963.741700855</v>
      </c>
      <c r="J5" s="21">
        <f>IFERROR(VLOOKUP(B5,RMS!C:F,4,FALSE),0)</f>
        <v>130915.95987606799</v>
      </c>
      <c r="K5" s="22">
        <f t="shared" si="1"/>
        <v>-5.4300855001201853E-2</v>
      </c>
      <c r="L5" s="22">
        <f t="shared" si="2"/>
        <v>1.3623931998154148E-2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239349.3426</v>
      </c>
      <c r="F6" s="25">
        <f>IFERROR(VLOOKUP(C6,RA!B:I,8,0),0)</f>
        <v>62499.491900000001</v>
      </c>
      <c r="G6" s="16">
        <f t="shared" si="0"/>
        <v>176849.85070000001</v>
      </c>
      <c r="H6" s="27">
        <f>RA!J10</f>
        <v>26.112247153504399</v>
      </c>
      <c r="I6" s="20">
        <f>IFERROR(VLOOKUP(B6,RMS!C:E,3,FALSE),0)</f>
        <v>239350.93190424301</v>
      </c>
      <c r="J6" s="21">
        <f>IFERROR(VLOOKUP(B6,RMS!C:F,4,FALSE),0)</f>
        <v>176849.850513115</v>
      </c>
      <c r="K6" s="22">
        <f>E6-I6</f>
        <v>-1.5893042430107016</v>
      </c>
      <c r="L6" s="22">
        <f t="shared" si="2"/>
        <v>1.8688500858843327E-4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90089.742599999998</v>
      </c>
      <c r="F7" s="25">
        <f>IFERROR(VLOOKUP(C7,RA!B:I,8,0),0)</f>
        <v>18127.1427</v>
      </c>
      <c r="G7" s="16">
        <f t="shared" si="0"/>
        <v>71962.599900000001</v>
      </c>
      <c r="H7" s="27">
        <f>RA!J11</f>
        <v>20.121206007308501</v>
      </c>
      <c r="I7" s="20">
        <f>IFERROR(VLOOKUP(B7,RMS!C:E,3,FALSE),0)</f>
        <v>90089.799146252204</v>
      </c>
      <c r="J7" s="21">
        <f>IFERROR(VLOOKUP(B7,RMS!C:F,4,FALSE),0)</f>
        <v>71962.600872044495</v>
      </c>
      <c r="K7" s="22">
        <f t="shared" si="1"/>
        <v>-5.6546252206317149E-2</v>
      </c>
      <c r="L7" s="22">
        <f t="shared" si="2"/>
        <v>-9.720444941194728E-4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325425.38760000002</v>
      </c>
      <c r="F8" s="25">
        <f>IFERROR(VLOOKUP(C8,RA!B:I,8,0),0)</f>
        <v>57307.313399999999</v>
      </c>
      <c r="G8" s="16">
        <f t="shared" si="0"/>
        <v>268118.07420000003</v>
      </c>
      <c r="H8" s="27">
        <f>RA!J12</f>
        <v>17.609970083354401</v>
      </c>
      <c r="I8" s="20">
        <f>IFERROR(VLOOKUP(B8,RMS!C:E,3,FALSE),0)</f>
        <v>325425.39049743599</v>
      </c>
      <c r="J8" s="21">
        <f>IFERROR(VLOOKUP(B8,RMS!C:F,4,FALSE),0)</f>
        <v>268118.07020341902</v>
      </c>
      <c r="K8" s="22">
        <f t="shared" si="1"/>
        <v>-2.8974359738640487E-3</v>
      </c>
      <c r="L8" s="22">
        <f t="shared" si="2"/>
        <v>3.9965810137800872E-3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366581.09149999998</v>
      </c>
      <c r="F9" s="25">
        <f>IFERROR(VLOOKUP(C9,RA!B:I,8,0),0)</f>
        <v>89106.538</v>
      </c>
      <c r="G9" s="16">
        <f t="shared" si="0"/>
        <v>277474.55349999998</v>
      </c>
      <c r="H9" s="27">
        <f>RA!J13</f>
        <v>24.307456130753501</v>
      </c>
      <c r="I9" s="20">
        <f>IFERROR(VLOOKUP(B9,RMS!C:E,3,FALSE),0)</f>
        <v>366581.36747863202</v>
      </c>
      <c r="J9" s="21">
        <f>IFERROR(VLOOKUP(B9,RMS!C:F,4,FALSE),0)</f>
        <v>277474.55507350399</v>
      </c>
      <c r="K9" s="22">
        <f t="shared" si="1"/>
        <v>-0.27597863203845918</v>
      </c>
      <c r="L9" s="22">
        <f t="shared" si="2"/>
        <v>-1.5735040069557726E-3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168784.50109999999</v>
      </c>
      <c r="F10" s="25">
        <f>IFERROR(VLOOKUP(C10,RA!B:I,8,0),0)</f>
        <v>35245.915800000002</v>
      </c>
      <c r="G10" s="16">
        <f t="shared" si="0"/>
        <v>133538.58529999998</v>
      </c>
      <c r="H10" s="27">
        <f>RA!J14</f>
        <v>20.882199236479501</v>
      </c>
      <c r="I10" s="20">
        <f>IFERROR(VLOOKUP(B10,RMS!C:E,3,FALSE),0)</f>
        <v>168784.50197521399</v>
      </c>
      <c r="J10" s="21">
        <f>IFERROR(VLOOKUP(B10,RMS!C:F,4,FALSE),0)</f>
        <v>133538.59037606799</v>
      </c>
      <c r="K10" s="22">
        <f t="shared" si="1"/>
        <v>-8.7521399836987257E-4</v>
      </c>
      <c r="L10" s="22">
        <f t="shared" si="2"/>
        <v>-5.0760680169332772E-3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185316.177</v>
      </c>
      <c r="F11" s="25">
        <f>IFERROR(VLOOKUP(C11,RA!B:I,8,0),0)</f>
        <v>-25647.13</v>
      </c>
      <c r="G11" s="16">
        <f t="shared" si="0"/>
        <v>210963.307</v>
      </c>
      <c r="H11" s="27">
        <f>RA!J15</f>
        <v>-13.8396606357793</v>
      </c>
      <c r="I11" s="20">
        <f>IFERROR(VLOOKUP(B11,RMS!C:E,3,FALSE),0)</f>
        <v>185316.15509572599</v>
      </c>
      <c r="J11" s="21">
        <f>IFERROR(VLOOKUP(B11,RMS!C:F,4,FALSE),0)</f>
        <v>210963.306363248</v>
      </c>
      <c r="K11" s="22">
        <f t="shared" si="1"/>
        <v>2.190427400637418E-2</v>
      </c>
      <c r="L11" s="22">
        <f t="shared" si="2"/>
        <v>6.3675199635326862E-4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1676758.9839000001</v>
      </c>
      <c r="F12" s="25">
        <f>IFERROR(VLOOKUP(C12,RA!B:I,8,0),0)</f>
        <v>-105094.14939999999</v>
      </c>
      <c r="G12" s="16">
        <f t="shared" si="0"/>
        <v>1781853.1333000001</v>
      </c>
      <c r="H12" s="27">
        <f>RA!J16</f>
        <v>-6.2676956204856502</v>
      </c>
      <c r="I12" s="20">
        <f>IFERROR(VLOOKUP(B12,RMS!C:E,3,FALSE),0)</f>
        <v>1676758.9756632501</v>
      </c>
      <c r="J12" s="21">
        <f>IFERROR(VLOOKUP(B12,RMS!C:F,4,FALSE),0)</f>
        <v>1781853.13311197</v>
      </c>
      <c r="K12" s="22">
        <f t="shared" si="1"/>
        <v>8.236750029027462E-3</v>
      </c>
      <c r="L12" s="22">
        <f t="shared" si="2"/>
        <v>1.88030069693923E-4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2096053.2888</v>
      </c>
      <c r="F13" s="25">
        <f>IFERROR(VLOOKUP(C13,RA!B:I,8,0),0)</f>
        <v>254766.875</v>
      </c>
      <c r="G13" s="16">
        <f t="shared" si="0"/>
        <v>1841286.4138</v>
      </c>
      <c r="H13" s="27">
        <f>RA!J17</f>
        <v>12.154599139311699</v>
      </c>
      <c r="I13" s="20">
        <f>IFERROR(VLOOKUP(B13,RMS!C:E,3,FALSE),0)</f>
        <v>2096053.2850273501</v>
      </c>
      <c r="J13" s="21">
        <f>IFERROR(VLOOKUP(B13,RMS!C:F,4,FALSE),0)</f>
        <v>1841286.41235983</v>
      </c>
      <c r="K13" s="22">
        <f t="shared" si="1"/>
        <v>3.7726499140262604E-3</v>
      </c>
      <c r="L13" s="22">
        <f t="shared" si="2"/>
        <v>1.4401699882000685E-3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4923022.3273999998</v>
      </c>
      <c r="F14" s="25">
        <f>IFERROR(VLOOKUP(C14,RA!B:I,8,0),0)</f>
        <v>702467.50879999995</v>
      </c>
      <c r="G14" s="16">
        <f t="shared" si="0"/>
        <v>4220554.8185999999</v>
      </c>
      <c r="H14" s="27">
        <f>RA!J18</f>
        <v>14.2690295124254</v>
      </c>
      <c r="I14" s="20">
        <f>IFERROR(VLOOKUP(B14,RMS!C:E,3,FALSE),0)</f>
        <v>4923022.83156667</v>
      </c>
      <c r="J14" s="21">
        <f>IFERROR(VLOOKUP(B14,RMS!C:F,4,FALSE),0)</f>
        <v>4220554.7374068396</v>
      </c>
      <c r="K14" s="22">
        <f t="shared" si="1"/>
        <v>-0.50416667014360428</v>
      </c>
      <c r="L14" s="22">
        <f t="shared" si="2"/>
        <v>8.1193160265684128E-2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942796.77870000002</v>
      </c>
      <c r="F15" s="25">
        <f>IFERROR(VLOOKUP(C15,RA!B:I,8,0),0)</f>
        <v>81191.018299999996</v>
      </c>
      <c r="G15" s="16">
        <f t="shared" si="0"/>
        <v>861605.76040000003</v>
      </c>
      <c r="H15" s="27">
        <f>RA!J19</f>
        <v>8.6117199521992802</v>
      </c>
      <c r="I15" s="20">
        <f>IFERROR(VLOOKUP(B15,RMS!C:E,3,FALSE),0)</f>
        <v>942796.73744358995</v>
      </c>
      <c r="J15" s="21">
        <f>IFERROR(VLOOKUP(B15,RMS!C:F,4,FALSE),0)</f>
        <v>861605.75719999999</v>
      </c>
      <c r="K15" s="22">
        <f t="shared" si="1"/>
        <v>4.125641006976366E-2</v>
      </c>
      <c r="L15" s="22">
        <f t="shared" si="2"/>
        <v>3.2000000355765224E-3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1895299.98</v>
      </c>
      <c r="F16" s="25">
        <f>IFERROR(VLOOKUP(C16,RA!B:I,8,0),0)</f>
        <v>156197.342</v>
      </c>
      <c r="G16" s="16">
        <f t="shared" si="0"/>
        <v>1739102.638</v>
      </c>
      <c r="H16" s="27">
        <f>RA!J20</f>
        <v>8.2412991952862296</v>
      </c>
      <c r="I16" s="20">
        <f>IFERROR(VLOOKUP(B16,RMS!C:E,3,FALSE),0)</f>
        <v>1895300.4582</v>
      </c>
      <c r="J16" s="21">
        <f>IFERROR(VLOOKUP(B16,RMS!C:F,4,FALSE),0)</f>
        <v>1739102.638</v>
      </c>
      <c r="K16" s="22">
        <f t="shared" si="1"/>
        <v>-0.47820000001229346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694205.10389999999</v>
      </c>
      <c r="F17" s="25">
        <f>IFERROR(VLOOKUP(C17,RA!B:I,8,0),0)</f>
        <v>95583.946100000001</v>
      </c>
      <c r="G17" s="16">
        <f t="shared" si="0"/>
        <v>598621.15779999993</v>
      </c>
      <c r="H17" s="27">
        <f>RA!J21</f>
        <v>13.7688336722124</v>
      </c>
      <c r="I17" s="20">
        <f>IFERROR(VLOOKUP(B17,RMS!C:E,3,FALSE),0)</f>
        <v>694204.29233890795</v>
      </c>
      <c r="J17" s="21">
        <f>IFERROR(VLOOKUP(B17,RMS!C:F,4,FALSE),0)</f>
        <v>598621.157752258</v>
      </c>
      <c r="K17" s="22">
        <f t="shared" si="1"/>
        <v>0.81156109203584492</v>
      </c>
      <c r="L17" s="22">
        <f t="shared" si="2"/>
        <v>4.7741923481225967E-5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1790480.7598000001</v>
      </c>
      <c r="F18" s="25">
        <f>IFERROR(VLOOKUP(C18,RA!B:I,8,0),0)</f>
        <v>130317.95140000001</v>
      </c>
      <c r="G18" s="16">
        <f t="shared" si="0"/>
        <v>1660162.8084000002</v>
      </c>
      <c r="H18" s="27">
        <f>RA!J22</f>
        <v>7.2783776472726096</v>
      </c>
      <c r="I18" s="20">
        <f>IFERROR(VLOOKUP(B18,RMS!C:E,3,FALSE),0)</f>
        <v>1790482.8974242299</v>
      </c>
      <c r="J18" s="21">
        <f>IFERROR(VLOOKUP(B18,RMS!C:F,4,FALSE),0)</f>
        <v>1660162.8061142999</v>
      </c>
      <c r="K18" s="22">
        <f t="shared" si="1"/>
        <v>-2.1376242297701538</v>
      </c>
      <c r="L18" s="22">
        <f t="shared" si="2"/>
        <v>2.2857002913951874E-3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2915270.1046000002</v>
      </c>
      <c r="F19" s="25">
        <f>IFERROR(VLOOKUP(C19,RA!B:I,8,0),0)</f>
        <v>306313.3995</v>
      </c>
      <c r="G19" s="16">
        <f t="shared" si="0"/>
        <v>2608956.7051000004</v>
      </c>
      <c r="H19" s="27">
        <f>RA!J23</f>
        <v>10.5072047703802</v>
      </c>
      <c r="I19" s="20">
        <f>IFERROR(VLOOKUP(B19,RMS!C:E,3,FALSE),0)</f>
        <v>2915272.2702811998</v>
      </c>
      <c r="J19" s="21">
        <f>IFERROR(VLOOKUP(B19,RMS!C:F,4,FALSE),0)</f>
        <v>2608956.73354701</v>
      </c>
      <c r="K19" s="22">
        <f t="shared" si="1"/>
        <v>-2.1656811996363103</v>
      </c>
      <c r="L19" s="22">
        <f t="shared" si="2"/>
        <v>-2.844700962305069E-2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503405.00199999998</v>
      </c>
      <c r="F20" s="25">
        <f>IFERROR(VLOOKUP(C20,RA!B:I,8,0),0)</f>
        <v>61672.921799999996</v>
      </c>
      <c r="G20" s="16">
        <f t="shared" si="0"/>
        <v>441732.08019999997</v>
      </c>
      <c r="H20" s="27">
        <f>RA!J24</f>
        <v>12.251153952578299</v>
      </c>
      <c r="I20" s="20">
        <f>IFERROR(VLOOKUP(B20,RMS!C:E,3,FALSE),0)</f>
        <v>503405.070984116</v>
      </c>
      <c r="J20" s="21">
        <f>IFERROR(VLOOKUP(B20,RMS!C:F,4,FALSE),0)</f>
        <v>441732.07980432903</v>
      </c>
      <c r="K20" s="22">
        <f t="shared" si="1"/>
        <v>-6.8984116020146757E-2</v>
      </c>
      <c r="L20" s="22">
        <f t="shared" si="2"/>
        <v>3.9567094063386321E-4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594433.55079999997</v>
      </c>
      <c r="F21" s="25">
        <f>IFERROR(VLOOKUP(C21,RA!B:I,8,0),0)</f>
        <v>44807.477700000003</v>
      </c>
      <c r="G21" s="16">
        <f t="shared" si="0"/>
        <v>549626.07309999992</v>
      </c>
      <c r="H21" s="27">
        <f>RA!J25</f>
        <v>7.5378446656816802</v>
      </c>
      <c r="I21" s="20">
        <f>IFERROR(VLOOKUP(B21,RMS!C:E,3,FALSE),0)</f>
        <v>594433.55719736801</v>
      </c>
      <c r="J21" s="21">
        <f>IFERROR(VLOOKUP(B21,RMS!C:F,4,FALSE),0)</f>
        <v>549626.06972044101</v>
      </c>
      <c r="K21" s="22">
        <f t="shared" si="1"/>
        <v>-6.3973680371418595E-3</v>
      </c>
      <c r="L21" s="22">
        <f t="shared" si="2"/>
        <v>3.3795589115470648E-3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1683722.9097</v>
      </c>
      <c r="F22" s="25">
        <f>IFERROR(VLOOKUP(C22,RA!B:I,8,0),0)</f>
        <v>295484.72100000002</v>
      </c>
      <c r="G22" s="16">
        <f t="shared" si="0"/>
        <v>1388238.1886999998</v>
      </c>
      <c r="H22" s="27">
        <f>RA!J26</f>
        <v>17.549486278157801</v>
      </c>
      <c r="I22" s="20">
        <f>IFERROR(VLOOKUP(B22,RMS!C:E,3,FALSE),0)</f>
        <v>1683722.9651907301</v>
      </c>
      <c r="J22" s="21">
        <f>IFERROR(VLOOKUP(B22,RMS!C:F,4,FALSE),0)</f>
        <v>1388238.1626221801</v>
      </c>
      <c r="K22" s="22">
        <f t="shared" si="1"/>
        <v>-5.5490730097517371E-2</v>
      </c>
      <c r="L22" s="22">
        <f t="shared" si="2"/>
        <v>2.6077819755300879E-2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335246.20059999998</v>
      </c>
      <c r="F23" s="25">
        <f>IFERROR(VLOOKUP(C23,RA!B:I,8,0),0)</f>
        <v>82998.326300000001</v>
      </c>
      <c r="G23" s="16">
        <f t="shared" si="0"/>
        <v>252247.87429999997</v>
      </c>
      <c r="H23" s="27">
        <f>RA!J27</f>
        <v>24.7574248869802</v>
      </c>
      <c r="I23" s="20">
        <f>IFERROR(VLOOKUP(B23,RMS!C:E,3,FALSE),0)</f>
        <v>335246.12919050001</v>
      </c>
      <c r="J23" s="21">
        <f>IFERROR(VLOOKUP(B23,RMS!C:F,4,FALSE),0)</f>
        <v>252247.882141668</v>
      </c>
      <c r="K23" s="22">
        <f t="shared" si="1"/>
        <v>7.1409499971196055E-2</v>
      </c>
      <c r="L23" s="22">
        <f t="shared" si="2"/>
        <v>-7.8416680335067213E-3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1468266.5088</v>
      </c>
      <c r="F24" s="25">
        <f>IFERROR(VLOOKUP(C24,RA!B:I,8,0),0)</f>
        <v>42881.8122</v>
      </c>
      <c r="G24" s="16">
        <f t="shared" si="0"/>
        <v>1425384.6965999999</v>
      </c>
      <c r="H24" s="27">
        <f>RA!J28</f>
        <v>2.9205741561895899</v>
      </c>
      <c r="I24" s="20">
        <f>IFERROR(VLOOKUP(B24,RMS!C:E,3,FALSE),0)</f>
        <v>1468266.50839646</v>
      </c>
      <c r="J24" s="21">
        <f>IFERROR(VLOOKUP(B24,RMS!C:F,4,FALSE),0)</f>
        <v>1425384.69336106</v>
      </c>
      <c r="K24" s="22">
        <f t="shared" si="1"/>
        <v>4.0353997610509396E-4</v>
      </c>
      <c r="L24" s="22">
        <f t="shared" si="2"/>
        <v>3.2389399129897356E-3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1048250.3965</v>
      </c>
      <c r="F25" s="25">
        <f>IFERROR(VLOOKUP(C25,RA!B:I,8,0),0)</f>
        <v>115907.8628</v>
      </c>
      <c r="G25" s="16">
        <f t="shared" si="0"/>
        <v>932342.53370000003</v>
      </c>
      <c r="H25" s="27">
        <f>RA!J29</f>
        <v>11.057268681891699</v>
      </c>
      <c r="I25" s="20">
        <f>IFERROR(VLOOKUP(B25,RMS!C:E,3,FALSE),0)</f>
        <v>1048250.39638142</v>
      </c>
      <c r="J25" s="21">
        <f>IFERROR(VLOOKUP(B25,RMS!C:F,4,FALSE),0)</f>
        <v>932342.45966486901</v>
      </c>
      <c r="K25" s="22">
        <f t="shared" si="1"/>
        <v>1.1858006473630667E-4</v>
      </c>
      <c r="L25" s="22">
        <f t="shared" si="2"/>
        <v>7.4035131023265421E-2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1541127.5714</v>
      </c>
      <c r="F26" s="25">
        <f>IFERROR(VLOOKUP(C26,RA!B:I,8,0),0)</f>
        <v>172940.6991</v>
      </c>
      <c r="G26" s="16">
        <f t="shared" si="0"/>
        <v>1368186.8722999999</v>
      </c>
      <c r="H26" s="27">
        <f>RA!J30</f>
        <v>11.2216991188404</v>
      </c>
      <c r="I26" s="20">
        <f>IFERROR(VLOOKUP(B26,RMS!C:E,3,FALSE),0)</f>
        <v>1541127.58395841</v>
      </c>
      <c r="J26" s="21">
        <f>IFERROR(VLOOKUP(B26,RMS!C:F,4,FALSE),0)</f>
        <v>1368186.7291457001</v>
      </c>
      <c r="K26" s="22">
        <f t="shared" si="1"/>
        <v>-1.2558409944176674E-2</v>
      </c>
      <c r="L26" s="22">
        <f t="shared" si="2"/>
        <v>0.14315429981797934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1148363.2061999999</v>
      </c>
      <c r="F27" s="25">
        <f>IFERROR(VLOOKUP(C27,RA!B:I,8,0),0)</f>
        <v>37736.900099999999</v>
      </c>
      <c r="G27" s="16">
        <f t="shared" si="0"/>
        <v>1110626.3060999999</v>
      </c>
      <c r="H27" s="27">
        <f>RA!J31</f>
        <v>3.28614674314354</v>
      </c>
      <c r="I27" s="20">
        <f>IFERROR(VLOOKUP(B27,RMS!C:E,3,FALSE),0)</f>
        <v>1148363.1795796501</v>
      </c>
      <c r="J27" s="21">
        <f>IFERROR(VLOOKUP(B27,RMS!C:F,4,FALSE),0)</f>
        <v>1110626.2454345101</v>
      </c>
      <c r="K27" s="22">
        <f t="shared" si="1"/>
        <v>2.66203498467803E-2</v>
      </c>
      <c r="L27" s="22">
        <f t="shared" si="2"/>
        <v>6.0665489872917533E-2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154737.7959</v>
      </c>
      <c r="F28" s="25">
        <f>IFERROR(VLOOKUP(C28,RA!B:I,8,0),0)</f>
        <v>37099.6921</v>
      </c>
      <c r="G28" s="16">
        <f t="shared" si="0"/>
        <v>117638.1038</v>
      </c>
      <c r="H28" s="27">
        <f>RA!J32</f>
        <v>23.975843706586002</v>
      </c>
      <c r="I28" s="20">
        <f>IFERROR(VLOOKUP(B28,RMS!C:E,3,FALSE),0)</f>
        <v>154737.67212440801</v>
      </c>
      <c r="J28" s="21">
        <f>IFERROR(VLOOKUP(B28,RMS!C:F,4,FALSE),0)</f>
        <v>117638.114302799</v>
      </c>
      <c r="K28" s="22">
        <f t="shared" si="1"/>
        <v>0.12377559198648669</v>
      </c>
      <c r="L28" s="22">
        <f t="shared" si="2"/>
        <v>-1.0502799006644636E-2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7.8970019814858103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478948.21970000002</v>
      </c>
      <c r="F30" s="25">
        <f>IFERROR(VLOOKUP(C30,RA!B:I,8,0),0)</f>
        <v>37822.5504</v>
      </c>
      <c r="G30" s="16">
        <f t="shared" si="0"/>
        <v>441125.66930000001</v>
      </c>
      <c r="H30" s="27">
        <f>RA!J34</f>
        <v>10.1787948153335</v>
      </c>
      <c r="I30" s="20">
        <f>IFERROR(VLOOKUP(B30,RMS!C:E,3,FALSE),0)</f>
        <v>478948.2193</v>
      </c>
      <c r="J30" s="21">
        <f>IFERROR(VLOOKUP(B30,RMS!C:F,4,FALSE),0)</f>
        <v>441125.66930000001</v>
      </c>
      <c r="K30" s="22">
        <f t="shared" si="1"/>
        <v>4.0000001899898052E-4</v>
      </c>
      <c r="L30" s="22">
        <f t="shared" si="2"/>
        <v>0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-10.196770865698999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333534.28000000003</v>
      </c>
      <c r="F32" s="25">
        <f>IFERROR(VLOOKUP(C32,RA!B:I,8,0),0)</f>
        <v>33949.769999999997</v>
      </c>
      <c r="G32" s="16">
        <f t="shared" si="0"/>
        <v>299584.51</v>
      </c>
      <c r="H32" s="27">
        <f>RA!J34</f>
        <v>10.1787948153335</v>
      </c>
      <c r="I32" s="20">
        <f>IFERROR(VLOOKUP(B32,RMS!C:E,3,FALSE),0)</f>
        <v>333534.28000000003</v>
      </c>
      <c r="J32" s="21">
        <f>IFERROR(VLOOKUP(B32,RMS!C:F,4,FALSE),0)</f>
        <v>299584.51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694248.61</v>
      </c>
      <c r="F33" s="25">
        <f>IFERROR(VLOOKUP(C33,RA!B:I,8,0),0)</f>
        <v>-70790.94</v>
      </c>
      <c r="G33" s="16">
        <f t="shared" si="0"/>
        <v>765039.55</v>
      </c>
      <c r="H33" s="27">
        <f>RA!J34</f>
        <v>10.1787948153335</v>
      </c>
      <c r="I33" s="20">
        <f>IFERROR(VLOOKUP(B33,RMS!C:E,3,FALSE),0)</f>
        <v>694248.61</v>
      </c>
      <c r="J33" s="21">
        <f>IFERROR(VLOOKUP(B33,RMS!C:F,4,FALSE),0)</f>
        <v>765039.55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103954.7</v>
      </c>
      <c r="F34" s="25">
        <f>IFERROR(VLOOKUP(C34,RA!B:I,8,0),0)</f>
        <v>3211.98</v>
      </c>
      <c r="G34" s="16">
        <f t="shared" si="0"/>
        <v>100742.72</v>
      </c>
      <c r="H34" s="27">
        <f>RA!J35</f>
        <v>-10.196770865698999</v>
      </c>
      <c r="I34" s="20">
        <f>IFERROR(VLOOKUP(B34,RMS!C:E,3,FALSE),0)</f>
        <v>103954.7</v>
      </c>
      <c r="J34" s="21">
        <f>IFERROR(VLOOKUP(B34,RMS!C:F,4,FALSE),0)</f>
        <v>100742.72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317127.19</v>
      </c>
      <c r="F35" s="25">
        <f>IFERROR(VLOOKUP(C35,RA!B:I,8,0),0)</f>
        <v>-23177.21</v>
      </c>
      <c r="G35" s="16">
        <f t="shared" si="0"/>
        <v>340304.4</v>
      </c>
      <c r="H35" s="27">
        <f>RA!J34</f>
        <v>10.1787948153335</v>
      </c>
      <c r="I35" s="20">
        <f>IFERROR(VLOOKUP(B35,RMS!C:E,3,FALSE),0)</f>
        <v>317127.19</v>
      </c>
      <c r="J35" s="21">
        <f>IFERROR(VLOOKUP(B35,RMS!C:F,4,FALSE),0)</f>
        <v>340304.4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0.94</v>
      </c>
      <c r="F36" s="25">
        <f>IFERROR(VLOOKUP(C36,RA!B:I,8,0),0)</f>
        <v>-55.47</v>
      </c>
      <c r="G36" s="16">
        <f t="shared" si="0"/>
        <v>56.41</v>
      </c>
      <c r="H36" s="27">
        <f>RA!J35</f>
        <v>-10.196770865698999</v>
      </c>
      <c r="I36" s="20">
        <f>IFERROR(VLOOKUP(B36,RMS!C:E,3,FALSE),0)</f>
        <v>0.94</v>
      </c>
      <c r="J36" s="21">
        <f>IFERROR(VLOOKUP(B36,RMS!C:F,4,FALSE),0)</f>
        <v>56.41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37576.923000000003</v>
      </c>
      <c r="F37" s="25">
        <f>IFERROR(VLOOKUP(C37,RA!B:I,8,0),0)</f>
        <v>3867.2788</v>
      </c>
      <c r="G37" s="16">
        <f t="shared" si="0"/>
        <v>33709.644200000002</v>
      </c>
      <c r="H37" s="27">
        <f>RA!J35</f>
        <v>-10.196770865698999</v>
      </c>
      <c r="I37" s="20">
        <f>IFERROR(VLOOKUP(B37,RMS!C:E,3,FALSE),0)</f>
        <v>37576.9230769231</v>
      </c>
      <c r="J37" s="21">
        <f>IFERROR(VLOOKUP(B37,RMS!C:F,4,FALSE),0)</f>
        <v>33709.645299145297</v>
      </c>
      <c r="K37" s="22">
        <f t="shared" si="1"/>
        <v>-7.6923097367398441E-5</v>
      </c>
      <c r="L37" s="22">
        <f t="shared" si="2"/>
        <v>-1.099145294574555E-3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802441.87470000004</v>
      </c>
      <c r="F38" s="25">
        <f>IFERROR(VLOOKUP(C38,RA!B:I,8,0),0)</f>
        <v>41329.144200000002</v>
      </c>
      <c r="G38" s="16">
        <f t="shared" si="0"/>
        <v>761112.73050000006</v>
      </c>
      <c r="H38" s="27">
        <f>RA!J36</f>
        <v>3.0897881481068201</v>
      </c>
      <c r="I38" s="20">
        <f>IFERROR(VLOOKUP(B38,RMS!C:E,3,FALSE),0)</f>
        <v>802441.86752564099</v>
      </c>
      <c r="J38" s="21">
        <f>IFERROR(VLOOKUP(B38,RMS!C:F,4,FALSE),0)</f>
        <v>761112.72847179498</v>
      </c>
      <c r="K38" s="22">
        <f t="shared" si="1"/>
        <v>7.1743590524420142E-3</v>
      </c>
      <c r="L38" s="22">
        <f t="shared" si="2"/>
        <v>2.0282050827518106E-3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207635.06</v>
      </c>
      <c r="F39" s="25">
        <f>IFERROR(VLOOKUP(C39,RA!B:I,8,0),0)</f>
        <v>-9100.99</v>
      </c>
      <c r="G39" s="16">
        <f t="shared" si="0"/>
        <v>216736.05</v>
      </c>
      <c r="H39" s="27">
        <f>RA!J37</f>
        <v>-7.30849032528557</v>
      </c>
      <c r="I39" s="20">
        <f>IFERROR(VLOOKUP(B39,RMS!C:E,3,FALSE),0)</f>
        <v>207635.06</v>
      </c>
      <c r="J39" s="21">
        <f>IFERROR(VLOOKUP(B39,RMS!C:F,4,FALSE),0)</f>
        <v>216736.05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121708.28</v>
      </c>
      <c r="F40" s="25">
        <f>IFERROR(VLOOKUP(C40,RA!B:I,8,0),0)</f>
        <v>20790.02</v>
      </c>
      <c r="G40" s="16">
        <f t="shared" si="0"/>
        <v>100918.26</v>
      </c>
      <c r="H40" s="27">
        <f>RA!J38</f>
        <v>-5901.0638297872301</v>
      </c>
      <c r="I40" s="20">
        <f>IFERROR(VLOOKUP(B40,RMS!C:E,3,FALSE),0)</f>
        <v>121708.28</v>
      </c>
      <c r="J40" s="21">
        <f>IFERROR(VLOOKUP(B40,RMS!C:F,4,FALSE),0)</f>
        <v>100918.26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10.291632446861099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25619.918900000001</v>
      </c>
      <c r="F42" s="25">
        <f>IFERROR(VLOOKUP(C42,RA!B:I,8,0),0)</f>
        <v>4563.4317000000001</v>
      </c>
      <c r="G42" s="16">
        <f t="shared" si="0"/>
        <v>21056.4872</v>
      </c>
      <c r="H42" s="27">
        <f>RA!J39</f>
        <v>10.291632446861099</v>
      </c>
      <c r="I42" s="20">
        <f>VLOOKUP(B42,RMS!C:E,3,FALSE)</f>
        <v>25619.9190681492</v>
      </c>
      <c r="J42" s="21">
        <f>IFERROR(VLOOKUP(B42,RMS!C:F,4,FALSE),0)</f>
        <v>21056.487482036198</v>
      </c>
      <c r="K42" s="22">
        <f t="shared" si="1"/>
        <v>-1.6814919945318252E-4</v>
      </c>
      <c r="L42" s="22">
        <f t="shared" si="2"/>
        <v>-2.8203619876876473E-4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activeCell="I5" sqref="I1:I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31355289.552099999</v>
      </c>
      <c r="E7" s="63"/>
      <c r="F7" s="63"/>
      <c r="G7" s="52">
        <v>17388804.328400001</v>
      </c>
      <c r="H7" s="53">
        <v>80.318835958660202</v>
      </c>
      <c r="I7" s="52">
        <v>3168032.2769999998</v>
      </c>
      <c r="J7" s="53">
        <v>10.1064773168002</v>
      </c>
      <c r="K7" s="52">
        <v>1817920.3684</v>
      </c>
      <c r="L7" s="53">
        <v>10.454544970817301</v>
      </c>
      <c r="M7" s="53">
        <v>0.743154035393226</v>
      </c>
      <c r="N7" s="52">
        <v>617582518.49989998</v>
      </c>
      <c r="O7" s="52">
        <v>617582518.49989998</v>
      </c>
      <c r="P7" s="52">
        <v>1075617</v>
      </c>
      <c r="Q7" s="52">
        <v>1092026</v>
      </c>
      <c r="R7" s="53">
        <v>-1.5026199009913599</v>
      </c>
      <c r="S7" s="52">
        <v>29.1509799046501</v>
      </c>
      <c r="T7" s="52">
        <v>27.299920561415199</v>
      </c>
      <c r="U7" s="54">
        <v>6.3499043575533598</v>
      </c>
    </row>
    <row r="8" spans="1:23" ht="12" thickBot="1">
      <c r="A8" s="83">
        <v>42753</v>
      </c>
      <c r="B8" s="73" t="s">
        <v>6</v>
      </c>
      <c r="C8" s="74"/>
      <c r="D8" s="55">
        <v>1268543.1569999999</v>
      </c>
      <c r="E8" s="58"/>
      <c r="F8" s="58"/>
      <c r="G8" s="55">
        <v>754791.64370000002</v>
      </c>
      <c r="H8" s="56">
        <v>68.065341950737903</v>
      </c>
      <c r="I8" s="55">
        <v>329661.42139999999</v>
      </c>
      <c r="J8" s="56">
        <v>25.987402918133402</v>
      </c>
      <c r="K8" s="55">
        <v>176322.10579999999</v>
      </c>
      <c r="L8" s="56">
        <v>23.3603680262895</v>
      </c>
      <c r="M8" s="56">
        <v>0.86965451611569899</v>
      </c>
      <c r="N8" s="55">
        <v>24068552.301199999</v>
      </c>
      <c r="O8" s="55">
        <v>24068552.301199999</v>
      </c>
      <c r="P8" s="55">
        <v>34563</v>
      </c>
      <c r="Q8" s="55">
        <v>35935</v>
      </c>
      <c r="R8" s="56">
        <v>-3.8180047307638798</v>
      </c>
      <c r="S8" s="55">
        <v>36.702345195729499</v>
      </c>
      <c r="T8" s="55">
        <v>38.468182601920098</v>
      </c>
      <c r="U8" s="57">
        <v>-4.81123861914977</v>
      </c>
    </row>
    <row r="9" spans="1:23" ht="12" thickBot="1">
      <c r="A9" s="84"/>
      <c r="B9" s="73" t="s">
        <v>7</v>
      </c>
      <c r="C9" s="74"/>
      <c r="D9" s="55">
        <v>176963.6874</v>
      </c>
      <c r="E9" s="58"/>
      <c r="F9" s="58"/>
      <c r="G9" s="55">
        <v>76094.683499999999</v>
      </c>
      <c r="H9" s="56">
        <v>132.55722904741401</v>
      </c>
      <c r="I9" s="55">
        <v>46047.713900000002</v>
      </c>
      <c r="J9" s="56">
        <v>26.020995932298799</v>
      </c>
      <c r="K9" s="55">
        <v>17950.3691</v>
      </c>
      <c r="L9" s="56">
        <v>23.5895180508899</v>
      </c>
      <c r="M9" s="56">
        <v>1.5652795016900201</v>
      </c>
      <c r="N9" s="55">
        <v>2415581.5800999999</v>
      </c>
      <c r="O9" s="55">
        <v>2415581.5800999999</v>
      </c>
      <c r="P9" s="55">
        <v>9171</v>
      </c>
      <c r="Q9" s="55">
        <v>9093</v>
      </c>
      <c r="R9" s="56">
        <v>0.85780270537776404</v>
      </c>
      <c r="S9" s="55">
        <v>19.296007785410499</v>
      </c>
      <c r="T9" s="55">
        <v>18.964304365995801</v>
      </c>
      <c r="U9" s="57">
        <v>1.7190261483285301</v>
      </c>
    </row>
    <row r="10" spans="1:23" ht="12" thickBot="1">
      <c r="A10" s="84"/>
      <c r="B10" s="73" t="s">
        <v>8</v>
      </c>
      <c r="C10" s="74"/>
      <c r="D10" s="55">
        <v>239349.3426</v>
      </c>
      <c r="E10" s="58"/>
      <c r="F10" s="58"/>
      <c r="G10" s="55">
        <v>123938.34299999999</v>
      </c>
      <c r="H10" s="56">
        <v>93.119689037637102</v>
      </c>
      <c r="I10" s="55">
        <v>62499.491900000001</v>
      </c>
      <c r="J10" s="56">
        <v>26.112247153504399</v>
      </c>
      <c r="K10" s="55">
        <v>30990.800200000001</v>
      </c>
      <c r="L10" s="56">
        <v>25.0050141464292</v>
      </c>
      <c r="M10" s="56">
        <v>1.01671113674567</v>
      </c>
      <c r="N10" s="55">
        <v>3885191.9901999999</v>
      </c>
      <c r="O10" s="55">
        <v>3885191.9901999999</v>
      </c>
      <c r="P10" s="55">
        <v>117406</v>
      </c>
      <c r="Q10" s="55">
        <v>119425</v>
      </c>
      <c r="R10" s="56">
        <v>-1.69060079547834</v>
      </c>
      <c r="S10" s="55">
        <v>2.0386465989813098</v>
      </c>
      <c r="T10" s="55">
        <v>1.90202613271928</v>
      </c>
      <c r="U10" s="57">
        <v>6.7015276865691504</v>
      </c>
    </row>
    <row r="11" spans="1:23" ht="12" thickBot="1">
      <c r="A11" s="84"/>
      <c r="B11" s="73" t="s">
        <v>9</v>
      </c>
      <c r="C11" s="74"/>
      <c r="D11" s="55">
        <v>90089.742599999998</v>
      </c>
      <c r="E11" s="58"/>
      <c r="F11" s="58"/>
      <c r="G11" s="55">
        <v>68510.359200000006</v>
      </c>
      <c r="H11" s="56">
        <v>31.497986073907501</v>
      </c>
      <c r="I11" s="55">
        <v>18127.1427</v>
      </c>
      <c r="J11" s="56">
        <v>20.121206007308501</v>
      </c>
      <c r="K11" s="55">
        <v>14940.8123</v>
      </c>
      <c r="L11" s="56">
        <v>21.808106795037801</v>
      </c>
      <c r="M11" s="56">
        <v>0.21326353186298999</v>
      </c>
      <c r="N11" s="55">
        <v>1645025.5983</v>
      </c>
      <c r="O11" s="55">
        <v>1645025.5983</v>
      </c>
      <c r="P11" s="55">
        <v>3771</v>
      </c>
      <c r="Q11" s="55">
        <v>3920</v>
      </c>
      <c r="R11" s="56">
        <v>-3.8010204081632701</v>
      </c>
      <c r="S11" s="55">
        <v>23.890146539379501</v>
      </c>
      <c r="T11" s="55">
        <v>26.058760382653102</v>
      </c>
      <c r="U11" s="57">
        <v>-9.0774405242719602</v>
      </c>
    </row>
    <row r="12" spans="1:23" ht="12" thickBot="1">
      <c r="A12" s="84"/>
      <c r="B12" s="73" t="s">
        <v>10</v>
      </c>
      <c r="C12" s="74"/>
      <c r="D12" s="55">
        <v>325425.38760000002</v>
      </c>
      <c r="E12" s="58"/>
      <c r="F12" s="58"/>
      <c r="G12" s="55">
        <v>243048.8003</v>
      </c>
      <c r="H12" s="56">
        <v>33.893023622548597</v>
      </c>
      <c r="I12" s="55">
        <v>57307.313399999999</v>
      </c>
      <c r="J12" s="56">
        <v>17.609970083354401</v>
      </c>
      <c r="K12" s="55">
        <v>33340.502899999999</v>
      </c>
      <c r="L12" s="56">
        <v>13.717616733284499</v>
      </c>
      <c r="M12" s="56">
        <v>0.71884969977462498</v>
      </c>
      <c r="N12" s="55">
        <v>8748512.5123999994</v>
      </c>
      <c r="O12" s="55">
        <v>8748512.5123999994</v>
      </c>
      <c r="P12" s="55">
        <v>2000</v>
      </c>
      <c r="Q12" s="55">
        <v>2142</v>
      </c>
      <c r="R12" s="56">
        <v>-6.6293183940242804</v>
      </c>
      <c r="S12" s="55">
        <v>162.71269380000001</v>
      </c>
      <c r="T12" s="55">
        <v>171.327507142857</v>
      </c>
      <c r="U12" s="57">
        <v>-5.2944937126086504</v>
      </c>
    </row>
    <row r="13" spans="1:23" ht="12" thickBot="1">
      <c r="A13" s="84"/>
      <c r="B13" s="73" t="s">
        <v>11</v>
      </c>
      <c r="C13" s="74"/>
      <c r="D13" s="55">
        <v>366581.09149999998</v>
      </c>
      <c r="E13" s="58"/>
      <c r="F13" s="58"/>
      <c r="G13" s="55">
        <v>260980.5632</v>
      </c>
      <c r="H13" s="56">
        <v>40.4629858274442</v>
      </c>
      <c r="I13" s="55">
        <v>89106.538</v>
      </c>
      <c r="J13" s="56">
        <v>24.307456130753501</v>
      </c>
      <c r="K13" s="55">
        <v>67735.973400000003</v>
      </c>
      <c r="L13" s="56">
        <v>25.954413067953698</v>
      </c>
      <c r="M13" s="56">
        <v>0.31549800685377</v>
      </c>
      <c r="N13" s="55">
        <v>8500808.2555</v>
      </c>
      <c r="O13" s="55">
        <v>8500808.2555</v>
      </c>
      <c r="P13" s="55">
        <v>11401</v>
      </c>
      <c r="Q13" s="55">
        <v>11817</v>
      </c>
      <c r="R13" s="56">
        <v>-3.52035203520352</v>
      </c>
      <c r="S13" s="55">
        <v>32.1534156214367</v>
      </c>
      <c r="T13" s="55">
        <v>32.523188702716403</v>
      </c>
      <c r="U13" s="57">
        <v>-1.1500273738668501</v>
      </c>
    </row>
    <row r="14" spans="1:23" ht="12" thickBot="1">
      <c r="A14" s="84"/>
      <c r="B14" s="73" t="s">
        <v>12</v>
      </c>
      <c r="C14" s="74"/>
      <c r="D14" s="55">
        <v>168784.50109999999</v>
      </c>
      <c r="E14" s="58"/>
      <c r="F14" s="58"/>
      <c r="G14" s="55">
        <v>125887.4178</v>
      </c>
      <c r="H14" s="56">
        <v>34.075751214590397</v>
      </c>
      <c r="I14" s="55">
        <v>35245.915800000002</v>
      </c>
      <c r="J14" s="56">
        <v>20.882199236479501</v>
      </c>
      <c r="K14" s="55">
        <v>23176.303</v>
      </c>
      <c r="L14" s="56">
        <v>18.410341084937201</v>
      </c>
      <c r="M14" s="56">
        <v>0.52077386112875701</v>
      </c>
      <c r="N14" s="55">
        <v>2985626.0723000001</v>
      </c>
      <c r="O14" s="55">
        <v>2985626.0723000001</v>
      </c>
      <c r="P14" s="55">
        <v>2455</v>
      </c>
      <c r="Q14" s="55">
        <v>2325</v>
      </c>
      <c r="R14" s="56">
        <v>5.5913978494623704</v>
      </c>
      <c r="S14" s="55">
        <v>68.751324276985699</v>
      </c>
      <c r="T14" s="55">
        <v>68.576615655913997</v>
      </c>
      <c r="U14" s="57">
        <v>0.25411673579972299</v>
      </c>
    </row>
    <row r="15" spans="1:23" ht="12" thickBot="1">
      <c r="A15" s="84"/>
      <c r="B15" s="73" t="s">
        <v>13</v>
      </c>
      <c r="C15" s="74"/>
      <c r="D15" s="55">
        <v>185316.177</v>
      </c>
      <c r="E15" s="58"/>
      <c r="F15" s="58"/>
      <c r="G15" s="55">
        <v>122316.49980000001</v>
      </c>
      <c r="H15" s="56">
        <v>51.505461080893298</v>
      </c>
      <c r="I15" s="55">
        <v>-25647.13</v>
      </c>
      <c r="J15" s="56">
        <v>-13.8396606357793</v>
      </c>
      <c r="K15" s="55">
        <v>-3570.9854999999998</v>
      </c>
      <c r="L15" s="56">
        <v>-2.9194634459283302</v>
      </c>
      <c r="M15" s="56">
        <v>6.1820874097640601</v>
      </c>
      <c r="N15" s="55">
        <v>3246088.1526000001</v>
      </c>
      <c r="O15" s="55">
        <v>3246088.1526000001</v>
      </c>
      <c r="P15" s="55">
        <v>6767</v>
      </c>
      <c r="Q15" s="55">
        <v>7284</v>
      </c>
      <c r="R15" s="56">
        <v>-7.0977484898407504</v>
      </c>
      <c r="S15" s="55">
        <v>27.3852781143786</v>
      </c>
      <c r="T15" s="55">
        <v>26.860570043931901</v>
      </c>
      <c r="U15" s="57">
        <v>1.91602242728804</v>
      </c>
    </row>
    <row r="16" spans="1:23" ht="12" thickBot="1">
      <c r="A16" s="84"/>
      <c r="B16" s="73" t="s">
        <v>14</v>
      </c>
      <c r="C16" s="74"/>
      <c r="D16" s="55">
        <v>1676758.9839000001</v>
      </c>
      <c r="E16" s="58"/>
      <c r="F16" s="58"/>
      <c r="G16" s="55">
        <v>573943.52500000002</v>
      </c>
      <c r="H16" s="56">
        <v>192.14703378699201</v>
      </c>
      <c r="I16" s="55">
        <v>-105094.14939999999</v>
      </c>
      <c r="J16" s="56">
        <v>-6.2676956204856502</v>
      </c>
      <c r="K16" s="55">
        <v>22538.450799999999</v>
      </c>
      <c r="L16" s="56">
        <v>3.9269457391299998</v>
      </c>
      <c r="M16" s="56">
        <v>-5.6628825704382502</v>
      </c>
      <c r="N16" s="55">
        <v>22871818.470400002</v>
      </c>
      <c r="O16" s="55">
        <v>22871818.470400002</v>
      </c>
      <c r="P16" s="55">
        <v>48953</v>
      </c>
      <c r="Q16" s="55">
        <v>48466</v>
      </c>
      <c r="R16" s="56">
        <v>1.00482812693434</v>
      </c>
      <c r="S16" s="55">
        <v>34.252425467285001</v>
      </c>
      <c r="T16" s="55">
        <v>29.295833138695201</v>
      </c>
      <c r="U16" s="57">
        <v>14.470777648502301</v>
      </c>
    </row>
    <row r="17" spans="1:21" ht="12" thickBot="1">
      <c r="A17" s="84"/>
      <c r="B17" s="73" t="s">
        <v>15</v>
      </c>
      <c r="C17" s="74"/>
      <c r="D17" s="55">
        <v>2096053.2888</v>
      </c>
      <c r="E17" s="58"/>
      <c r="F17" s="58"/>
      <c r="G17" s="55">
        <v>672972.74179999996</v>
      </c>
      <c r="H17" s="56">
        <v>211.461840667378</v>
      </c>
      <c r="I17" s="55">
        <v>254766.875</v>
      </c>
      <c r="J17" s="56">
        <v>12.154599139311699</v>
      </c>
      <c r="K17" s="55">
        <v>50856.868399999999</v>
      </c>
      <c r="L17" s="56">
        <v>7.5570472979296497</v>
      </c>
      <c r="M17" s="56">
        <v>4.0094880596305096</v>
      </c>
      <c r="N17" s="55">
        <v>43252091.734999999</v>
      </c>
      <c r="O17" s="55">
        <v>43252091.734999999</v>
      </c>
      <c r="P17" s="55">
        <v>14269</v>
      </c>
      <c r="Q17" s="55">
        <v>13966</v>
      </c>
      <c r="R17" s="56">
        <v>2.1695546326793602</v>
      </c>
      <c r="S17" s="55">
        <v>146.895598065737</v>
      </c>
      <c r="T17" s="55">
        <v>143.81202733782001</v>
      </c>
      <c r="U17" s="57">
        <v>2.0991580200630202</v>
      </c>
    </row>
    <row r="18" spans="1:21" ht="12" customHeight="1" thickBot="1">
      <c r="A18" s="84"/>
      <c r="B18" s="73" t="s">
        <v>16</v>
      </c>
      <c r="C18" s="74"/>
      <c r="D18" s="55">
        <v>4923022.3273999998</v>
      </c>
      <c r="E18" s="58"/>
      <c r="F18" s="58"/>
      <c r="G18" s="55">
        <v>1857986.4342</v>
      </c>
      <c r="H18" s="56">
        <v>164.965461360848</v>
      </c>
      <c r="I18" s="55">
        <v>702467.50879999995</v>
      </c>
      <c r="J18" s="56">
        <v>14.2690295124254</v>
      </c>
      <c r="K18" s="55">
        <v>313724.34090000001</v>
      </c>
      <c r="L18" s="56">
        <v>16.8851793062247</v>
      </c>
      <c r="M18" s="56">
        <v>1.2391233870626299</v>
      </c>
      <c r="N18" s="55">
        <v>74568380.981800005</v>
      </c>
      <c r="O18" s="55">
        <v>74568380.981800005</v>
      </c>
      <c r="P18" s="55">
        <v>100301</v>
      </c>
      <c r="Q18" s="55">
        <v>100887</v>
      </c>
      <c r="R18" s="56">
        <v>-0.58084787931051995</v>
      </c>
      <c r="S18" s="55">
        <v>49.082484994167601</v>
      </c>
      <c r="T18" s="55">
        <v>46.618716500639302</v>
      </c>
      <c r="U18" s="57">
        <v>5.0196490536715697</v>
      </c>
    </row>
    <row r="19" spans="1:21" ht="12" customHeight="1" thickBot="1">
      <c r="A19" s="84"/>
      <c r="B19" s="73" t="s">
        <v>17</v>
      </c>
      <c r="C19" s="74"/>
      <c r="D19" s="55">
        <v>942796.77870000002</v>
      </c>
      <c r="E19" s="58"/>
      <c r="F19" s="58"/>
      <c r="G19" s="55">
        <v>522854.12459999998</v>
      </c>
      <c r="H19" s="56">
        <v>80.317364699239903</v>
      </c>
      <c r="I19" s="55">
        <v>81191.018299999996</v>
      </c>
      <c r="J19" s="56">
        <v>8.6117199521992802</v>
      </c>
      <c r="K19" s="55">
        <v>50946.475700000003</v>
      </c>
      <c r="L19" s="56">
        <v>9.7439177206406598</v>
      </c>
      <c r="M19" s="56">
        <v>0.59365328385217397</v>
      </c>
      <c r="N19" s="55">
        <v>14486198.6919</v>
      </c>
      <c r="O19" s="55">
        <v>14486198.6919</v>
      </c>
      <c r="P19" s="55">
        <v>15197</v>
      </c>
      <c r="Q19" s="55">
        <v>14565</v>
      </c>
      <c r="R19" s="56">
        <v>4.33916924133195</v>
      </c>
      <c r="S19" s="55">
        <v>62.038348272685397</v>
      </c>
      <c r="T19" s="55">
        <v>49.115619972536898</v>
      </c>
      <c r="U19" s="57">
        <v>20.830226239015101</v>
      </c>
    </row>
    <row r="20" spans="1:21" ht="12" thickBot="1">
      <c r="A20" s="84"/>
      <c r="B20" s="73" t="s">
        <v>18</v>
      </c>
      <c r="C20" s="74"/>
      <c r="D20" s="55">
        <v>1895299.98</v>
      </c>
      <c r="E20" s="58"/>
      <c r="F20" s="58"/>
      <c r="G20" s="55">
        <v>1190424.6427</v>
      </c>
      <c r="H20" s="56">
        <v>59.2120922246093</v>
      </c>
      <c r="I20" s="55">
        <v>156197.342</v>
      </c>
      <c r="J20" s="56">
        <v>8.2412991952862296</v>
      </c>
      <c r="K20" s="55">
        <v>114020.90670000001</v>
      </c>
      <c r="L20" s="56">
        <v>9.57817089886424</v>
      </c>
      <c r="M20" s="56">
        <v>0.36990089379810198</v>
      </c>
      <c r="N20" s="55">
        <v>40158551.019500002</v>
      </c>
      <c r="O20" s="55">
        <v>40158551.019500002</v>
      </c>
      <c r="P20" s="55">
        <v>52774</v>
      </c>
      <c r="Q20" s="55">
        <v>53591</v>
      </c>
      <c r="R20" s="56">
        <v>-1.52450971245172</v>
      </c>
      <c r="S20" s="55">
        <v>35.9135176412627</v>
      </c>
      <c r="T20" s="55">
        <v>36.285303955888097</v>
      </c>
      <c r="U20" s="57">
        <v>-1.035226675201</v>
      </c>
    </row>
    <row r="21" spans="1:21" ht="12" customHeight="1" thickBot="1">
      <c r="A21" s="84"/>
      <c r="B21" s="73" t="s">
        <v>19</v>
      </c>
      <c r="C21" s="74"/>
      <c r="D21" s="55">
        <v>694205.10389999999</v>
      </c>
      <c r="E21" s="58"/>
      <c r="F21" s="58"/>
      <c r="G21" s="55">
        <v>365498.84940000001</v>
      </c>
      <c r="H21" s="56">
        <v>89.933594877138901</v>
      </c>
      <c r="I21" s="55">
        <v>95583.946100000001</v>
      </c>
      <c r="J21" s="56">
        <v>13.7688336722124</v>
      </c>
      <c r="K21" s="55">
        <v>51422.9611</v>
      </c>
      <c r="L21" s="56">
        <v>14.069253893525399</v>
      </c>
      <c r="M21" s="56">
        <v>0.858779503461927</v>
      </c>
      <c r="N21" s="55">
        <v>10289068.975099999</v>
      </c>
      <c r="O21" s="55">
        <v>10289068.975099999</v>
      </c>
      <c r="P21" s="55">
        <v>35184</v>
      </c>
      <c r="Q21" s="55">
        <v>35509</v>
      </c>
      <c r="R21" s="56">
        <v>-0.915260919766825</v>
      </c>
      <c r="S21" s="55">
        <v>19.7307044082538</v>
      </c>
      <c r="T21" s="55">
        <v>18.9362816694359</v>
      </c>
      <c r="U21" s="57">
        <v>4.0263273037809499</v>
      </c>
    </row>
    <row r="22" spans="1:21" ht="12" customHeight="1" thickBot="1">
      <c r="A22" s="84"/>
      <c r="B22" s="73" t="s">
        <v>20</v>
      </c>
      <c r="C22" s="74"/>
      <c r="D22" s="55">
        <v>1790480.7598000001</v>
      </c>
      <c r="E22" s="58"/>
      <c r="F22" s="58"/>
      <c r="G22" s="55">
        <v>1121275.4528000001</v>
      </c>
      <c r="H22" s="56">
        <v>59.682507570186203</v>
      </c>
      <c r="I22" s="55">
        <v>130317.95140000001</v>
      </c>
      <c r="J22" s="56">
        <v>7.2783776472726096</v>
      </c>
      <c r="K22" s="55">
        <v>62641.670899999997</v>
      </c>
      <c r="L22" s="56">
        <v>5.5866442758176804</v>
      </c>
      <c r="M22" s="56">
        <v>1.0803715725916201</v>
      </c>
      <c r="N22" s="55">
        <v>27479045.931299999</v>
      </c>
      <c r="O22" s="55">
        <v>27479045.931299999</v>
      </c>
      <c r="P22" s="55">
        <v>79509</v>
      </c>
      <c r="Q22" s="55">
        <v>80626</v>
      </c>
      <c r="R22" s="56">
        <v>-1.3854091732195499</v>
      </c>
      <c r="S22" s="55">
        <v>22.5192212177238</v>
      </c>
      <c r="T22" s="55">
        <v>21.668959217870199</v>
      </c>
      <c r="U22" s="57">
        <v>3.7757167161021301</v>
      </c>
    </row>
    <row r="23" spans="1:21" ht="12" thickBot="1">
      <c r="A23" s="84"/>
      <c r="B23" s="73" t="s">
        <v>21</v>
      </c>
      <c r="C23" s="74"/>
      <c r="D23" s="55">
        <v>2915270.1046000002</v>
      </c>
      <c r="E23" s="58"/>
      <c r="F23" s="58"/>
      <c r="G23" s="55">
        <v>2557853.9457999999</v>
      </c>
      <c r="H23" s="56">
        <v>13.9732825397196</v>
      </c>
      <c r="I23" s="55">
        <v>306313.3995</v>
      </c>
      <c r="J23" s="56">
        <v>10.5072047703802</v>
      </c>
      <c r="K23" s="55">
        <v>243073.1133</v>
      </c>
      <c r="L23" s="56">
        <v>9.5030098844825108</v>
      </c>
      <c r="M23" s="56">
        <v>0.260169812043132</v>
      </c>
      <c r="N23" s="55">
        <v>81402745.507699996</v>
      </c>
      <c r="O23" s="55">
        <v>81402745.507699996</v>
      </c>
      <c r="P23" s="55">
        <v>78073</v>
      </c>
      <c r="Q23" s="55">
        <v>81071</v>
      </c>
      <c r="R23" s="56">
        <v>-3.6979931171442302</v>
      </c>
      <c r="S23" s="55">
        <v>37.340311049914803</v>
      </c>
      <c r="T23" s="55">
        <v>35.7634290535457</v>
      </c>
      <c r="U23" s="57">
        <v>4.22300176948516</v>
      </c>
    </row>
    <row r="24" spans="1:21" ht="12" thickBot="1">
      <c r="A24" s="84"/>
      <c r="B24" s="73" t="s">
        <v>22</v>
      </c>
      <c r="C24" s="74"/>
      <c r="D24" s="55">
        <v>503405.00199999998</v>
      </c>
      <c r="E24" s="58"/>
      <c r="F24" s="58"/>
      <c r="G24" s="55">
        <v>280496.32089999999</v>
      </c>
      <c r="H24" s="56">
        <v>79.469377845946596</v>
      </c>
      <c r="I24" s="55">
        <v>61672.921799999996</v>
      </c>
      <c r="J24" s="56">
        <v>12.251153952578299</v>
      </c>
      <c r="K24" s="55">
        <v>43977.67</v>
      </c>
      <c r="L24" s="56">
        <v>15.678519368415699</v>
      </c>
      <c r="M24" s="56">
        <v>0.40236901591193902</v>
      </c>
      <c r="N24" s="55">
        <v>7642626.8969000001</v>
      </c>
      <c r="O24" s="55">
        <v>7642626.8969000001</v>
      </c>
      <c r="P24" s="55">
        <v>30446</v>
      </c>
      <c r="Q24" s="55">
        <v>30932</v>
      </c>
      <c r="R24" s="56">
        <v>-1.57118841329368</v>
      </c>
      <c r="S24" s="55">
        <v>16.534355974512302</v>
      </c>
      <c r="T24" s="55">
        <v>15.461566772274701</v>
      </c>
      <c r="U24" s="57">
        <v>6.4882430491474397</v>
      </c>
    </row>
    <row r="25" spans="1:21" ht="12" thickBot="1">
      <c r="A25" s="84"/>
      <c r="B25" s="73" t="s">
        <v>23</v>
      </c>
      <c r="C25" s="74"/>
      <c r="D25" s="55">
        <v>594433.55079999997</v>
      </c>
      <c r="E25" s="58"/>
      <c r="F25" s="58"/>
      <c r="G25" s="55">
        <v>338525.36129999999</v>
      </c>
      <c r="H25" s="56">
        <v>75.594983051569699</v>
      </c>
      <c r="I25" s="55">
        <v>44807.477700000003</v>
      </c>
      <c r="J25" s="56">
        <v>7.5378446656816802</v>
      </c>
      <c r="K25" s="55">
        <v>22591.669300000001</v>
      </c>
      <c r="L25" s="56">
        <v>6.6735529690430901</v>
      </c>
      <c r="M25" s="56">
        <v>0.98336285402336299</v>
      </c>
      <c r="N25" s="55">
        <v>13551251.1832</v>
      </c>
      <c r="O25" s="55">
        <v>13551251.1832</v>
      </c>
      <c r="P25" s="55">
        <v>22559</v>
      </c>
      <c r="Q25" s="55">
        <v>21990</v>
      </c>
      <c r="R25" s="56">
        <v>2.5875397908140099</v>
      </c>
      <c r="S25" s="55">
        <v>26.3501729154661</v>
      </c>
      <c r="T25" s="55">
        <v>25.713851168713099</v>
      </c>
      <c r="U25" s="57">
        <v>2.4148674424052001</v>
      </c>
    </row>
    <row r="26" spans="1:21" ht="12" thickBot="1">
      <c r="A26" s="84"/>
      <c r="B26" s="73" t="s">
        <v>24</v>
      </c>
      <c r="C26" s="74"/>
      <c r="D26" s="55">
        <v>1683722.9097</v>
      </c>
      <c r="E26" s="58"/>
      <c r="F26" s="58"/>
      <c r="G26" s="55">
        <v>812682.6335</v>
      </c>
      <c r="H26" s="56">
        <v>107.180864988916</v>
      </c>
      <c r="I26" s="55">
        <v>295484.72100000002</v>
      </c>
      <c r="J26" s="56">
        <v>17.549486278157801</v>
      </c>
      <c r="K26" s="55">
        <v>154279.44579999999</v>
      </c>
      <c r="L26" s="56">
        <v>18.983972271630901</v>
      </c>
      <c r="M26" s="56">
        <v>0.91525656232296404</v>
      </c>
      <c r="N26" s="55">
        <v>22202121.044199999</v>
      </c>
      <c r="O26" s="55">
        <v>22202121.044199999</v>
      </c>
      <c r="P26" s="55">
        <v>71315</v>
      </c>
      <c r="Q26" s="55">
        <v>71688</v>
      </c>
      <c r="R26" s="56">
        <v>-0.52031023323290104</v>
      </c>
      <c r="S26" s="55">
        <v>23.6096600953516</v>
      </c>
      <c r="T26" s="55">
        <v>22.4809788109586</v>
      </c>
      <c r="U26" s="57">
        <v>4.7805909946803196</v>
      </c>
    </row>
    <row r="27" spans="1:21" ht="12" thickBot="1">
      <c r="A27" s="84"/>
      <c r="B27" s="73" t="s">
        <v>25</v>
      </c>
      <c r="C27" s="74"/>
      <c r="D27" s="55">
        <v>335246.20059999998</v>
      </c>
      <c r="E27" s="58"/>
      <c r="F27" s="58"/>
      <c r="G27" s="55">
        <v>240976.93400000001</v>
      </c>
      <c r="H27" s="56">
        <v>39.119622378463802</v>
      </c>
      <c r="I27" s="55">
        <v>82998.326300000001</v>
      </c>
      <c r="J27" s="56">
        <v>24.7574248869802</v>
      </c>
      <c r="K27" s="55">
        <v>63429.035499999998</v>
      </c>
      <c r="L27" s="56">
        <v>26.321621097561199</v>
      </c>
      <c r="M27" s="56">
        <v>0.308522597667436</v>
      </c>
      <c r="N27" s="55">
        <v>5383195.1309000002</v>
      </c>
      <c r="O27" s="55">
        <v>5383195.1309000002</v>
      </c>
      <c r="P27" s="55">
        <v>32619</v>
      </c>
      <c r="Q27" s="55">
        <v>33832</v>
      </c>
      <c r="R27" s="56">
        <v>-3.58536296996926</v>
      </c>
      <c r="S27" s="55">
        <v>10.277635752168999</v>
      </c>
      <c r="T27" s="55">
        <v>9.8458551814849802</v>
      </c>
      <c r="U27" s="57">
        <v>4.2011663099937699</v>
      </c>
    </row>
    <row r="28" spans="1:21" ht="12" thickBot="1">
      <c r="A28" s="84"/>
      <c r="B28" s="73" t="s">
        <v>26</v>
      </c>
      <c r="C28" s="74"/>
      <c r="D28" s="55">
        <v>1468266.5088</v>
      </c>
      <c r="E28" s="58"/>
      <c r="F28" s="58"/>
      <c r="G28" s="55">
        <v>1136574.6422999999</v>
      </c>
      <c r="H28" s="56">
        <v>29.183465313706101</v>
      </c>
      <c r="I28" s="55">
        <v>42881.8122</v>
      </c>
      <c r="J28" s="56">
        <v>2.9205741561895899</v>
      </c>
      <c r="K28" s="55">
        <v>7839.0608000000002</v>
      </c>
      <c r="L28" s="56">
        <v>0.68970928157755595</v>
      </c>
      <c r="M28" s="56">
        <v>4.4702742195850798</v>
      </c>
      <c r="N28" s="55">
        <v>30399663.0211</v>
      </c>
      <c r="O28" s="55">
        <v>30399663.0211</v>
      </c>
      <c r="P28" s="55">
        <v>43431</v>
      </c>
      <c r="Q28" s="55">
        <v>44936</v>
      </c>
      <c r="R28" s="56">
        <v>-3.3492077621506202</v>
      </c>
      <c r="S28" s="55">
        <v>33.806877778545299</v>
      </c>
      <c r="T28" s="55">
        <v>33.783441636994802</v>
      </c>
      <c r="U28" s="57">
        <v>6.9323590613627001E-2</v>
      </c>
    </row>
    <row r="29" spans="1:21" ht="12" thickBot="1">
      <c r="A29" s="84"/>
      <c r="B29" s="73" t="s">
        <v>27</v>
      </c>
      <c r="C29" s="74"/>
      <c r="D29" s="55">
        <v>1048250.3965</v>
      </c>
      <c r="E29" s="58"/>
      <c r="F29" s="58"/>
      <c r="G29" s="55">
        <v>721033.78110000002</v>
      </c>
      <c r="H29" s="56">
        <v>45.381592926312301</v>
      </c>
      <c r="I29" s="55">
        <v>115907.8628</v>
      </c>
      <c r="J29" s="56">
        <v>11.057268681891699</v>
      </c>
      <c r="K29" s="55">
        <v>118068.715</v>
      </c>
      <c r="L29" s="56">
        <v>16.374921410738299</v>
      </c>
      <c r="M29" s="56">
        <v>-1.8301649170993001E-2</v>
      </c>
      <c r="N29" s="55">
        <v>15369876.8698</v>
      </c>
      <c r="O29" s="55">
        <v>15369876.8698</v>
      </c>
      <c r="P29" s="55">
        <v>113972</v>
      </c>
      <c r="Q29" s="55">
        <v>117524</v>
      </c>
      <c r="R29" s="56">
        <v>-3.0223613900139501</v>
      </c>
      <c r="S29" s="55">
        <v>9.1974379365107204</v>
      </c>
      <c r="T29" s="55">
        <v>7.3326393876995297</v>
      </c>
      <c r="U29" s="57">
        <v>20.275195784780099</v>
      </c>
    </row>
    <row r="30" spans="1:21" ht="12" thickBot="1">
      <c r="A30" s="84"/>
      <c r="B30" s="73" t="s">
        <v>28</v>
      </c>
      <c r="C30" s="74"/>
      <c r="D30" s="55">
        <v>1541127.5714</v>
      </c>
      <c r="E30" s="58"/>
      <c r="F30" s="58"/>
      <c r="G30" s="55">
        <v>789267.27029999997</v>
      </c>
      <c r="H30" s="56">
        <v>95.260544734639595</v>
      </c>
      <c r="I30" s="55">
        <v>172940.6991</v>
      </c>
      <c r="J30" s="56">
        <v>11.2216991188404</v>
      </c>
      <c r="K30" s="55">
        <v>94820.454700000002</v>
      </c>
      <c r="L30" s="56">
        <v>12.0137320104454</v>
      </c>
      <c r="M30" s="56">
        <v>0.82387544593793205</v>
      </c>
      <c r="N30" s="55">
        <v>23697126.423799999</v>
      </c>
      <c r="O30" s="55">
        <v>23697126.423799999</v>
      </c>
      <c r="P30" s="55">
        <v>75242</v>
      </c>
      <c r="Q30" s="55">
        <v>76239</v>
      </c>
      <c r="R30" s="56">
        <v>-1.3077296396857301</v>
      </c>
      <c r="S30" s="55">
        <v>20.482278134552502</v>
      </c>
      <c r="T30" s="55">
        <v>18.363598676530401</v>
      </c>
      <c r="U30" s="57">
        <v>10.34396390921</v>
      </c>
    </row>
    <row r="31" spans="1:21" ht="12" thickBot="1">
      <c r="A31" s="84"/>
      <c r="B31" s="73" t="s">
        <v>29</v>
      </c>
      <c r="C31" s="74"/>
      <c r="D31" s="55">
        <v>1148363.2061999999</v>
      </c>
      <c r="E31" s="58"/>
      <c r="F31" s="58"/>
      <c r="G31" s="55">
        <v>674088.89489999996</v>
      </c>
      <c r="H31" s="56">
        <v>70.357828898866202</v>
      </c>
      <c r="I31" s="55">
        <v>37736.900099999999</v>
      </c>
      <c r="J31" s="56">
        <v>3.28614674314354</v>
      </c>
      <c r="K31" s="55">
        <v>34449.476799999997</v>
      </c>
      <c r="L31" s="56">
        <v>5.1105243033428902</v>
      </c>
      <c r="M31" s="56">
        <v>9.5427379611176005E-2</v>
      </c>
      <c r="N31" s="55">
        <v>51040147.828000002</v>
      </c>
      <c r="O31" s="55">
        <v>51040147.828000002</v>
      </c>
      <c r="P31" s="55">
        <v>28896</v>
      </c>
      <c r="Q31" s="55">
        <v>28694</v>
      </c>
      <c r="R31" s="56">
        <v>0.70397992611694904</v>
      </c>
      <c r="S31" s="55">
        <v>39.741251598837202</v>
      </c>
      <c r="T31" s="55">
        <v>35.013153464138803</v>
      </c>
      <c r="U31" s="57">
        <v>11.897204905435601</v>
      </c>
    </row>
    <row r="32" spans="1:21" ht="12" thickBot="1">
      <c r="A32" s="84"/>
      <c r="B32" s="73" t="s">
        <v>30</v>
      </c>
      <c r="C32" s="74"/>
      <c r="D32" s="55">
        <v>154737.7959</v>
      </c>
      <c r="E32" s="58"/>
      <c r="F32" s="58"/>
      <c r="G32" s="55">
        <v>101614.8276</v>
      </c>
      <c r="H32" s="56">
        <v>52.278756510924801</v>
      </c>
      <c r="I32" s="55">
        <v>37099.6921</v>
      </c>
      <c r="J32" s="56">
        <v>23.975843706586002</v>
      </c>
      <c r="K32" s="55">
        <v>27152.479899999998</v>
      </c>
      <c r="L32" s="56">
        <v>26.720982105961902</v>
      </c>
      <c r="M32" s="56">
        <v>0.36634636087144301</v>
      </c>
      <c r="N32" s="55">
        <v>2696565.0748000001</v>
      </c>
      <c r="O32" s="55">
        <v>2696565.0748000001</v>
      </c>
      <c r="P32" s="55">
        <v>23758</v>
      </c>
      <c r="Q32" s="55">
        <v>24412</v>
      </c>
      <c r="R32" s="56">
        <v>-2.6790103227920699</v>
      </c>
      <c r="S32" s="55">
        <v>6.5130817366781697</v>
      </c>
      <c r="T32" s="55">
        <v>6.2275368671145301</v>
      </c>
      <c r="U32" s="57">
        <v>4.3841745138189099</v>
      </c>
    </row>
    <row r="33" spans="1:21" ht="12" thickBot="1">
      <c r="A33" s="84"/>
      <c r="B33" s="73" t="s">
        <v>31</v>
      </c>
      <c r="C33" s="74"/>
      <c r="D33" s="55">
        <v>478948.21970000002</v>
      </c>
      <c r="E33" s="58"/>
      <c r="F33" s="58"/>
      <c r="G33" s="55">
        <v>291028.69400000002</v>
      </c>
      <c r="H33" s="56">
        <v>64.570789607432999</v>
      </c>
      <c r="I33" s="55">
        <v>37822.5504</v>
      </c>
      <c r="J33" s="56">
        <v>7.8970019814858103</v>
      </c>
      <c r="K33" s="55">
        <v>12409.675999999999</v>
      </c>
      <c r="L33" s="56">
        <v>4.2640730126768904</v>
      </c>
      <c r="M33" s="56">
        <v>2.0478273888859002</v>
      </c>
      <c r="N33" s="55">
        <v>7066137.2514000004</v>
      </c>
      <c r="O33" s="55">
        <v>7066137.2514000004</v>
      </c>
      <c r="P33" s="55">
        <v>17336</v>
      </c>
      <c r="Q33" s="55">
        <v>17044</v>
      </c>
      <c r="R33" s="56">
        <v>1.7132128608307899</v>
      </c>
      <c r="S33" s="55">
        <v>27.6273776938163</v>
      </c>
      <c r="T33" s="55">
        <v>23.423273832433701</v>
      </c>
      <c r="U33" s="57">
        <v>15.2171657693144</v>
      </c>
    </row>
    <row r="34" spans="1:21" ht="12" customHeight="1" thickBot="1">
      <c r="A34" s="84"/>
      <c r="B34" s="73" t="s">
        <v>61</v>
      </c>
      <c r="C34" s="74"/>
      <c r="D34" s="55">
        <v>333534.28000000003</v>
      </c>
      <c r="E34" s="58"/>
      <c r="F34" s="58"/>
      <c r="G34" s="55">
        <v>77363.289999999994</v>
      </c>
      <c r="H34" s="56">
        <v>331.12732149834898</v>
      </c>
      <c r="I34" s="55">
        <v>33949.769999999997</v>
      </c>
      <c r="J34" s="56">
        <v>10.1787948153335</v>
      </c>
      <c r="K34" s="55">
        <v>10755.33</v>
      </c>
      <c r="L34" s="56">
        <v>13.9023689401007</v>
      </c>
      <c r="M34" s="56">
        <v>2.1565530764746401</v>
      </c>
      <c r="N34" s="55">
        <v>14008440.34</v>
      </c>
      <c r="O34" s="55">
        <v>14008440.34</v>
      </c>
      <c r="P34" s="55">
        <v>224</v>
      </c>
      <c r="Q34" s="55">
        <v>199</v>
      </c>
      <c r="R34" s="56">
        <v>12.5628140703518</v>
      </c>
      <c r="S34" s="55">
        <v>1488.99232142857</v>
      </c>
      <c r="T34" s="55">
        <v>1220.6696984924599</v>
      </c>
      <c r="U34" s="57">
        <v>18.0204168332228</v>
      </c>
    </row>
    <row r="35" spans="1:21" ht="12" customHeight="1" thickBot="1">
      <c r="A35" s="84"/>
      <c r="B35" s="73" t="s">
        <v>35</v>
      </c>
      <c r="C35" s="74"/>
      <c r="D35" s="55">
        <v>694248.61</v>
      </c>
      <c r="E35" s="58"/>
      <c r="F35" s="58"/>
      <c r="G35" s="55">
        <v>359771.05</v>
      </c>
      <c r="H35" s="56">
        <v>92.969559390618002</v>
      </c>
      <c r="I35" s="55">
        <v>-70790.94</v>
      </c>
      <c r="J35" s="56">
        <v>-10.196770865698999</v>
      </c>
      <c r="K35" s="55">
        <v>-31224.34</v>
      </c>
      <c r="L35" s="56">
        <v>-8.6789473472087302</v>
      </c>
      <c r="M35" s="56">
        <v>1.2671717000263301</v>
      </c>
      <c r="N35" s="55">
        <v>16460115.66</v>
      </c>
      <c r="O35" s="55">
        <v>16460115.66</v>
      </c>
      <c r="P35" s="55">
        <v>256</v>
      </c>
      <c r="Q35" s="55">
        <v>215</v>
      </c>
      <c r="R35" s="56">
        <v>19.069767441860499</v>
      </c>
      <c r="S35" s="55">
        <v>2711.9086328124999</v>
      </c>
      <c r="T35" s="55">
        <v>2592.7092093023298</v>
      </c>
      <c r="U35" s="57">
        <v>4.39540706010267</v>
      </c>
    </row>
    <row r="36" spans="1:21" ht="12" customHeight="1" thickBot="1">
      <c r="A36" s="84"/>
      <c r="B36" s="73" t="s">
        <v>36</v>
      </c>
      <c r="C36" s="74"/>
      <c r="D36" s="55">
        <v>103954.7</v>
      </c>
      <c r="E36" s="58"/>
      <c r="F36" s="58"/>
      <c r="G36" s="55">
        <v>92949.58</v>
      </c>
      <c r="H36" s="56">
        <v>11.839881363638201</v>
      </c>
      <c r="I36" s="55">
        <v>3211.98</v>
      </c>
      <c r="J36" s="56">
        <v>3.0897881481068201</v>
      </c>
      <c r="K36" s="55">
        <v>-2305.12</v>
      </c>
      <c r="L36" s="56">
        <v>-2.4799681719917399</v>
      </c>
      <c r="M36" s="56">
        <v>-2.3934111890053398</v>
      </c>
      <c r="N36" s="55">
        <v>5560126.5700000003</v>
      </c>
      <c r="O36" s="55">
        <v>5560126.5700000003</v>
      </c>
      <c r="P36" s="55">
        <v>37</v>
      </c>
      <c r="Q36" s="55">
        <v>38</v>
      </c>
      <c r="R36" s="56">
        <v>-2.6315789473684199</v>
      </c>
      <c r="S36" s="55">
        <v>2809.5864864864898</v>
      </c>
      <c r="T36" s="55">
        <v>3700.4050000000002</v>
      </c>
      <c r="U36" s="57">
        <v>-31.706392303570698</v>
      </c>
    </row>
    <row r="37" spans="1:21" ht="12" customHeight="1" thickBot="1">
      <c r="A37" s="84"/>
      <c r="B37" s="73" t="s">
        <v>37</v>
      </c>
      <c r="C37" s="74"/>
      <c r="D37" s="55">
        <v>317127.19</v>
      </c>
      <c r="E37" s="58"/>
      <c r="F37" s="58"/>
      <c r="G37" s="55">
        <v>138529.99</v>
      </c>
      <c r="H37" s="56">
        <v>128.92313065207</v>
      </c>
      <c r="I37" s="55">
        <v>-23177.21</v>
      </c>
      <c r="J37" s="56">
        <v>-7.30849032528557</v>
      </c>
      <c r="K37" s="55">
        <v>-21184.13</v>
      </c>
      <c r="L37" s="56">
        <v>-15.2920894601956</v>
      </c>
      <c r="M37" s="56">
        <v>9.4083637137801004E-2</v>
      </c>
      <c r="N37" s="55">
        <v>9540771.3599999994</v>
      </c>
      <c r="O37" s="55">
        <v>9540771.3599999994</v>
      </c>
      <c r="P37" s="55">
        <v>192</v>
      </c>
      <c r="Q37" s="55">
        <v>183</v>
      </c>
      <c r="R37" s="56">
        <v>4.9180327868852496</v>
      </c>
      <c r="S37" s="55">
        <v>1651.70411458333</v>
      </c>
      <c r="T37" s="55">
        <v>1756.9186885245899</v>
      </c>
      <c r="U37" s="57">
        <v>-6.3700618659413299</v>
      </c>
    </row>
    <row r="38" spans="1:21" ht="12" customHeight="1" thickBot="1">
      <c r="A38" s="84"/>
      <c r="B38" s="73" t="s">
        <v>74</v>
      </c>
      <c r="C38" s="74"/>
      <c r="D38" s="55">
        <v>0.94</v>
      </c>
      <c r="E38" s="58"/>
      <c r="F38" s="58"/>
      <c r="G38" s="55">
        <v>67.78</v>
      </c>
      <c r="H38" s="56">
        <v>-98.613160224254997</v>
      </c>
      <c r="I38" s="55">
        <v>-55.47</v>
      </c>
      <c r="J38" s="56">
        <v>-5901.0638297872301</v>
      </c>
      <c r="K38" s="55">
        <v>-3782.67</v>
      </c>
      <c r="L38" s="56">
        <v>-5580.8055473591003</v>
      </c>
      <c r="M38" s="56">
        <v>-0.98533575490328296</v>
      </c>
      <c r="N38" s="55">
        <v>4.0199999999999996</v>
      </c>
      <c r="O38" s="55">
        <v>4.0199999999999996</v>
      </c>
      <c r="P38" s="55">
        <v>2</v>
      </c>
      <c r="Q38" s="55">
        <v>3</v>
      </c>
      <c r="R38" s="56">
        <v>-33.3333333333333</v>
      </c>
      <c r="S38" s="55">
        <v>0.47</v>
      </c>
      <c r="T38" s="55">
        <v>0.60333333333333306</v>
      </c>
      <c r="U38" s="57">
        <v>-28.368794326241101</v>
      </c>
    </row>
    <row r="39" spans="1:21" ht="12" customHeight="1" thickBot="1">
      <c r="A39" s="84"/>
      <c r="B39" s="73" t="s">
        <v>32</v>
      </c>
      <c r="C39" s="74"/>
      <c r="D39" s="55">
        <v>37576.923000000003</v>
      </c>
      <c r="E39" s="58"/>
      <c r="F39" s="58"/>
      <c r="G39" s="55">
        <v>72294.871499999994</v>
      </c>
      <c r="H39" s="56">
        <v>-48.022698954517097</v>
      </c>
      <c r="I39" s="55">
        <v>3867.2788</v>
      </c>
      <c r="J39" s="56">
        <v>10.291632446861099</v>
      </c>
      <c r="K39" s="55">
        <v>3437.0843</v>
      </c>
      <c r="L39" s="56">
        <v>4.7542574302798197</v>
      </c>
      <c r="M39" s="56">
        <v>0.12516262693935101</v>
      </c>
      <c r="N39" s="55">
        <v>587244.01159999997</v>
      </c>
      <c r="O39" s="55">
        <v>587244.01159999997</v>
      </c>
      <c r="P39" s="55">
        <v>79</v>
      </c>
      <c r="Q39" s="55">
        <v>78</v>
      </c>
      <c r="R39" s="56">
        <v>1.2820512820512799</v>
      </c>
      <c r="S39" s="55">
        <v>475.65725316455701</v>
      </c>
      <c r="T39" s="55">
        <v>359.34691794871799</v>
      </c>
      <c r="U39" s="57">
        <v>24.452551588780398</v>
      </c>
    </row>
    <row r="40" spans="1:21" ht="12" customHeight="1" thickBot="1">
      <c r="A40" s="84"/>
      <c r="B40" s="73" t="s">
        <v>33</v>
      </c>
      <c r="C40" s="74"/>
      <c r="D40" s="55">
        <v>802441.87470000004</v>
      </c>
      <c r="E40" s="58"/>
      <c r="F40" s="58"/>
      <c r="G40" s="55">
        <v>441849.49979999999</v>
      </c>
      <c r="H40" s="56">
        <v>81.609773251575405</v>
      </c>
      <c r="I40" s="55">
        <v>41329.144200000002</v>
      </c>
      <c r="J40" s="56">
        <v>5.2604549601528898</v>
      </c>
      <c r="K40" s="55">
        <v>19955.9804</v>
      </c>
      <c r="L40" s="56">
        <v>4.5164655406496896</v>
      </c>
      <c r="M40" s="56">
        <v>1.11526031564954</v>
      </c>
      <c r="N40" s="55">
        <v>12183397.237199999</v>
      </c>
      <c r="O40" s="55">
        <v>12183397.237199999</v>
      </c>
      <c r="P40" s="55">
        <v>3212</v>
      </c>
      <c r="Q40" s="55">
        <v>3112</v>
      </c>
      <c r="R40" s="56">
        <v>3.2133676092545</v>
      </c>
      <c r="S40" s="55">
        <v>249.8262374533</v>
      </c>
      <c r="T40" s="55">
        <v>230.62290812981999</v>
      </c>
      <c r="U40" s="57">
        <v>7.6866743538375299</v>
      </c>
    </row>
    <row r="41" spans="1:21" ht="12" thickBot="1">
      <c r="A41" s="84"/>
      <c r="B41" s="73" t="s">
        <v>38</v>
      </c>
      <c r="C41" s="74"/>
      <c r="D41" s="55">
        <v>207635.06</v>
      </c>
      <c r="E41" s="58"/>
      <c r="F41" s="58"/>
      <c r="G41" s="55">
        <v>114114.55</v>
      </c>
      <c r="H41" s="56">
        <v>81.953186513025699</v>
      </c>
      <c r="I41" s="55">
        <v>-9100.99</v>
      </c>
      <c r="J41" s="56">
        <v>-4.3831663111229897</v>
      </c>
      <c r="K41" s="55">
        <v>-15324.78</v>
      </c>
      <c r="L41" s="56">
        <v>-13.4292953878362</v>
      </c>
      <c r="M41" s="56">
        <v>-0.40612589544515498</v>
      </c>
      <c r="N41" s="55">
        <v>6799489</v>
      </c>
      <c r="O41" s="55">
        <v>6799489</v>
      </c>
      <c r="P41" s="55">
        <v>128</v>
      </c>
      <c r="Q41" s="55">
        <v>159</v>
      </c>
      <c r="R41" s="56">
        <v>-19.4968553459119</v>
      </c>
      <c r="S41" s="55">
        <v>1622.14890625</v>
      </c>
      <c r="T41" s="55">
        <v>1437.1788050314501</v>
      </c>
      <c r="U41" s="57">
        <v>11.402781859660299</v>
      </c>
    </row>
    <row r="42" spans="1:21" ht="12" customHeight="1" thickBot="1">
      <c r="A42" s="84"/>
      <c r="B42" s="73" t="s">
        <v>39</v>
      </c>
      <c r="C42" s="74"/>
      <c r="D42" s="55">
        <v>121708.28</v>
      </c>
      <c r="E42" s="58"/>
      <c r="F42" s="58"/>
      <c r="G42" s="55">
        <v>56524.82</v>
      </c>
      <c r="H42" s="56">
        <v>115.31829734265401</v>
      </c>
      <c r="I42" s="55">
        <v>20790.02</v>
      </c>
      <c r="J42" s="56">
        <v>17.081845212174599</v>
      </c>
      <c r="K42" s="55">
        <v>7666.17</v>
      </c>
      <c r="L42" s="56">
        <v>13.562484586417099</v>
      </c>
      <c r="M42" s="56">
        <v>1.71191742421574</v>
      </c>
      <c r="N42" s="55">
        <v>3226080.24</v>
      </c>
      <c r="O42" s="55">
        <v>3226080.24</v>
      </c>
      <c r="P42" s="55">
        <v>109</v>
      </c>
      <c r="Q42" s="55">
        <v>113</v>
      </c>
      <c r="R42" s="56">
        <v>-3.5398230088495599</v>
      </c>
      <c r="S42" s="55">
        <v>1116.58972477064</v>
      </c>
      <c r="T42" s="55">
        <v>1078.5998230088501</v>
      </c>
      <c r="U42" s="57">
        <v>3.4023151851586202</v>
      </c>
    </row>
    <row r="43" spans="1:21" ht="12" thickBot="1">
      <c r="A43" s="85"/>
      <c r="B43" s="73" t="s">
        <v>34</v>
      </c>
      <c r="C43" s="74"/>
      <c r="D43" s="59">
        <v>25619.918900000001</v>
      </c>
      <c r="E43" s="60"/>
      <c r="F43" s="60"/>
      <c r="G43" s="59">
        <v>10671.510399999999</v>
      </c>
      <c r="H43" s="61">
        <v>140.077720394669</v>
      </c>
      <c r="I43" s="59">
        <v>4563.4317000000001</v>
      </c>
      <c r="J43" s="61">
        <v>17.812045845313001</v>
      </c>
      <c r="K43" s="59">
        <v>798.49090000000001</v>
      </c>
      <c r="L43" s="61">
        <v>7.4824544049547104</v>
      </c>
      <c r="M43" s="61">
        <v>4.7150703909086502</v>
      </c>
      <c r="N43" s="59">
        <v>164851.56169999999</v>
      </c>
      <c r="O43" s="59">
        <v>164851.56169999999</v>
      </c>
      <c r="P43" s="59">
        <v>10</v>
      </c>
      <c r="Q43" s="59">
        <v>13</v>
      </c>
      <c r="R43" s="61">
        <v>-23.076923076923102</v>
      </c>
      <c r="S43" s="59">
        <v>2561.9918899999998</v>
      </c>
      <c r="T43" s="59">
        <v>2195.8738769230799</v>
      </c>
      <c r="U43" s="62">
        <v>14.290365808961401</v>
      </c>
    </row>
  </sheetData>
  <mergeCells count="41">
    <mergeCell ref="A8:A43"/>
    <mergeCell ref="B25:C25"/>
    <mergeCell ref="B26:C26"/>
    <mergeCell ref="B21:C21"/>
    <mergeCell ref="B22:C22"/>
    <mergeCell ref="B15:C15"/>
    <mergeCell ref="A1:U4"/>
    <mergeCell ref="W1:W4"/>
    <mergeCell ref="B6:C6"/>
    <mergeCell ref="A7:C7"/>
    <mergeCell ref="B8:C8"/>
    <mergeCell ref="B23:C23"/>
    <mergeCell ref="B24:C24"/>
    <mergeCell ref="B19:C19"/>
    <mergeCell ref="B43:C43"/>
    <mergeCell ref="B14:C14"/>
    <mergeCell ref="B12:C12"/>
    <mergeCell ref="B13:C13"/>
    <mergeCell ref="B28:C28"/>
    <mergeCell ref="B27:C27"/>
    <mergeCell ref="B16:C16"/>
    <mergeCell ref="B17:C17"/>
    <mergeCell ref="B20:C20"/>
    <mergeCell ref="B9:C9"/>
    <mergeCell ref="B10:C10"/>
    <mergeCell ref="B11:C11"/>
    <mergeCell ref="B18:C18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42753</v>
      </c>
      <c r="C2" s="65">
        <v>12</v>
      </c>
      <c r="D2" s="65">
        <v>99049</v>
      </c>
      <c r="E2" s="65">
        <v>1268544.7853290599</v>
      </c>
      <c r="F2" s="65">
        <v>938881.73331111099</v>
      </c>
      <c r="G2" s="37"/>
      <c r="H2" s="37"/>
    </row>
    <row r="3" spans="1:8">
      <c r="A3" s="65">
        <v>2</v>
      </c>
      <c r="B3" s="66">
        <v>42753</v>
      </c>
      <c r="C3" s="65">
        <v>13</v>
      </c>
      <c r="D3" s="65">
        <v>19090</v>
      </c>
      <c r="E3" s="65">
        <v>176963.741700855</v>
      </c>
      <c r="F3" s="65">
        <v>130915.95987606799</v>
      </c>
      <c r="G3" s="37"/>
      <c r="H3" s="37"/>
    </row>
    <row r="4" spans="1:8">
      <c r="A4" s="65">
        <v>3</v>
      </c>
      <c r="B4" s="66">
        <v>42753</v>
      </c>
      <c r="C4" s="65">
        <v>14</v>
      </c>
      <c r="D4" s="65">
        <v>142869</v>
      </c>
      <c r="E4" s="65">
        <v>239350.93190424301</v>
      </c>
      <c r="F4" s="65">
        <v>176849.850513115</v>
      </c>
      <c r="G4" s="37"/>
      <c r="H4" s="37"/>
    </row>
    <row r="5" spans="1:8">
      <c r="A5" s="65">
        <v>4</v>
      </c>
      <c r="B5" s="66">
        <v>42753</v>
      </c>
      <c r="C5" s="65">
        <v>15</v>
      </c>
      <c r="D5" s="65">
        <v>4914</v>
      </c>
      <c r="E5" s="65">
        <v>90089.799146252204</v>
      </c>
      <c r="F5" s="65">
        <v>71962.600872044495</v>
      </c>
      <c r="G5" s="37"/>
      <c r="H5" s="37"/>
    </row>
    <row r="6" spans="1:8">
      <c r="A6" s="65">
        <v>5</v>
      </c>
      <c r="B6" s="66">
        <v>42753</v>
      </c>
      <c r="C6" s="65">
        <v>16</v>
      </c>
      <c r="D6" s="65">
        <v>8328</v>
      </c>
      <c r="E6" s="65">
        <v>325425.39049743599</v>
      </c>
      <c r="F6" s="65">
        <v>268118.07020341902</v>
      </c>
      <c r="G6" s="37"/>
      <c r="H6" s="37"/>
    </row>
    <row r="7" spans="1:8">
      <c r="A7" s="65">
        <v>6</v>
      </c>
      <c r="B7" s="66">
        <v>42753</v>
      </c>
      <c r="C7" s="65">
        <v>17</v>
      </c>
      <c r="D7" s="65">
        <v>23874</v>
      </c>
      <c r="E7" s="65">
        <v>366581.36747863202</v>
      </c>
      <c r="F7" s="65">
        <v>277474.55507350399</v>
      </c>
      <c r="G7" s="37"/>
      <c r="H7" s="37"/>
    </row>
    <row r="8" spans="1:8">
      <c r="A8" s="65">
        <v>7</v>
      </c>
      <c r="B8" s="66">
        <v>42753</v>
      </c>
      <c r="C8" s="65">
        <v>18</v>
      </c>
      <c r="D8" s="65">
        <v>88853</v>
      </c>
      <c r="E8" s="65">
        <v>168784.50197521399</v>
      </c>
      <c r="F8" s="65">
        <v>133538.59037606799</v>
      </c>
      <c r="G8" s="37"/>
      <c r="H8" s="37"/>
    </row>
    <row r="9" spans="1:8">
      <c r="A9" s="65">
        <v>8</v>
      </c>
      <c r="B9" s="66">
        <v>42753</v>
      </c>
      <c r="C9" s="65">
        <v>19</v>
      </c>
      <c r="D9" s="65">
        <v>27657</v>
      </c>
      <c r="E9" s="65">
        <v>185316.15509572599</v>
      </c>
      <c r="F9" s="65">
        <v>210963.306363248</v>
      </c>
      <c r="G9" s="37"/>
      <c r="H9" s="37"/>
    </row>
    <row r="10" spans="1:8">
      <c r="A10" s="65">
        <v>9</v>
      </c>
      <c r="B10" s="66">
        <v>42753</v>
      </c>
      <c r="C10" s="65">
        <v>21</v>
      </c>
      <c r="D10" s="65">
        <v>376215</v>
      </c>
      <c r="E10" s="65">
        <v>1676758.9756632501</v>
      </c>
      <c r="F10" s="65">
        <v>1781853.13311197</v>
      </c>
      <c r="G10" s="37"/>
      <c r="H10" s="37"/>
    </row>
    <row r="11" spans="1:8">
      <c r="A11" s="65">
        <v>10</v>
      </c>
      <c r="B11" s="66">
        <v>42753</v>
      </c>
      <c r="C11" s="65">
        <v>22</v>
      </c>
      <c r="D11" s="65">
        <v>86446</v>
      </c>
      <c r="E11" s="65">
        <v>2096053.2850273501</v>
      </c>
      <c r="F11" s="65">
        <v>1841286.41235983</v>
      </c>
      <c r="G11" s="37"/>
      <c r="H11" s="37"/>
    </row>
    <row r="12" spans="1:8">
      <c r="A12" s="65">
        <v>11</v>
      </c>
      <c r="B12" s="66">
        <v>42753</v>
      </c>
      <c r="C12" s="65">
        <v>23</v>
      </c>
      <c r="D12" s="65">
        <v>261315.82500000001</v>
      </c>
      <c r="E12" s="65">
        <v>4923022.83156667</v>
      </c>
      <c r="F12" s="65">
        <v>4220554.7374068396</v>
      </c>
      <c r="G12" s="37"/>
      <c r="H12" s="37"/>
    </row>
    <row r="13" spans="1:8">
      <c r="A13" s="65">
        <v>12</v>
      </c>
      <c r="B13" s="66">
        <v>42753</v>
      </c>
      <c r="C13" s="65">
        <v>24</v>
      </c>
      <c r="D13" s="65">
        <v>31944.5</v>
      </c>
      <c r="E13" s="65">
        <v>942796.73744358995</v>
      </c>
      <c r="F13" s="65">
        <v>861605.75719999999</v>
      </c>
      <c r="G13" s="37"/>
      <c r="H13" s="37"/>
    </row>
    <row r="14" spans="1:8">
      <c r="A14" s="65">
        <v>13</v>
      </c>
      <c r="B14" s="66">
        <v>42753</v>
      </c>
      <c r="C14" s="65">
        <v>25</v>
      </c>
      <c r="D14" s="65">
        <v>139768</v>
      </c>
      <c r="E14" s="65">
        <v>1895300.4582</v>
      </c>
      <c r="F14" s="65">
        <v>1739102.638</v>
      </c>
      <c r="G14" s="37"/>
      <c r="H14" s="37"/>
    </row>
    <row r="15" spans="1:8">
      <c r="A15" s="65">
        <v>14</v>
      </c>
      <c r="B15" s="66">
        <v>42753</v>
      </c>
      <c r="C15" s="65">
        <v>26</v>
      </c>
      <c r="D15" s="65">
        <v>86333</v>
      </c>
      <c r="E15" s="65">
        <v>694204.29233890795</v>
      </c>
      <c r="F15" s="65">
        <v>598621.157752258</v>
      </c>
      <c r="G15" s="37"/>
      <c r="H15" s="37"/>
    </row>
    <row r="16" spans="1:8">
      <c r="A16" s="65">
        <v>15</v>
      </c>
      <c r="B16" s="66">
        <v>42753</v>
      </c>
      <c r="C16" s="65">
        <v>27</v>
      </c>
      <c r="D16" s="65">
        <v>174688.14499999999</v>
      </c>
      <c r="E16" s="65">
        <v>1790482.8974242299</v>
      </c>
      <c r="F16" s="65">
        <v>1660162.8061142999</v>
      </c>
      <c r="G16" s="37"/>
      <c r="H16" s="37"/>
    </row>
    <row r="17" spans="1:9">
      <c r="A17" s="65">
        <v>16</v>
      </c>
      <c r="B17" s="66">
        <v>42753</v>
      </c>
      <c r="C17" s="65">
        <v>29</v>
      </c>
      <c r="D17" s="65">
        <v>195882</v>
      </c>
      <c r="E17" s="65">
        <v>2915272.2702811998</v>
      </c>
      <c r="F17" s="65">
        <v>2608956.73354701</v>
      </c>
      <c r="G17" s="37"/>
      <c r="H17" s="37"/>
    </row>
    <row r="18" spans="1:9">
      <c r="A18" s="65">
        <v>17</v>
      </c>
      <c r="B18" s="66">
        <v>42753</v>
      </c>
      <c r="C18" s="65">
        <v>31</v>
      </c>
      <c r="D18" s="65">
        <v>32015.251</v>
      </c>
      <c r="E18" s="65">
        <v>503405.070984116</v>
      </c>
      <c r="F18" s="65">
        <v>441732.07980432903</v>
      </c>
      <c r="G18" s="37"/>
      <c r="H18" s="37"/>
    </row>
    <row r="19" spans="1:9">
      <c r="A19" s="65">
        <v>18</v>
      </c>
      <c r="B19" s="66">
        <v>42753</v>
      </c>
      <c r="C19" s="65">
        <v>32</v>
      </c>
      <c r="D19" s="65">
        <v>26911.924999999999</v>
      </c>
      <c r="E19" s="65">
        <v>594433.55719736801</v>
      </c>
      <c r="F19" s="65">
        <v>549626.06972044101</v>
      </c>
      <c r="G19" s="37"/>
      <c r="H19" s="37"/>
    </row>
    <row r="20" spans="1:9">
      <c r="A20" s="65">
        <v>19</v>
      </c>
      <c r="B20" s="66">
        <v>42753</v>
      </c>
      <c r="C20" s="65">
        <v>33</v>
      </c>
      <c r="D20" s="65">
        <v>75668.561000000002</v>
      </c>
      <c r="E20" s="65">
        <v>1683722.9651907301</v>
      </c>
      <c r="F20" s="65">
        <v>1388238.1626221801</v>
      </c>
      <c r="G20" s="37"/>
      <c r="H20" s="37"/>
    </row>
    <row r="21" spans="1:9">
      <c r="A21" s="65">
        <v>20</v>
      </c>
      <c r="B21" s="66">
        <v>42753</v>
      </c>
      <c r="C21" s="65">
        <v>34</v>
      </c>
      <c r="D21" s="65">
        <v>41833.447</v>
      </c>
      <c r="E21" s="65">
        <v>335246.12919050001</v>
      </c>
      <c r="F21" s="65">
        <v>252247.882141668</v>
      </c>
      <c r="G21" s="37"/>
      <c r="H21" s="37"/>
    </row>
    <row r="22" spans="1:9">
      <c r="A22" s="65">
        <v>21</v>
      </c>
      <c r="B22" s="66">
        <v>42753</v>
      </c>
      <c r="C22" s="65">
        <v>35</v>
      </c>
      <c r="D22" s="65">
        <v>48557.671000000002</v>
      </c>
      <c r="E22" s="65">
        <v>1468266.50839646</v>
      </c>
      <c r="F22" s="65">
        <v>1425384.69336106</v>
      </c>
      <c r="G22" s="37"/>
      <c r="H22" s="37"/>
    </row>
    <row r="23" spans="1:9">
      <c r="A23" s="65">
        <v>22</v>
      </c>
      <c r="B23" s="66">
        <v>42753</v>
      </c>
      <c r="C23" s="65">
        <v>36</v>
      </c>
      <c r="D23" s="65">
        <v>193865.06200000001</v>
      </c>
      <c r="E23" s="65">
        <v>1048250.39638142</v>
      </c>
      <c r="F23" s="65">
        <v>932342.45966486901</v>
      </c>
      <c r="G23" s="37"/>
      <c r="H23" s="37"/>
    </row>
    <row r="24" spans="1:9">
      <c r="A24" s="65">
        <v>23</v>
      </c>
      <c r="B24" s="66">
        <v>42753</v>
      </c>
      <c r="C24" s="65">
        <v>37</v>
      </c>
      <c r="D24" s="65">
        <v>162252.47</v>
      </c>
      <c r="E24" s="65">
        <v>1541127.58395841</v>
      </c>
      <c r="F24" s="65">
        <v>1368186.7291457001</v>
      </c>
      <c r="G24" s="37"/>
      <c r="H24" s="37"/>
    </row>
    <row r="25" spans="1:9">
      <c r="A25" s="65">
        <v>24</v>
      </c>
      <c r="B25" s="66">
        <v>42753</v>
      </c>
      <c r="C25" s="65">
        <v>38</v>
      </c>
      <c r="D25" s="65">
        <v>199990.68</v>
      </c>
      <c r="E25" s="65">
        <v>1148363.1795796501</v>
      </c>
      <c r="F25" s="65">
        <v>1110626.2454345101</v>
      </c>
      <c r="G25" s="37"/>
      <c r="H25" s="37"/>
    </row>
    <row r="26" spans="1:9">
      <c r="A26" s="65">
        <v>25</v>
      </c>
      <c r="B26" s="66">
        <v>42753</v>
      </c>
      <c r="C26" s="65">
        <v>39</v>
      </c>
      <c r="D26" s="65">
        <v>75922.370999999999</v>
      </c>
      <c r="E26" s="65">
        <v>154737.67212440801</v>
      </c>
      <c r="F26" s="65">
        <v>117638.114302799</v>
      </c>
      <c r="G26" s="37"/>
      <c r="H26" s="37"/>
    </row>
    <row r="27" spans="1:9">
      <c r="A27" s="65">
        <v>26</v>
      </c>
      <c r="B27" s="66">
        <v>42753</v>
      </c>
      <c r="C27" s="65">
        <v>42</v>
      </c>
      <c r="D27" s="65">
        <v>22191.804</v>
      </c>
      <c r="E27" s="65">
        <v>478948.2193</v>
      </c>
      <c r="F27" s="65">
        <v>441125.66930000001</v>
      </c>
      <c r="G27" s="37"/>
      <c r="H27" s="37"/>
    </row>
    <row r="28" spans="1:9">
      <c r="A28" s="65">
        <v>27</v>
      </c>
      <c r="B28" s="66">
        <v>42753</v>
      </c>
      <c r="C28" s="65">
        <v>70</v>
      </c>
      <c r="D28" s="65">
        <v>212</v>
      </c>
      <c r="E28" s="65">
        <v>333534.28000000003</v>
      </c>
      <c r="F28" s="65">
        <v>299584.51</v>
      </c>
      <c r="G28" s="37"/>
      <c r="H28" s="37"/>
    </row>
    <row r="29" spans="1:9">
      <c r="A29" s="65">
        <v>28</v>
      </c>
      <c r="B29" s="66">
        <v>42753</v>
      </c>
      <c r="C29" s="65">
        <v>71</v>
      </c>
      <c r="D29" s="65">
        <v>252</v>
      </c>
      <c r="E29" s="65">
        <v>694248.61</v>
      </c>
      <c r="F29" s="65">
        <v>765039.55</v>
      </c>
      <c r="G29" s="37"/>
      <c r="H29" s="37"/>
    </row>
    <row r="30" spans="1:9">
      <c r="A30" s="65">
        <v>29</v>
      </c>
      <c r="B30" s="66">
        <v>42753</v>
      </c>
      <c r="C30" s="65">
        <v>72</v>
      </c>
      <c r="D30" s="65">
        <v>37</v>
      </c>
      <c r="E30" s="65">
        <v>103954.7</v>
      </c>
      <c r="F30" s="65">
        <v>100742.72</v>
      </c>
      <c r="G30" s="37"/>
      <c r="H30" s="37"/>
    </row>
    <row r="31" spans="1:9">
      <c r="A31" s="39">
        <v>30</v>
      </c>
      <c r="B31" s="66">
        <v>42753</v>
      </c>
      <c r="C31" s="39">
        <v>73</v>
      </c>
      <c r="D31" s="39">
        <v>174</v>
      </c>
      <c r="E31" s="39">
        <v>317127.19</v>
      </c>
      <c r="F31" s="39">
        <v>340304.4</v>
      </c>
      <c r="G31" s="39"/>
      <c r="H31" s="39"/>
      <c r="I31" s="39"/>
    </row>
    <row r="32" spans="1:9">
      <c r="A32" s="39">
        <v>31</v>
      </c>
      <c r="B32" s="66">
        <v>42753</v>
      </c>
      <c r="C32" s="39">
        <v>74</v>
      </c>
      <c r="D32" s="39">
        <v>2</v>
      </c>
      <c r="E32" s="39">
        <v>0.94</v>
      </c>
      <c r="F32" s="39">
        <v>56.41</v>
      </c>
      <c r="G32" s="39"/>
      <c r="H32" s="39"/>
    </row>
    <row r="33" spans="1:8">
      <c r="A33" s="39">
        <v>32</v>
      </c>
      <c r="B33" s="66">
        <v>42753</v>
      </c>
      <c r="C33" s="39">
        <v>75</v>
      </c>
      <c r="D33" s="39">
        <v>82</v>
      </c>
      <c r="E33" s="39">
        <v>37576.9230769231</v>
      </c>
      <c r="F33" s="39">
        <v>33709.645299145297</v>
      </c>
      <c r="G33" s="39"/>
      <c r="H33" s="39"/>
    </row>
    <row r="34" spans="1:8">
      <c r="A34" s="39">
        <v>33</v>
      </c>
      <c r="B34" s="66">
        <v>42753</v>
      </c>
      <c r="C34" s="39">
        <v>76</v>
      </c>
      <c r="D34" s="39">
        <v>3656</v>
      </c>
      <c r="E34" s="39">
        <v>802441.86752564099</v>
      </c>
      <c r="F34" s="39">
        <v>761112.72847179498</v>
      </c>
      <c r="G34" s="30"/>
      <c r="H34" s="30"/>
    </row>
    <row r="35" spans="1:8">
      <c r="A35" s="39">
        <v>34</v>
      </c>
      <c r="B35" s="66">
        <v>42753</v>
      </c>
      <c r="C35" s="39">
        <v>77</v>
      </c>
      <c r="D35" s="39">
        <v>126</v>
      </c>
      <c r="E35" s="39">
        <v>207635.06</v>
      </c>
      <c r="F35" s="39">
        <v>216736.05</v>
      </c>
      <c r="G35" s="30"/>
      <c r="H35" s="30"/>
    </row>
    <row r="36" spans="1:8">
      <c r="A36" s="39">
        <v>35</v>
      </c>
      <c r="B36" s="66">
        <v>42753</v>
      </c>
      <c r="C36" s="39">
        <v>78</v>
      </c>
      <c r="D36" s="39">
        <v>99</v>
      </c>
      <c r="E36" s="39">
        <v>121708.28</v>
      </c>
      <c r="F36" s="39">
        <v>100918.26</v>
      </c>
      <c r="G36" s="30"/>
      <c r="H36" s="30"/>
    </row>
    <row r="37" spans="1:8">
      <c r="A37" s="39">
        <v>36</v>
      </c>
      <c r="B37" s="66">
        <v>42753</v>
      </c>
      <c r="C37" s="39">
        <v>99</v>
      </c>
      <c r="D37" s="39">
        <v>10</v>
      </c>
      <c r="E37" s="39">
        <v>25619.9190681492</v>
      </c>
      <c r="F37" s="39">
        <v>21056.487482036198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2017-01-19T05:46:40Z</dcterms:modified>
</cp:coreProperties>
</file>