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<sst xmlns="http://schemas.openxmlformats.org/spreadsheetml/2006/main" count="115" uniqueCount="75">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</sst>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101" fillId="0" borderId="0" xfId="0" applyFont="1" applyAlignment="1">
      <alignment horizontal="left" wrapText="1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vertical="center"/>
    </xf>
    <xf numFmtId="0" fontId="10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4" fontId="45" fillId="34" borderId="1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14" fontId="44" fillId="33" borderId="12" xfId="0" applyNumberFormat="1" applyFont="1" applyFill="1" applyBorder="1" applyAlignment="1">
      <alignment vertical="center" wrapText="1"/>
    </xf>
    <xf numFmtId="4" fontId="44" fillId="35" borderId="10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f1ea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f1ea1e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f1ea49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>
      <c r="A3" s="49" t="s">
        <v>5</v>
      </c>
      <c r="B3" s="49"/>
      <c r="C3" s="49"/>
      <c r="D3" s="49"/>
      <c r="E3" s="15">
        <f>SUM(E4:E42)</f>
        <v>38630156.599600002</v>
      </c>
      <c r="F3" s="25">
        <f>RA!I7</f>
        <v>3481315.6397000002</v>
      </c>
      <c r="G3" s="16">
        <f>SUM(G4:G42)</f>
        <v>35148840.959899999</v>
      </c>
      <c r="H3" s="27">
        <f>RA!J7</f>
        <v>9.0119117967439095</v>
      </c>
      <c r="I3" s="20">
        <f>SUM(I4:I42)</f>
        <v>38630169.010894559</v>
      </c>
      <c r="J3" s="21">
        <f>SUM(J4:J42)</f>
        <v>35148841.033167273</v>
      </c>
      <c r="K3" s="22">
        <f>E3-I3</f>
        <v>-12.411294557154179</v>
      </c>
      <c r="L3" s="22">
        <f>G3-J3</f>
        <v>-7.3267273604869843E-2</v>
      </c>
    </row>
    <row r="4" spans="1:13">
      <c r="A4" s="50">
        <f>RA!A8</f>
        <v>42754</v>
      </c>
      <c r="B4" s="12">
        <v>12</v>
      </c>
      <c r="C4" s="45" t="s">
        <v>6</v>
      </c>
      <c r="D4" s="45"/>
      <c r="E4" s="15">
        <f>IFERROR(VLOOKUP(C4,RA!B:D,3,0),0)</f>
        <v>1545688.3319999999</v>
      </c>
      <c r="F4" s="25">
        <f>IFERROR(VLOOKUP(C4,RA!B:I,8,0),0)</f>
        <v>375148.93079999997</v>
      </c>
      <c r="G4" s="16">
        <f t="shared" ref="G4:G42" si="0">E4-F4</f>
        <v>1170539.4012</v>
      </c>
      <c r="H4" s="27">
        <f>RA!J8</f>
        <v>24.270671068247399</v>
      </c>
      <c r="I4" s="20">
        <f>IFERROR(VLOOKUP(B4,RMS!C:E,3,FALSE),0)</f>
        <v>1545690.2468401699</v>
      </c>
      <c r="J4" s="21">
        <f>IFERROR(VLOOKUP(B4,RMS!C:F,4,FALSE),0)</f>
        <v>1170539.4045615401</v>
      </c>
      <c r="K4" s="22">
        <f t="shared" ref="K4:K42" si="1">E4-I4</f>
        <v>-1.914840169949457</v>
      </c>
      <c r="L4" s="22">
        <f t="shared" ref="L4:L42" si="2">G4-J4</f>
        <v>-3.3615401480346918E-3</v>
      </c>
    </row>
    <row r="5" spans="1:13">
      <c r="A5" s="50"/>
      <c r="B5" s="12">
        <v>13</v>
      </c>
      <c r="C5" s="45" t="s">
        <v>7</v>
      </c>
      <c r="D5" s="45"/>
      <c r="E5" s="15">
        <f>IFERROR(VLOOKUP(C5,RA!B:D,3,0),0)</f>
        <v>211227.08869999999</v>
      </c>
      <c r="F5" s="25">
        <f>IFERROR(VLOOKUP(C5,RA!B:I,8,0),0)</f>
        <v>55248.289799999999</v>
      </c>
      <c r="G5" s="16">
        <f t="shared" si="0"/>
        <v>155978.79889999999</v>
      </c>
      <c r="H5" s="27">
        <f>RA!J9</f>
        <v>26.155873349401499</v>
      </c>
      <c r="I5" s="20">
        <f>IFERROR(VLOOKUP(B5,RMS!C:E,3,FALSE),0)</f>
        <v>211227.16431965801</v>
      </c>
      <c r="J5" s="21">
        <f>IFERROR(VLOOKUP(B5,RMS!C:F,4,FALSE),0)</f>
        <v>155978.77673247899</v>
      </c>
      <c r="K5" s="22">
        <f t="shared" si="1"/>
        <v>-7.5619658018695191E-2</v>
      </c>
      <c r="L5" s="22">
        <f t="shared" si="2"/>
        <v>2.2167521005030721E-2</v>
      </c>
      <c r="M5" s="32"/>
    </row>
    <row r="6" spans="1:13">
      <c r="A6" s="50"/>
      <c r="B6" s="12">
        <v>14</v>
      </c>
      <c r="C6" s="45" t="s">
        <v>8</v>
      </c>
      <c r="D6" s="45"/>
      <c r="E6" s="15">
        <f>IFERROR(VLOOKUP(C6,RA!B:D,3,0),0)</f>
        <v>342418.24550000002</v>
      </c>
      <c r="F6" s="25">
        <f>IFERROR(VLOOKUP(C6,RA!B:I,8,0),0)</f>
        <v>58262.2284</v>
      </c>
      <c r="G6" s="16">
        <f t="shared" si="0"/>
        <v>284156.0171</v>
      </c>
      <c r="H6" s="27">
        <f>RA!J10</f>
        <v>17.014931057463201</v>
      </c>
      <c r="I6" s="20">
        <f>IFERROR(VLOOKUP(B6,RMS!C:E,3,FALSE),0)</f>
        <v>342419.75822482398</v>
      </c>
      <c r="J6" s="21">
        <f>IFERROR(VLOOKUP(B6,RMS!C:F,4,FALSE),0)</f>
        <v>284156.00681887602</v>
      </c>
      <c r="K6" s="22">
        <f>E6-I6</f>
        <v>-1.5127248239587061</v>
      </c>
      <c r="L6" s="22">
        <f t="shared" si="2"/>
        <v>1.0281123977620155E-2</v>
      </c>
      <c r="M6" s="32"/>
    </row>
    <row r="7" spans="1:13">
      <c r="A7" s="50"/>
      <c r="B7" s="12">
        <v>15</v>
      </c>
      <c r="C7" s="45" t="s">
        <v>9</v>
      </c>
      <c r="D7" s="45"/>
      <c r="E7" s="15">
        <f>IFERROR(VLOOKUP(C7,RA!B:D,3,0),0)</f>
        <v>113694.40029999999</v>
      </c>
      <c r="F7" s="25">
        <f>IFERROR(VLOOKUP(C7,RA!B:I,8,0),0)</f>
        <v>19827.6757</v>
      </c>
      <c r="G7" s="16">
        <f t="shared" si="0"/>
        <v>93866.724599999987</v>
      </c>
      <c r="H7" s="27">
        <f>RA!J11</f>
        <v>17.4394478951309</v>
      </c>
      <c r="I7" s="20">
        <f>IFERROR(VLOOKUP(B7,RMS!C:E,3,FALSE),0)</f>
        <v>113694.465389305</v>
      </c>
      <c r="J7" s="21">
        <f>IFERROR(VLOOKUP(B7,RMS!C:F,4,FALSE),0)</f>
        <v>93866.725237939594</v>
      </c>
      <c r="K7" s="22">
        <f t="shared" si="1"/>
        <v>-6.5089305004221387E-2</v>
      </c>
      <c r="L7" s="22">
        <f t="shared" si="2"/>
        <v>-6.379396072588861E-4</v>
      </c>
      <c r="M7" s="32"/>
    </row>
    <row r="8" spans="1:13">
      <c r="A8" s="50"/>
      <c r="B8" s="12">
        <v>16</v>
      </c>
      <c r="C8" s="45" t="s">
        <v>10</v>
      </c>
      <c r="D8" s="45"/>
      <c r="E8" s="15">
        <f>IFERROR(VLOOKUP(C8,RA!B:D,3,0),0)</f>
        <v>378569.90769999998</v>
      </c>
      <c r="F8" s="25">
        <f>IFERROR(VLOOKUP(C8,RA!B:I,8,0),0)</f>
        <v>67820.6774</v>
      </c>
      <c r="G8" s="16">
        <f t="shared" si="0"/>
        <v>310749.2303</v>
      </c>
      <c r="H8" s="27">
        <f>RA!J12</f>
        <v>17.914967888505501</v>
      </c>
      <c r="I8" s="20">
        <f>IFERROR(VLOOKUP(B8,RMS!C:E,3,FALSE),0)</f>
        <v>378569.91120256402</v>
      </c>
      <c r="J8" s="21">
        <f>IFERROR(VLOOKUP(B8,RMS!C:F,4,FALSE),0)</f>
        <v>310749.23388547002</v>
      </c>
      <c r="K8" s="22">
        <f t="shared" si="1"/>
        <v>-3.5025640390813351E-3</v>
      </c>
      <c r="L8" s="22">
        <f t="shared" si="2"/>
        <v>-3.5854700254276395E-3</v>
      </c>
      <c r="M8" s="32"/>
    </row>
    <row r="9" spans="1:13">
      <c r="A9" s="50"/>
      <c r="B9" s="12">
        <v>17</v>
      </c>
      <c r="C9" s="45" t="s">
        <v>11</v>
      </c>
      <c r="D9" s="45"/>
      <c r="E9" s="15">
        <f>IFERROR(VLOOKUP(C9,RA!B:D,3,0),0)</f>
        <v>436420.60310000001</v>
      </c>
      <c r="F9" s="25">
        <f>IFERROR(VLOOKUP(C9,RA!B:I,8,0),0)</f>
        <v>97624.894100000005</v>
      </c>
      <c r="G9" s="16">
        <f t="shared" si="0"/>
        <v>338795.70900000003</v>
      </c>
      <c r="H9" s="27">
        <f>RA!J13</f>
        <v>22.369451260217101</v>
      </c>
      <c r="I9" s="20">
        <f>IFERROR(VLOOKUP(B9,RMS!C:E,3,FALSE),0)</f>
        <v>436420.86410427297</v>
      </c>
      <c r="J9" s="21">
        <f>IFERROR(VLOOKUP(B9,RMS!C:F,4,FALSE),0)</f>
        <v>338795.71188290598</v>
      </c>
      <c r="K9" s="22">
        <f t="shared" si="1"/>
        <v>-0.26100427296478301</v>
      </c>
      <c r="L9" s="22">
        <f t="shared" si="2"/>
        <v>-2.8829059447161853E-3</v>
      </c>
      <c r="M9" s="32"/>
    </row>
    <row r="10" spans="1:13">
      <c r="A10" s="50"/>
      <c r="B10" s="12">
        <v>18</v>
      </c>
      <c r="C10" s="45" t="s">
        <v>12</v>
      </c>
      <c r="D10" s="45"/>
      <c r="E10" s="15">
        <f>IFERROR(VLOOKUP(C10,RA!B:D,3,0),0)</f>
        <v>187552.4124</v>
      </c>
      <c r="F10" s="25">
        <f>IFERROR(VLOOKUP(C10,RA!B:I,8,0),0)</f>
        <v>38047.989000000001</v>
      </c>
      <c r="G10" s="16">
        <f t="shared" si="0"/>
        <v>149504.4234</v>
      </c>
      <c r="H10" s="27">
        <f>RA!J14</f>
        <v>20.286590032685702</v>
      </c>
      <c r="I10" s="20">
        <f>IFERROR(VLOOKUP(B10,RMS!C:E,3,FALSE),0)</f>
        <v>187552.416067521</v>
      </c>
      <c r="J10" s="21">
        <f>IFERROR(VLOOKUP(B10,RMS!C:F,4,FALSE),0)</f>
        <v>149504.422092308</v>
      </c>
      <c r="K10" s="22">
        <f t="shared" si="1"/>
        <v>-3.667520999442786E-3</v>
      </c>
      <c r="L10" s="22">
        <f t="shared" si="2"/>
        <v>1.3076920004095882E-3</v>
      </c>
      <c r="M10" s="32"/>
    </row>
    <row r="11" spans="1:13">
      <c r="A11" s="50"/>
      <c r="B11" s="12">
        <v>19</v>
      </c>
      <c r="C11" s="45" t="s">
        <v>13</v>
      </c>
      <c r="D11" s="45"/>
      <c r="E11" s="15">
        <f>IFERROR(VLOOKUP(C11,RA!B:D,3,0),0)</f>
        <v>173047.83799999999</v>
      </c>
      <c r="F11" s="25">
        <f>IFERROR(VLOOKUP(C11,RA!B:I,8,0),0)</f>
        <v>-681.1173</v>
      </c>
      <c r="G11" s="16">
        <f t="shared" si="0"/>
        <v>173728.9553</v>
      </c>
      <c r="H11" s="27">
        <f>RA!J15</f>
        <v>-0.39360058344097898</v>
      </c>
      <c r="I11" s="20">
        <f>IFERROR(VLOOKUP(B11,RMS!C:E,3,FALSE),0)</f>
        <v>173048.06280683799</v>
      </c>
      <c r="J11" s="21">
        <f>IFERROR(VLOOKUP(B11,RMS!C:F,4,FALSE),0)</f>
        <v>173728.95583162401</v>
      </c>
      <c r="K11" s="22">
        <f t="shared" si="1"/>
        <v>-0.22480683799949475</v>
      </c>
      <c r="L11" s="22">
        <f t="shared" si="2"/>
        <v>-5.3162401309236884E-4</v>
      </c>
      <c r="M11" s="32"/>
    </row>
    <row r="12" spans="1:13">
      <c r="A12" s="50"/>
      <c r="B12" s="12">
        <v>21</v>
      </c>
      <c r="C12" s="45" t="s">
        <v>14</v>
      </c>
      <c r="D12" s="45"/>
      <c r="E12" s="15">
        <f>IFERROR(VLOOKUP(C12,RA!B:D,3,0),0)</f>
        <v>2185116.0713999998</v>
      </c>
      <c r="F12" s="25">
        <f>IFERROR(VLOOKUP(C12,RA!B:I,8,0),0)</f>
        <v>-212402.4044</v>
      </c>
      <c r="G12" s="16">
        <f t="shared" si="0"/>
        <v>2397518.4757999997</v>
      </c>
      <c r="H12" s="27">
        <f>RA!J16</f>
        <v>-9.7204174725562407</v>
      </c>
      <c r="I12" s="20">
        <f>IFERROR(VLOOKUP(B12,RMS!C:E,3,FALSE),0)</f>
        <v>2185116.4863315499</v>
      </c>
      <c r="J12" s="21">
        <f>IFERROR(VLOOKUP(B12,RMS!C:F,4,FALSE),0)</f>
        <v>2397518.47551795</v>
      </c>
      <c r="K12" s="22">
        <f t="shared" si="1"/>
        <v>-0.4149315501563251</v>
      </c>
      <c r="L12" s="22">
        <f t="shared" si="2"/>
        <v>2.8204964473843575E-4</v>
      </c>
      <c r="M12" s="32"/>
    </row>
    <row r="13" spans="1:13">
      <c r="A13" s="50"/>
      <c r="B13" s="12">
        <v>22</v>
      </c>
      <c r="C13" s="45" t="s">
        <v>15</v>
      </c>
      <c r="D13" s="45"/>
      <c r="E13" s="15">
        <f>IFERROR(VLOOKUP(C13,RA!B:D,3,0),0)</f>
        <v>2337019.0191000002</v>
      </c>
      <c r="F13" s="25">
        <f>IFERROR(VLOOKUP(C13,RA!B:I,8,0),0)</f>
        <v>308510.66090000002</v>
      </c>
      <c r="G13" s="16">
        <f t="shared" si="0"/>
        <v>2028508.3582000001</v>
      </c>
      <c r="H13" s="27">
        <f>RA!J17</f>
        <v>13.2010333839221</v>
      </c>
      <c r="I13" s="20">
        <f>IFERROR(VLOOKUP(B13,RMS!C:E,3,FALSE),0)</f>
        <v>2337019.0142803402</v>
      </c>
      <c r="J13" s="21">
        <f>IFERROR(VLOOKUP(B13,RMS!C:F,4,FALSE),0)</f>
        <v>2028508.3559316201</v>
      </c>
      <c r="K13" s="22">
        <f t="shared" si="1"/>
        <v>4.8196599818766117E-3</v>
      </c>
      <c r="L13" s="22">
        <f t="shared" si="2"/>
        <v>2.268380019813776E-3</v>
      </c>
      <c r="M13" s="32"/>
    </row>
    <row r="14" spans="1:13">
      <c r="A14" s="50"/>
      <c r="B14" s="12">
        <v>23</v>
      </c>
      <c r="C14" s="45" t="s">
        <v>16</v>
      </c>
      <c r="D14" s="45"/>
      <c r="E14" s="15">
        <f>IFERROR(VLOOKUP(C14,RA!B:D,3,0),0)</f>
        <v>6468611.3504999997</v>
      </c>
      <c r="F14" s="25">
        <f>IFERROR(VLOOKUP(C14,RA!B:I,8,0),0)</f>
        <v>834553.70050000004</v>
      </c>
      <c r="G14" s="16">
        <f t="shared" si="0"/>
        <v>5634057.6499999994</v>
      </c>
      <c r="H14" s="27">
        <f>RA!J18</f>
        <v>12.901589773754001</v>
      </c>
      <c r="I14" s="20">
        <f>IFERROR(VLOOKUP(B14,RMS!C:E,3,FALSE),0)</f>
        <v>6468612.2475606799</v>
      </c>
      <c r="J14" s="21">
        <f>IFERROR(VLOOKUP(B14,RMS!C:F,4,FALSE),0)</f>
        <v>5634057.5348615404</v>
      </c>
      <c r="K14" s="22">
        <f t="shared" si="1"/>
        <v>-0.89706068020313978</v>
      </c>
      <c r="L14" s="22">
        <f t="shared" si="2"/>
        <v>0.11513845901936293</v>
      </c>
      <c r="M14" s="32"/>
    </row>
    <row r="15" spans="1:13">
      <c r="A15" s="50"/>
      <c r="B15" s="12">
        <v>24</v>
      </c>
      <c r="C15" s="45" t="s">
        <v>17</v>
      </c>
      <c r="D15" s="45"/>
      <c r="E15" s="15">
        <f>IFERROR(VLOOKUP(C15,RA!B:D,3,0),0)</f>
        <v>1189350.257</v>
      </c>
      <c r="F15" s="25">
        <f>IFERROR(VLOOKUP(C15,RA!B:I,8,0),0)</f>
        <v>19629.327099999999</v>
      </c>
      <c r="G15" s="16">
        <f t="shared" si="0"/>
        <v>1169720.9298999999</v>
      </c>
      <c r="H15" s="27">
        <f>RA!J19</f>
        <v>1.6504244216092201</v>
      </c>
      <c r="I15" s="20">
        <f>IFERROR(VLOOKUP(B15,RMS!C:E,3,FALSE),0)</f>
        <v>1189350.14427692</v>
      </c>
      <c r="J15" s="21">
        <f>IFERROR(VLOOKUP(B15,RMS!C:F,4,FALSE),0)</f>
        <v>1169720.93383419</v>
      </c>
      <c r="K15" s="22">
        <f t="shared" si="1"/>
        <v>0.11272307997569442</v>
      </c>
      <c r="L15" s="22">
        <f t="shared" si="2"/>
        <v>-3.9341901428997517E-3</v>
      </c>
      <c r="M15" s="32"/>
    </row>
    <row r="16" spans="1:13">
      <c r="A16" s="50"/>
      <c r="B16" s="12">
        <v>25</v>
      </c>
      <c r="C16" s="45" t="s">
        <v>18</v>
      </c>
      <c r="D16" s="45"/>
      <c r="E16" s="15">
        <f>IFERROR(VLOOKUP(C16,RA!B:D,3,0),0)</f>
        <v>3193366.2829999998</v>
      </c>
      <c r="F16" s="25">
        <f>IFERROR(VLOOKUP(C16,RA!B:I,8,0),0)</f>
        <v>178310.6384</v>
      </c>
      <c r="G16" s="16">
        <f t="shared" si="0"/>
        <v>3015055.6445999998</v>
      </c>
      <c r="H16" s="27">
        <f>RA!J20</f>
        <v>5.5837828359760397</v>
      </c>
      <c r="I16" s="20">
        <f>IFERROR(VLOOKUP(B16,RMS!C:E,3,FALSE),0)</f>
        <v>3193367.1705656298</v>
      </c>
      <c r="J16" s="21">
        <f>IFERROR(VLOOKUP(B16,RMS!C:F,4,FALSE),0)</f>
        <v>3015055.6446000002</v>
      </c>
      <c r="K16" s="22">
        <f t="shared" si="1"/>
        <v>-0.88756563002243638</v>
      </c>
      <c r="L16" s="22">
        <f t="shared" si="2"/>
        <v>0</v>
      </c>
      <c r="M16" s="32"/>
    </row>
    <row r="17" spans="1:13">
      <c r="A17" s="50"/>
      <c r="B17" s="12">
        <v>26</v>
      </c>
      <c r="C17" s="45" t="s">
        <v>19</v>
      </c>
      <c r="D17" s="45"/>
      <c r="E17" s="15">
        <f>IFERROR(VLOOKUP(C17,RA!B:D,3,0),0)</f>
        <v>835078.16339999996</v>
      </c>
      <c r="F17" s="25">
        <f>IFERROR(VLOOKUP(C17,RA!B:I,8,0),0)</f>
        <v>109417.7836</v>
      </c>
      <c r="G17" s="16">
        <f t="shared" si="0"/>
        <v>725660.3798</v>
      </c>
      <c r="H17" s="27">
        <f>RA!J21</f>
        <v>13.102699650833699</v>
      </c>
      <c r="I17" s="20">
        <f>IFERROR(VLOOKUP(B17,RMS!C:E,3,FALSE),0)</f>
        <v>835077.48246481398</v>
      </c>
      <c r="J17" s="21">
        <f>IFERROR(VLOOKUP(B17,RMS!C:F,4,FALSE),0)</f>
        <v>725660.37968906295</v>
      </c>
      <c r="K17" s="22">
        <f t="shared" si="1"/>
        <v>0.68093518598470837</v>
      </c>
      <c r="L17" s="22">
        <f t="shared" si="2"/>
        <v>1.1093704961240292E-4</v>
      </c>
      <c r="M17" s="32"/>
    </row>
    <row r="18" spans="1:13">
      <c r="A18" s="50"/>
      <c r="B18" s="12">
        <v>27</v>
      </c>
      <c r="C18" s="45" t="s">
        <v>20</v>
      </c>
      <c r="D18" s="45"/>
      <c r="E18" s="15">
        <f>IFERROR(VLOOKUP(C18,RA!B:D,3,0),0)</f>
        <v>2094794.6302</v>
      </c>
      <c r="F18" s="25">
        <f>IFERROR(VLOOKUP(C18,RA!B:I,8,0),0)</f>
        <v>144936.29240000001</v>
      </c>
      <c r="G18" s="16">
        <f t="shared" si="0"/>
        <v>1949858.3378000001</v>
      </c>
      <c r="H18" s="27">
        <f>RA!J22</f>
        <v>6.9188783621314798</v>
      </c>
      <c r="I18" s="20">
        <f>IFERROR(VLOOKUP(B18,RMS!C:E,3,FALSE),0)</f>
        <v>2094796.91055957</v>
      </c>
      <c r="J18" s="21">
        <f>IFERROR(VLOOKUP(B18,RMS!C:F,4,FALSE),0)</f>
        <v>1949858.34039275</v>
      </c>
      <c r="K18" s="22">
        <f t="shared" si="1"/>
        <v>-2.2803595699369907</v>
      </c>
      <c r="L18" s="22">
        <f t="shared" si="2"/>
        <v>-2.5927498936653137E-3</v>
      </c>
      <c r="M18" s="32"/>
    </row>
    <row r="19" spans="1:13">
      <c r="A19" s="50"/>
      <c r="B19" s="12">
        <v>29</v>
      </c>
      <c r="C19" s="45" t="s">
        <v>21</v>
      </c>
      <c r="D19" s="45"/>
      <c r="E19" s="15">
        <f>IFERROR(VLOOKUP(C19,RA!B:D,3,0),0)</f>
        <v>3381699.5827000001</v>
      </c>
      <c r="F19" s="25">
        <f>IFERROR(VLOOKUP(C19,RA!B:I,8,0),0)</f>
        <v>314854.90669999999</v>
      </c>
      <c r="G19" s="16">
        <f t="shared" si="0"/>
        <v>3066844.676</v>
      </c>
      <c r="H19" s="27">
        <f>RA!J23</f>
        <v>9.3105522533913305</v>
      </c>
      <c r="I19" s="20">
        <f>IFERROR(VLOOKUP(B19,RMS!C:E,3,FALSE),0)</f>
        <v>3381702.22367521</v>
      </c>
      <c r="J19" s="21">
        <f>IFERROR(VLOOKUP(B19,RMS!C:F,4,FALSE),0)</f>
        <v>3066844.7110538501</v>
      </c>
      <c r="K19" s="22">
        <f t="shared" si="1"/>
        <v>-2.6409752098843455</v>
      </c>
      <c r="L19" s="22">
        <f t="shared" si="2"/>
        <v>-3.5053850151598454E-2</v>
      </c>
      <c r="M19" s="32"/>
    </row>
    <row r="20" spans="1:13">
      <c r="A20" s="50"/>
      <c r="B20" s="12">
        <v>31</v>
      </c>
      <c r="C20" s="45" t="s">
        <v>22</v>
      </c>
      <c r="D20" s="45"/>
      <c r="E20" s="15">
        <f>IFERROR(VLOOKUP(C20,RA!B:D,3,0),0)</f>
        <v>621192.57129999995</v>
      </c>
      <c r="F20" s="25">
        <f>IFERROR(VLOOKUP(C20,RA!B:I,8,0),0)</f>
        <v>72771.665500000003</v>
      </c>
      <c r="G20" s="16">
        <f t="shared" si="0"/>
        <v>548420.90579999995</v>
      </c>
      <c r="H20" s="27">
        <f>RA!J24</f>
        <v>11.7148318995038</v>
      </c>
      <c r="I20" s="20">
        <f>IFERROR(VLOOKUP(B20,RMS!C:E,3,FALSE),0)</f>
        <v>621192.68827214302</v>
      </c>
      <c r="J20" s="21">
        <f>IFERROR(VLOOKUP(B20,RMS!C:F,4,FALSE),0)</f>
        <v>548420.92000368505</v>
      </c>
      <c r="K20" s="22">
        <f t="shared" si="1"/>
        <v>-0.11697214306332171</v>
      </c>
      <c r="L20" s="22">
        <f t="shared" si="2"/>
        <v>-1.4203685102984309E-2</v>
      </c>
      <c r="M20" s="32"/>
    </row>
    <row r="21" spans="1:13">
      <c r="A21" s="50"/>
      <c r="B21" s="12">
        <v>32</v>
      </c>
      <c r="C21" s="45" t="s">
        <v>23</v>
      </c>
      <c r="D21" s="45"/>
      <c r="E21" s="15">
        <f>IFERROR(VLOOKUP(C21,RA!B:D,3,0),0)</f>
        <v>669343.61580000003</v>
      </c>
      <c r="F21" s="25">
        <f>IFERROR(VLOOKUP(C21,RA!B:I,8,0),0)</f>
        <v>60700.427199999998</v>
      </c>
      <c r="G21" s="16">
        <f t="shared" si="0"/>
        <v>608643.18859999999</v>
      </c>
      <c r="H21" s="27">
        <f>RA!J25</f>
        <v>9.0686496094312901</v>
      </c>
      <c r="I21" s="20">
        <f>IFERROR(VLOOKUP(B21,RMS!C:E,3,FALSE),0)</f>
        <v>669343.730531979</v>
      </c>
      <c r="J21" s="21">
        <f>IFERROR(VLOOKUP(B21,RMS!C:F,4,FALSE),0)</f>
        <v>608643.18777338101</v>
      </c>
      <c r="K21" s="22">
        <f t="shared" si="1"/>
        <v>-0.11473197897430509</v>
      </c>
      <c r="L21" s="22">
        <f t="shared" si="2"/>
        <v>8.2661898341029882E-4</v>
      </c>
      <c r="M21" s="32"/>
    </row>
    <row r="22" spans="1:13">
      <c r="A22" s="50"/>
      <c r="B22" s="12">
        <v>33</v>
      </c>
      <c r="C22" s="45" t="s">
        <v>24</v>
      </c>
      <c r="D22" s="45"/>
      <c r="E22" s="15">
        <f>IFERROR(VLOOKUP(C22,RA!B:D,3,0),0)</f>
        <v>2051492.8448000001</v>
      </c>
      <c r="F22" s="25">
        <f>IFERROR(VLOOKUP(C22,RA!B:I,8,0),0)</f>
        <v>373262.20860000001</v>
      </c>
      <c r="G22" s="16">
        <f t="shared" si="0"/>
        <v>1678230.6362000001</v>
      </c>
      <c r="H22" s="27">
        <f>RA!J26</f>
        <v>18.194662952206901</v>
      </c>
      <c r="I22" s="20">
        <f>IFERROR(VLOOKUP(B22,RMS!C:E,3,FALSE),0)</f>
        <v>2051492.9004559901</v>
      </c>
      <c r="J22" s="21">
        <f>IFERROR(VLOOKUP(B22,RMS!C:F,4,FALSE),0)</f>
        <v>1678230.5979319999</v>
      </c>
      <c r="K22" s="22">
        <f t="shared" si="1"/>
        <v>-5.5655990028753877E-2</v>
      </c>
      <c r="L22" s="22">
        <f t="shared" si="2"/>
        <v>3.8268000120297074E-2</v>
      </c>
      <c r="M22" s="32"/>
    </row>
    <row r="23" spans="1:13">
      <c r="A23" s="50"/>
      <c r="B23" s="12">
        <v>34</v>
      </c>
      <c r="C23" s="45" t="s">
        <v>25</v>
      </c>
      <c r="D23" s="45"/>
      <c r="E23" s="15">
        <f>IFERROR(VLOOKUP(C23,RA!B:D,3,0),0)</f>
        <v>397086.288</v>
      </c>
      <c r="F23" s="25">
        <f>IFERROR(VLOOKUP(C23,RA!B:I,8,0),0)</f>
        <v>96617.094100000002</v>
      </c>
      <c r="G23" s="16">
        <f t="shared" si="0"/>
        <v>300469.19390000001</v>
      </c>
      <c r="H23" s="27">
        <f>RA!J27</f>
        <v>24.331511064416301</v>
      </c>
      <c r="I23" s="20">
        <f>IFERROR(VLOOKUP(B23,RMS!C:E,3,FALSE),0)</f>
        <v>397086.281304901</v>
      </c>
      <c r="J23" s="21">
        <f>IFERROR(VLOOKUP(B23,RMS!C:F,4,FALSE),0)</f>
        <v>300469.21493748599</v>
      </c>
      <c r="K23" s="22">
        <f t="shared" si="1"/>
        <v>6.6950990003533661E-3</v>
      </c>
      <c r="L23" s="22">
        <f t="shared" si="2"/>
        <v>-2.1037485974375159E-2</v>
      </c>
      <c r="M23" s="32"/>
    </row>
    <row r="24" spans="1:13">
      <c r="A24" s="50"/>
      <c r="B24" s="12">
        <v>35</v>
      </c>
      <c r="C24" s="45" t="s">
        <v>26</v>
      </c>
      <c r="D24" s="45"/>
      <c r="E24" s="15">
        <f>IFERROR(VLOOKUP(C24,RA!B:D,3,0),0)</f>
        <v>1707469.8689999999</v>
      </c>
      <c r="F24" s="25">
        <f>IFERROR(VLOOKUP(C24,RA!B:I,8,0),0)</f>
        <v>50664.300300000003</v>
      </c>
      <c r="G24" s="16">
        <f t="shared" si="0"/>
        <v>1656805.5686999999</v>
      </c>
      <c r="H24" s="27">
        <f>RA!J28</f>
        <v>2.9672148961358902</v>
      </c>
      <c r="I24" s="20">
        <f>IFERROR(VLOOKUP(B24,RMS!C:E,3,FALSE),0)</f>
        <v>1707469.87615664</v>
      </c>
      <c r="J24" s="21">
        <f>IFERROR(VLOOKUP(B24,RMS!C:F,4,FALSE),0)</f>
        <v>1656805.57289381</v>
      </c>
      <c r="K24" s="22">
        <f t="shared" si="1"/>
        <v>-7.1566400583833456E-3</v>
      </c>
      <c r="L24" s="22">
        <f t="shared" si="2"/>
        <v>-4.1938100475817919E-3</v>
      </c>
      <c r="M24" s="32"/>
    </row>
    <row r="25" spans="1:13">
      <c r="A25" s="50"/>
      <c r="B25" s="12">
        <v>36</v>
      </c>
      <c r="C25" s="45" t="s">
        <v>27</v>
      </c>
      <c r="D25" s="45"/>
      <c r="E25" s="15">
        <f>IFERROR(VLOOKUP(C25,RA!B:D,3,0),0)</f>
        <v>928993.53659999999</v>
      </c>
      <c r="F25" s="25">
        <f>IFERROR(VLOOKUP(C25,RA!B:I,8,0),0)</f>
        <v>133313.6917</v>
      </c>
      <c r="G25" s="16">
        <f t="shared" si="0"/>
        <v>795679.84490000003</v>
      </c>
      <c r="H25" s="27">
        <f>RA!J29</f>
        <v>14.3503357609905</v>
      </c>
      <c r="I25" s="20">
        <f>IFERROR(VLOOKUP(B25,RMS!C:E,3,FALSE),0)</f>
        <v>928995.42375752202</v>
      </c>
      <c r="J25" s="21">
        <f>IFERROR(VLOOKUP(B25,RMS!C:F,4,FALSE),0)</f>
        <v>795679.84479171701</v>
      </c>
      <c r="K25" s="22">
        <f t="shared" si="1"/>
        <v>-1.8871575220255181</v>
      </c>
      <c r="L25" s="22">
        <f t="shared" si="2"/>
        <v>1.0828301310539246E-4</v>
      </c>
      <c r="M25" s="32"/>
    </row>
    <row r="26" spans="1:13">
      <c r="A26" s="50"/>
      <c r="B26" s="12">
        <v>37</v>
      </c>
      <c r="C26" s="45" t="s">
        <v>63</v>
      </c>
      <c r="D26" s="45"/>
      <c r="E26" s="15">
        <f>IFERROR(VLOOKUP(C26,RA!B:D,3,0),0)</f>
        <v>1770388.2478</v>
      </c>
      <c r="F26" s="25">
        <f>IFERROR(VLOOKUP(C26,RA!B:I,8,0),0)</f>
        <v>209274.97640000001</v>
      </c>
      <c r="G26" s="16">
        <f t="shared" si="0"/>
        <v>1561113.2714</v>
      </c>
      <c r="H26" s="27">
        <f>RA!J30</f>
        <v>11.820852101795101</v>
      </c>
      <c r="I26" s="20">
        <f>IFERROR(VLOOKUP(B26,RMS!C:E,3,FALSE),0)</f>
        <v>1770388.2660809199</v>
      </c>
      <c r="J26" s="21">
        <f>IFERROR(VLOOKUP(B26,RMS!C:F,4,FALSE),0)</f>
        <v>1561113.2390457001</v>
      </c>
      <c r="K26" s="22">
        <f t="shared" si="1"/>
        <v>-1.8280919874086976E-2</v>
      </c>
      <c r="L26" s="22">
        <f t="shared" si="2"/>
        <v>3.2354299910366535E-2</v>
      </c>
      <c r="M26" s="32"/>
    </row>
    <row r="27" spans="1:13">
      <c r="A27" s="50"/>
      <c r="B27" s="12">
        <v>38</v>
      </c>
      <c r="C27" s="45" t="s">
        <v>29</v>
      </c>
      <c r="D27" s="45"/>
      <c r="E27" s="15">
        <f>IFERROR(VLOOKUP(C27,RA!B:D,3,0),0)</f>
        <v>1742016.5081</v>
      </c>
      <c r="F27" s="25">
        <f>IFERROR(VLOOKUP(C27,RA!B:I,8,0),0)</f>
        <v>12581.854600000001</v>
      </c>
      <c r="G27" s="16">
        <f t="shared" si="0"/>
        <v>1729434.6535</v>
      </c>
      <c r="H27" s="27">
        <f>RA!J31</f>
        <v>0.722258057917195</v>
      </c>
      <c r="I27" s="20">
        <f>IFERROR(VLOOKUP(B27,RMS!C:E,3,FALSE),0)</f>
        <v>1742016.5121584099</v>
      </c>
      <c r="J27" s="21">
        <f>IFERROR(VLOOKUP(B27,RMS!C:F,4,FALSE),0)</f>
        <v>1729434.8312796501</v>
      </c>
      <c r="K27" s="22">
        <f t="shared" si="1"/>
        <v>-4.0584099479019642E-3</v>
      </c>
      <c r="L27" s="22">
        <f t="shared" si="2"/>
        <v>-0.17777965008281171</v>
      </c>
      <c r="M27" s="32"/>
    </row>
    <row r="28" spans="1:13">
      <c r="A28" s="50"/>
      <c r="B28" s="12">
        <v>39</v>
      </c>
      <c r="C28" s="45" t="s">
        <v>30</v>
      </c>
      <c r="D28" s="45"/>
      <c r="E28" s="15">
        <f>IFERROR(VLOOKUP(C28,RA!B:D,3,0),0)</f>
        <v>178271.02170000001</v>
      </c>
      <c r="F28" s="25">
        <f>IFERROR(VLOOKUP(C28,RA!B:I,8,0),0)</f>
        <v>43052.157899999998</v>
      </c>
      <c r="G28" s="16">
        <f t="shared" si="0"/>
        <v>135218.86380000002</v>
      </c>
      <c r="H28" s="27">
        <f>RA!J32</f>
        <v>24.1498351720054</v>
      </c>
      <c r="I28" s="20">
        <f>IFERROR(VLOOKUP(B28,RMS!C:E,3,FALSE),0)</f>
        <v>178270.86289714099</v>
      </c>
      <c r="J28" s="21">
        <f>IFERROR(VLOOKUP(B28,RMS!C:F,4,FALSE),0)</f>
        <v>135218.89183103299</v>
      </c>
      <c r="K28" s="22">
        <f t="shared" si="1"/>
        <v>0.1588028590194881</v>
      </c>
      <c r="L28" s="22">
        <f t="shared" si="2"/>
        <v>-2.8031032969010994E-2</v>
      </c>
      <c r="M28" s="32"/>
    </row>
    <row r="29" spans="1:13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13.120052418042899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50"/>
      <c r="B30" s="12">
        <v>42</v>
      </c>
      <c r="C30" s="45" t="s">
        <v>31</v>
      </c>
      <c r="D30" s="45"/>
      <c r="E30" s="15">
        <f>IFERROR(VLOOKUP(C30,RA!B:D,3,0),0)</f>
        <v>485363.56160000002</v>
      </c>
      <c r="F30" s="25">
        <f>IFERROR(VLOOKUP(C30,RA!B:I,8,0),0)</f>
        <v>63679.953699999998</v>
      </c>
      <c r="G30" s="16">
        <f t="shared" si="0"/>
        <v>421683.6079</v>
      </c>
      <c r="H30" s="27">
        <f>RA!J34</f>
        <v>3.9132307297032201</v>
      </c>
      <c r="I30" s="20">
        <f>IFERROR(VLOOKUP(B30,RMS!C:E,3,FALSE),0)</f>
        <v>485363.561014159</v>
      </c>
      <c r="J30" s="21">
        <f>IFERROR(VLOOKUP(B30,RMS!C:F,4,FALSE),0)</f>
        <v>421683.60479999997</v>
      </c>
      <c r="K30" s="22">
        <f t="shared" si="1"/>
        <v>5.8584101498126984E-4</v>
      </c>
      <c r="L30" s="22">
        <f t="shared" si="2"/>
        <v>3.1000000308267772E-3</v>
      </c>
      <c r="M30" s="32"/>
    </row>
    <row r="31" spans="1:13" s="36" customFormat="1" ht="12" thickBot="1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-11.356680139208001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50"/>
      <c r="B32" s="12">
        <v>70</v>
      </c>
      <c r="C32" s="51" t="s">
        <v>61</v>
      </c>
      <c r="D32" s="52"/>
      <c r="E32" s="15">
        <f>IFERROR(VLOOKUP(C32,RA!B:D,3,0),0)</f>
        <v>527772.1</v>
      </c>
      <c r="F32" s="25">
        <f>IFERROR(VLOOKUP(C32,RA!B:I,8,0),0)</f>
        <v>20652.939999999999</v>
      </c>
      <c r="G32" s="16">
        <f t="shared" si="0"/>
        <v>507119.16</v>
      </c>
      <c r="H32" s="27">
        <f>RA!J34</f>
        <v>3.9132307297032201</v>
      </c>
      <c r="I32" s="20">
        <f>IFERROR(VLOOKUP(B32,RMS!C:E,3,FALSE),0)</f>
        <v>527772.1</v>
      </c>
      <c r="J32" s="21">
        <f>IFERROR(VLOOKUP(B32,RMS!C:F,4,FALSE),0)</f>
        <v>507119.16</v>
      </c>
      <c r="K32" s="22">
        <f t="shared" si="1"/>
        <v>0</v>
      </c>
      <c r="L32" s="22">
        <f t="shared" si="2"/>
        <v>0</v>
      </c>
    </row>
    <row r="33" spans="1:13">
      <c r="A33" s="50"/>
      <c r="B33" s="12">
        <v>71</v>
      </c>
      <c r="C33" s="45" t="s">
        <v>35</v>
      </c>
      <c r="D33" s="45"/>
      <c r="E33" s="15">
        <f>IFERROR(VLOOKUP(C33,RA!B:D,3,0),0)</f>
        <v>683449.38</v>
      </c>
      <c r="F33" s="25">
        <f>IFERROR(VLOOKUP(C33,RA!B:I,8,0),0)</f>
        <v>-77617.16</v>
      </c>
      <c r="G33" s="16">
        <f t="shared" si="0"/>
        <v>761066.54</v>
      </c>
      <c r="H33" s="27">
        <f>RA!J34</f>
        <v>3.9132307297032201</v>
      </c>
      <c r="I33" s="20">
        <f>IFERROR(VLOOKUP(B33,RMS!C:E,3,FALSE),0)</f>
        <v>683449.38</v>
      </c>
      <c r="J33" s="21">
        <f>IFERROR(VLOOKUP(B33,RMS!C:F,4,FALSE),0)</f>
        <v>761066.54</v>
      </c>
      <c r="K33" s="22">
        <f t="shared" si="1"/>
        <v>0</v>
      </c>
      <c r="L33" s="22">
        <f t="shared" si="2"/>
        <v>0</v>
      </c>
      <c r="M33" s="32"/>
    </row>
    <row r="34" spans="1:13">
      <c r="A34" s="50"/>
      <c r="B34" s="12">
        <v>72</v>
      </c>
      <c r="C34" s="45" t="s">
        <v>36</v>
      </c>
      <c r="D34" s="45"/>
      <c r="E34" s="15">
        <f>IFERROR(VLOOKUP(C34,RA!B:D,3,0),0)</f>
        <v>116219.88</v>
      </c>
      <c r="F34" s="25">
        <f>IFERROR(VLOOKUP(C34,RA!B:I,8,0),0)</f>
        <v>5206.8500000000004</v>
      </c>
      <c r="G34" s="16">
        <f t="shared" si="0"/>
        <v>111013.03</v>
      </c>
      <c r="H34" s="27">
        <f>RA!J35</f>
        <v>-11.356680139208001</v>
      </c>
      <c r="I34" s="20">
        <f>IFERROR(VLOOKUP(B34,RMS!C:E,3,FALSE),0)</f>
        <v>116219.88</v>
      </c>
      <c r="J34" s="21">
        <f>IFERROR(VLOOKUP(B34,RMS!C:F,4,FALSE),0)</f>
        <v>111013.03</v>
      </c>
      <c r="K34" s="22">
        <f t="shared" si="1"/>
        <v>0</v>
      </c>
      <c r="L34" s="22">
        <f t="shared" si="2"/>
        <v>0</v>
      </c>
      <c r="M34" s="32"/>
    </row>
    <row r="35" spans="1:13">
      <c r="A35" s="50"/>
      <c r="B35" s="12">
        <v>73</v>
      </c>
      <c r="C35" s="45" t="s">
        <v>37</v>
      </c>
      <c r="D35" s="45"/>
      <c r="E35" s="15">
        <f>IFERROR(VLOOKUP(C35,RA!B:D,3,0),0)</f>
        <v>398492.14</v>
      </c>
      <c r="F35" s="25">
        <f>IFERROR(VLOOKUP(C35,RA!B:I,8,0),0)</f>
        <v>-43364.85</v>
      </c>
      <c r="G35" s="16">
        <f t="shared" si="0"/>
        <v>441856.99</v>
      </c>
      <c r="H35" s="27">
        <f>RA!J34</f>
        <v>3.9132307297032201</v>
      </c>
      <c r="I35" s="20">
        <f>IFERROR(VLOOKUP(B35,RMS!C:E,3,FALSE),0)</f>
        <v>398492.14</v>
      </c>
      <c r="J35" s="21">
        <f>IFERROR(VLOOKUP(B35,RMS!C:F,4,FALSE),0)</f>
        <v>441856.99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50"/>
      <c r="B36" s="12">
        <v>74</v>
      </c>
      <c r="C36" s="45" t="s">
        <v>62</v>
      </c>
      <c r="D36" s="45"/>
      <c r="E36" s="15">
        <f>IFERROR(VLOOKUP(C36,RA!B:D,3,0),0)</f>
        <v>1.7</v>
      </c>
      <c r="F36" s="25">
        <f>IFERROR(VLOOKUP(C36,RA!B:I,8,0),0)</f>
        <v>0.85</v>
      </c>
      <c r="G36" s="16">
        <f t="shared" si="0"/>
        <v>0.85</v>
      </c>
      <c r="H36" s="27">
        <f>RA!J35</f>
        <v>-11.356680139208001</v>
      </c>
      <c r="I36" s="20">
        <f>IFERROR(VLOOKUP(B36,RMS!C:E,3,FALSE),0)</f>
        <v>1.7</v>
      </c>
      <c r="J36" s="21">
        <f>IFERROR(VLOOKUP(B36,RMS!C:F,4,FALSE),0)</f>
        <v>0.85</v>
      </c>
      <c r="K36" s="22">
        <f t="shared" si="1"/>
        <v>0</v>
      </c>
      <c r="L36" s="22">
        <f t="shared" si="2"/>
        <v>0</v>
      </c>
    </row>
    <row r="37" spans="1:13" ht="11.25" customHeight="1">
      <c r="A37" s="50"/>
      <c r="B37" s="12">
        <v>75</v>
      </c>
      <c r="C37" s="45" t="s">
        <v>32</v>
      </c>
      <c r="D37" s="45"/>
      <c r="E37" s="15">
        <f>IFERROR(VLOOKUP(C37,RA!B:D,3,0),0)</f>
        <v>42694.871700000003</v>
      </c>
      <c r="F37" s="25">
        <f>IFERROR(VLOOKUP(C37,RA!B:I,8,0),0)</f>
        <v>4355.8716999999997</v>
      </c>
      <c r="G37" s="16">
        <f t="shared" si="0"/>
        <v>38339</v>
      </c>
      <c r="H37" s="27">
        <f>RA!J35</f>
        <v>-11.356680139208001</v>
      </c>
      <c r="I37" s="20">
        <f>IFERROR(VLOOKUP(B37,RMS!C:E,3,FALSE),0)</f>
        <v>42694.871794871797</v>
      </c>
      <c r="J37" s="21">
        <f>IFERROR(VLOOKUP(B37,RMS!C:F,4,FALSE),0)</f>
        <v>38339</v>
      </c>
      <c r="K37" s="22">
        <f t="shared" si="1"/>
        <v>-9.4871793407946825E-5</v>
      </c>
      <c r="L37" s="22">
        <f t="shared" si="2"/>
        <v>0</v>
      </c>
      <c r="M37" s="32"/>
    </row>
    <row r="38" spans="1:13">
      <c r="A38" s="50"/>
      <c r="B38" s="12">
        <v>76</v>
      </c>
      <c r="C38" s="45" t="s">
        <v>33</v>
      </c>
      <c r="D38" s="45"/>
      <c r="E38" s="15">
        <f>IFERROR(VLOOKUP(C38,RA!B:D,3,0),0)</f>
        <v>828043.38219999999</v>
      </c>
      <c r="F38" s="25">
        <f>IFERROR(VLOOKUP(C38,RA!B:I,8,0),0)</f>
        <v>41713.776299999998</v>
      </c>
      <c r="G38" s="16">
        <f t="shared" si="0"/>
        <v>786329.60589999997</v>
      </c>
      <c r="H38" s="27">
        <f>RA!J36</f>
        <v>4.4801715506847897</v>
      </c>
      <c r="I38" s="20">
        <f>IFERROR(VLOOKUP(B38,RMS!C:E,3,FALSE),0)</f>
        <v>828043.37156068406</v>
      </c>
      <c r="J38" s="21">
        <f>IFERROR(VLOOKUP(B38,RMS!C:F,4,FALSE),0)</f>
        <v>786329.60760427301</v>
      </c>
      <c r="K38" s="22">
        <f t="shared" si="1"/>
        <v>1.0639315936714411E-2</v>
      </c>
      <c r="L38" s="22">
        <f t="shared" si="2"/>
        <v>-1.7042730469256639E-3</v>
      </c>
      <c r="M38" s="32"/>
    </row>
    <row r="39" spans="1:13">
      <c r="A39" s="50"/>
      <c r="B39" s="12">
        <v>77</v>
      </c>
      <c r="C39" s="45" t="s">
        <v>38</v>
      </c>
      <c r="D39" s="45"/>
      <c r="E39" s="15">
        <f>IFERROR(VLOOKUP(C39,RA!B:D,3,0),0)</f>
        <v>248514.8</v>
      </c>
      <c r="F39" s="25">
        <f>IFERROR(VLOOKUP(C39,RA!B:I,8,0),0)</f>
        <v>-15115.45</v>
      </c>
      <c r="G39" s="16">
        <f t="shared" si="0"/>
        <v>263630.25</v>
      </c>
      <c r="H39" s="27">
        <f>RA!J37</f>
        <v>-10.8822347160975</v>
      </c>
      <c r="I39" s="20">
        <f>IFERROR(VLOOKUP(B39,RMS!C:E,3,FALSE),0)</f>
        <v>248514.8</v>
      </c>
      <c r="J39" s="21">
        <f>IFERROR(VLOOKUP(B39,RMS!C:F,4,FALSE),0)</f>
        <v>263630.25</v>
      </c>
      <c r="K39" s="22">
        <f t="shared" si="1"/>
        <v>0</v>
      </c>
      <c r="L39" s="22">
        <f t="shared" si="2"/>
        <v>0</v>
      </c>
      <c r="M39" s="32"/>
    </row>
    <row r="40" spans="1:13">
      <c r="A40" s="50"/>
      <c r="B40" s="12">
        <v>78</v>
      </c>
      <c r="C40" s="45" t="s">
        <v>39</v>
      </c>
      <c r="D40" s="45"/>
      <c r="E40" s="15">
        <f>IFERROR(VLOOKUP(C40,RA!B:D,3,0),0)</f>
        <v>104516.78</v>
      </c>
      <c r="F40" s="25">
        <f>IFERROR(VLOOKUP(C40,RA!B:I,8,0),0)</f>
        <v>10785.92</v>
      </c>
      <c r="G40" s="16">
        <f t="shared" si="0"/>
        <v>93730.86</v>
      </c>
      <c r="H40" s="27">
        <f>RA!J38</f>
        <v>50</v>
      </c>
      <c r="I40" s="20">
        <f>IFERROR(VLOOKUP(B40,RMS!C:E,3,FALSE),0)</f>
        <v>104516.78</v>
      </c>
      <c r="J40" s="21">
        <f>IFERROR(VLOOKUP(B40,RMS!C:F,4,FALSE),0)</f>
        <v>93730.86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10.2023299908406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50"/>
      <c r="B42" s="12">
        <v>99</v>
      </c>
      <c r="C42" s="45" t="s">
        <v>34</v>
      </c>
      <c r="D42" s="45"/>
      <c r="E42" s="15">
        <f>IFERROR(VLOOKUP(C42,RA!B:D,3,0),0)</f>
        <v>55179.315999999999</v>
      </c>
      <c r="F42" s="25">
        <f>IFERROR(VLOOKUP(C42,RA!B:I,8,0),0)</f>
        <v>9668.0885999999991</v>
      </c>
      <c r="G42" s="16">
        <f t="shared" si="0"/>
        <v>45511.227400000003</v>
      </c>
      <c r="H42" s="27">
        <f>RA!J39</f>
        <v>10.2023299908406</v>
      </c>
      <c r="I42" s="20">
        <f>VLOOKUP(B42,RMS!C:E,3,FALSE)</f>
        <v>55179.316239316198</v>
      </c>
      <c r="J42" s="21">
        <f>IFERROR(VLOOKUP(B42,RMS!C:F,4,FALSE),0)</f>
        <v>45511.227350427398</v>
      </c>
      <c r="K42" s="22">
        <f t="shared" si="1"/>
        <v>-2.3931619944050908E-4</v>
      </c>
      <c r="L42" s="22">
        <f t="shared" si="2"/>
        <v>4.9572605348657817E-5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38630156.599600002</v>
      </c>
      <c r="E7" s="72"/>
      <c r="F7" s="72"/>
      <c r="G7" s="71">
        <v>18841802.4142</v>
      </c>
      <c r="H7" s="73">
        <v>105.023679531246</v>
      </c>
      <c r="I7" s="71">
        <v>3481315.6397000002</v>
      </c>
      <c r="J7" s="73">
        <v>9.0119117967439095</v>
      </c>
      <c r="K7" s="71">
        <v>2056533.5591</v>
      </c>
      <c r="L7" s="73">
        <v>10.9147390143</v>
      </c>
      <c r="M7" s="73">
        <v>0.69280760058373503</v>
      </c>
      <c r="N7" s="71">
        <v>656212675.09949994</v>
      </c>
      <c r="O7" s="71">
        <v>656212675.09949994</v>
      </c>
      <c r="P7" s="71">
        <v>1235357</v>
      </c>
      <c r="Q7" s="71">
        <v>1075617</v>
      </c>
      <c r="R7" s="73">
        <v>14.851011094097601</v>
      </c>
      <c r="S7" s="71">
        <v>31.270439718721001</v>
      </c>
      <c r="T7" s="71">
        <v>29.1509799046501</v>
      </c>
      <c r="U7" s="74">
        <v>6.7778382176123699</v>
      </c>
    </row>
    <row r="8" spans="1:23" ht="12" thickBot="1">
      <c r="A8" s="75">
        <v>42754</v>
      </c>
      <c r="B8" s="51" t="s">
        <v>6</v>
      </c>
      <c r="C8" s="52"/>
      <c r="D8" s="76">
        <v>1545688.3319999999</v>
      </c>
      <c r="E8" s="77"/>
      <c r="F8" s="77"/>
      <c r="G8" s="76">
        <v>819386.61510000005</v>
      </c>
      <c r="H8" s="78">
        <v>88.639685285969705</v>
      </c>
      <c r="I8" s="76">
        <v>375148.93079999997</v>
      </c>
      <c r="J8" s="78">
        <v>24.270671068247399</v>
      </c>
      <c r="K8" s="76">
        <v>192266.05619999999</v>
      </c>
      <c r="L8" s="78">
        <v>23.464632281860698</v>
      </c>
      <c r="M8" s="78">
        <v>0.95119688942784897</v>
      </c>
      <c r="N8" s="76">
        <v>25614240.633200001</v>
      </c>
      <c r="O8" s="76">
        <v>25614240.633200001</v>
      </c>
      <c r="P8" s="76">
        <v>41764</v>
      </c>
      <c r="Q8" s="76">
        <v>34563</v>
      </c>
      <c r="R8" s="78">
        <v>20.8344183085959</v>
      </c>
      <c r="S8" s="76">
        <v>37.010064457427497</v>
      </c>
      <c r="T8" s="76">
        <v>36.702345195729499</v>
      </c>
      <c r="U8" s="79">
        <v>0.83144751626109803</v>
      </c>
    </row>
    <row r="9" spans="1:23" ht="12" thickBot="1">
      <c r="A9" s="80"/>
      <c r="B9" s="51" t="s">
        <v>7</v>
      </c>
      <c r="C9" s="52"/>
      <c r="D9" s="76">
        <v>211227.08869999999</v>
      </c>
      <c r="E9" s="77"/>
      <c r="F9" s="77"/>
      <c r="G9" s="76">
        <v>88527.516300000003</v>
      </c>
      <c r="H9" s="78">
        <v>138.60049115599099</v>
      </c>
      <c r="I9" s="76">
        <v>55248.289799999999</v>
      </c>
      <c r="J9" s="78">
        <v>26.155873349401499</v>
      </c>
      <c r="K9" s="76">
        <v>20789.0906</v>
      </c>
      <c r="L9" s="78">
        <v>23.4831964894965</v>
      </c>
      <c r="M9" s="78">
        <v>1.65756164437515</v>
      </c>
      <c r="N9" s="76">
        <v>2626808.6688000001</v>
      </c>
      <c r="O9" s="76">
        <v>2626808.6688000001</v>
      </c>
      <c r="P9" s="76">
        <v>10886</v>
      </c>
      <c r="Q9" s="76">
        <v>9171</v>
      </c>
      <c r="R9" s="78">
        <v>18.700250790535399</v>
      </c>
      <c r="S9" s="76">
        <v>19.403553986772</v>
      </c>
      <c r="T9" s="76">
        <v>19.296007785410499</v>
      </c>
      <c r="U9" s="79">
        <v>0.554260324859987</v>
      </c>
    </row>
    <row r="10" spans="1:23" ht="12" thickBot="1">
      <c r="A10" s="80"/>
      <c r="B10" s="51" t="s">
        <v>8</v>
      </c>
      <c r="C10" s="52"/>
      <c r="D10" s="76">
        <v>342418.24550000002</v>
      </c>
      <c r="E10" s="77"/>
      <c r="F10" s="77"/>
      <c r="G10" s="76">
        <v>135118.06909999999</v>
      </c>
      <c r="H10" s="78">
        <v>153.42150593239899</v>
      </c>
      <c r="I10" s="76">
        <v>58262.2284</v>
      </c>
      <c r="J10" s="78">
        <v>17.014931057463201</v>
      </c>
      <c r="K10" s="76">
        <v>34972.883699999998</v>
      </c>
      <c r="L10" s="78">
        <v>25.8832026929846</v>
      </c>
      <c r="M10" s="78">
        <v>0.66592577551733301</v>
      </c>
      <c r="N10" s="76">
        <v>4227610.2357000001</v>
      </c>
      <c r="O10" s="76">
        <v>4227610.2357000001</v>
      </c>
      <c r="P10" s="76">
        <v>134822</v>
      </c>
      <c r="Q10" s="76">
        <v>117406</v>
      </c>
      <c r="R10" s="78">
        <v>14.833994855458799</v>
      </c>
      <c r="S10" s="76">
        <v>2.53978019536871</v>
      </c>
      <c r="T10" s="76">
        <v>2.0386465989813098</v>
      </c>
      <c r="U10" s="79">
        <v>19.731376648310501</v>
      </c>
    </row>
    <row r="11" spans="1:23" ht="12" thickBot="1">
      <c r="A11" s="80"/>
      <c r="B11" s="51" t="s">
        <v>9</v>
      </c>
      <c r="C11" s="52"/>
      <c r="D11" s="76">
        <v>113694.40029999999</v>
      </c>
      <c r="E11" s="77"/>
      <c r="F11" s="77"/>
      <c r="G11" s="76">
        <v>72510.422900000005</v>
      </c>
      <c r="H11" s="78">
        <v>56.797320651125297</v>
      </c>
      <c r="I11" s="76">
        <v>19827.6757</v>
      </c>
      <c r="J11" s="78">
        <v>17.4394478951309</v>
      </c>
      <c r="K11" s="76">
        <v>15500.777700000001</v>
      </c>
      <c r="L11" s="78">
        <v>21.377309743976099</v>
      </c>
      <c r="M11" s="78">
        <v>0.27914070401770902</v>
      </c>
      <c r="N11" s="76">
        <v>1758719.9986</v>
      </c>
      <c r="O11" s="76">
        <v>1758719.9986</v>
      </c>
      <c r="P11" s="76">
        <v>4670</v>
      </c>
      <c r="Q11" s="76">
        <v>3771</v>
      </c>
      <c r="R11" s="78">
        <v>23.839830283744401</v>
      </c>
      <c r="S11" s="76">
        <v>24.3456959957173</v>
      </c>
      <c r="T11" s="76">
        <v>23.890146539379501</v>
      </c>
      <c r="U11" s="79">
        <v>1.8711703966812301</v>
      </c>
    </row>
    <row r="12" spans="1:23" ht="12" thickBot="1">
      <c r="A12" s="80"/>
      <c r="B12" s="51" t="s">
        <v>10</v>
      </c>
      <c r="C12" s="52"/>
      <c r="D12" s="76">
        <v>378569.90769999998</v>
      </c>
      <c r="E12" s="77"/>
      <c r="F12" s="77"/>
      <c r="G12" s="76">
        <v>267416.8652</v>
      </c>
      <c r="H12" s="78">
        <v>41.565457143800202</v>
      </c>
      <c r="I12" s="76">
        <v>67820.6774</v>
      </c>
      <c r="J12" s="78">
        <v>17.914967888505501</v>
      </c>
      <c r="K12" s="76">
        <v>37013.330900000001</v>
      </c>
      <c r="L12" s="78">
        <v>13.8410607993321</v>
      </c>
      <c r="M12" s="78">
        <v>0.83233110208949102</v>
      </c>
      <c r="N12" s="76">
        <v>9127082.4200999998</v>
      </c>
      <c r="O12" s="76">
        <v>9127082.4200999998</v>
      </c>
      <c r="P12" s="76">
        <v>2373</v>
      </c>
      <c r="Q12" s="76">
        <v>2000</v>
      </c>
      <c r="R12" s="78">
        <v>18.649999999999999</v>
      </c>
      <c r="S12" s="76">
        <v>159.53219877791801</v>
      </c>
      <c r="T12" s="76">
        <v>162.71269380000001</v>
      </c>
      <c r="U12" s="79">
        <v>-1.9936383040199199</v>
      </c>
    </row>
    <row r="13" spans="1:23" ht="12" thickBot="1">
      <c r="A13" s="80"/>
      <c r="B13" s="51" t="s">
        <v>11</v>
      </c>
      <c r="C13" s="52"/>
      <c r="D13" s="76">
        <v>436420.60310000001</v>
      </c>
      <c r="E13" s="77"/>
      <c r="F13" s="77"/>
      <c r="G13" s="76">
        <v>278469.73920000001</v>
      </c>
      <c r="H13" s="78">
        <v>56.721015487631803</v>
      </c>
      <c r="I13" s="76">
        <v>97624.894100000005</v>
      </c>
      <c r="J13" s="78">
        <v>22.369451260217101</v>
      </c>
      <c r="K13" s="76">
        <v>72131.795800000007</v>
      </c>
      <c r="L13" s="78">
        <v>25.9029207292769</v>
      </c>
      <c r="M13" s="78">
        <v>0.35342386831300798</v>
      </c>
      <c r="N13" s="76">
        <v>8937228.8585999999</v>
      </c>
      <c r="O13" s="76">
        <v>8937228.8585999999</v>
      </c>
      <c r="P13" s="76">
        <v>13445</v>
      </c>
      <c r="Q13" s="76">
        <v>11401</v>
      </c>
      <c r="R13" s="78">
        <v>17.9282519077274</v>
      </c>
      <c r="S13" s="76">
        <v>32.459695284492398</v>
      </c>
      <c r="T13" s="76">
        <v>32.1534156214367</v>
      </c>
      <c r="U13" s="79">
        <v>0.94356912586909003</v>
      </c>
    </row>
    <row r="14" spans="1:23" ht="12" thickBot="1">
      <c r="A14" s="80"/>
      <c r="B14" s="51" t="s">
        <v>12</v>
      </c>
      <c r="C14" s="52"/>
      <c r="D14" s="76">
        <v>187552.4124</v>
      </c>
      <c r="E14" s="77"/>
      <c r="F14" s="77"/>
      <c r="G14" s="76">
        <v>136790.32130000001</v>
      </c>
      <c r="H14" s="78">
        <v>37.109417258163901</v>
      </c>
      <c r="I14" s="76">
        <v>38047.989000000001</v>
      </c>
      <c r="J14" s="78">
        <v>20.286590032685702</v>
      </c>
      <c r="K14" s="76">
        <v>25634.258399999999</v>
      </c>
      <c r="L14" s="78">
        <v>18.739818838337602</v>
      </c>
      <c r="M14" s="78">
        <v>0.48426330133272</v>
      </c>
      <c r="N14" s="76">
        <v>3173178.4846999999</v>
      </c>
      <c r="O14" s="76">
        <v>3173178.4846999999</v>
      </c>
      <c r="P14" s="76">
        <v>2593</v>
      </c>
      <c r="Q14" s="76">
        <v>2455</v>
      </c>
      <c r="R14" s="78">
        <v>5.62118126272913</v>
      </c>
      <c r="S14" s="76">
        <v>72.330278596220595</v>
      </c>
      <c r="T14" s="76">
        <v>68.751324276985699</v>
      </c>
      <c r="U14" s="79">
        <v>4.9480720781045902</v>
      </c>
    </row>
    <row r="15" spans="1:23" ht="12" thickBot="1">
      <c r="A15" s="80"/>
      <c r="B15" s="51" t="s">
        <v>13</v>
      </c>
      <c r="C15" s="52"/>
      <c r="D15" s="76">
        <v>173047.83799999999</v>
      </c>
      <c r="E15" s="77"/>
      <c r="F15" s="77"/>
      <c r="G15" s="76">
        <v>138153.24559999999</v>
      </c>
      <c r="H15" s="78">
        <v>25.257888259123099</v>
      </c>
      <c r="I15" s="76">
        <v>-681.1173</v>
      </c>
      <c r="J15" s="78">
        <v>-0.39360058344097898</v>
      </c>
      <c r="K15" s="76">
        <v>-4052.4807999999998</v>
      </c>
      <c r="L15" s="78">
        <v>-2.9333229070370801</v>
      </c>
      <c r="M15" s="78">
        <v>-0.831925841573389</v>
      </c>
      <c r="N15" s="76">
        <v>3419135.9906000001</v>
      </c>
      <c r="O15" s="76">
        <v>3419135.9906000001</v>
      </c>
      <c r="P15" s="76">
        <v>5633</v>
      </c>
      <c r="Q15" s="76">
        <v>6767</v>
      </c>
      <c r="R15" s="78">
        <v>-16.757795182503301</v>
      </c>
      <c r="S15" s="76">
        <v>30.720368897567901</v>
      </c>
      <c r="T15" s="76">
        <v>27.3852781143786</v>
      </c>
      <c r="U15" s="79">
        <v>10.856284943418601</v>
      </c>
    </row>
    <row r="16" spans="1:23" ht="12" thickBot="1">
      <c r="A16" s="80"/>
      <c r="B16" s="51" t="s">
        <v>14</v>
      </c>
      <c r="C16" s="52"/>
      <c r="D16" s="76">
        <v>2185116.0713999998</v>
      </c>
      <c r="E16" s="77"/>
      <c r="F16" s="77"/>
      <c r="G16" s="76">
        <v>618053.66729999997</v>
      </c>
      <c r="H16" s="78">
        <v>253.54795012313301</v>
      </c>
      <c r="I16" s="76">
        <v>-212402.4044</v>
      </c>
      <c r="J16" s="78">
        <v>-9.7204174725562407</v>
      </c>
      <c r="K16" s="76">
        <v>28902.097900000001</v>
      </c>
      <c r="L16" s="78">
        <v>4.6763087785337998</v>
      </c>
      <c r="M16" s="78">
        <v>-8.3490306874920694</v>
      </c>
      <c r="N16" s="76">
        <v>25056934.5418</v>
      </c>
      <c r="O16" s="76">
        <v>25056934.5418</v>
      </c>
      <c r="P16" s="76">
        <v>58581</v>
      </c>
      <c r="Q16" s="76">
        <v>48953</v>
      </c>
      <c r="R16" s="78">
        <v>19.667844667333998</v>
      </c>
      <c r="S16" s="76">
        <v>37.300764264864</v>
      </c>
      <c r="T16" s="76">
        <v>34.252425467285001</v>
      </c>
      <c r="U16" s="79">
        <v>8.1723226257069204</v>
      </c>
    </row>
    <row r="17" spans="1:21" ht="12" thickBot="1">
      <c r="A17" s="80"/>
      <c r="B17" s="51" t="s">
        <v>15</v>
      </c>
      <c r="C17" s="52"/>
      <c r="D17" s="76">
        <v>2337019.0191000002</v>
      </c>
      <c r="E17" s="77"/>
      <c r="F17" s="77"/>
      <c r="G17" s="76">
        <v>631327.73499999999</v>
      </c>
      <c r="H17" s="78">
        <v>270.17524964272297</v>
      </c>
      <c r="I17" s="76">
        <v>308510.66090000002</v>
      </c>
      <c r="J17" s="78">
        <v>13.2010333839221</v>
      </c>
      <c r="K17" s="76">
        <v>69752.956600000005</v>
      </c>
      <c r="L17" s="78">
        <v>11.0486127462783</v>
      </c>
      <c r="M17" s="78">
        <v>3.42290443212553</v>
      </c>
      <c r="N17" s="76">
        <v>45589110.754100002</v>
      </c>
      <c r="O17" s="76">
        <v>45589110.754100002</v>
      </c>
      <c r="P17" s="76">
        <v>16621</v>
      </c>
      <c r="Q17" s="76">
        <v>14269</v>
      </c>
      <c r="R17" s="78">
        <v>16.4832854439694</v>
      </c>
      <c r="S17" s="76">
        <v>140.60640268936899</v>
      </c>
      <c r="T17" s="76">
        <v>146.895598065737</v>
      </c>
      <c r="U17" s="79">
        <v>-4.47290824320587</v>
      </c>
    </row>
    <row r="18" spans="1:21" ht="12" customHeight="1" thickBot="1">
      <c r="A18" s="80"/>
      <c r="B18" s="51" t="s">
        <v>16</v>
      </c>
      <c r="C18" s="52"/>
      <c r="D18" s="76">
        <v>6468611.3504999997</v>
      </c>
      <c r="E18" s="77"/>
      <c r="F18" s="77"/>
      <c r="G18" s="76">
        <v>2129799.1760999998</v>
      </c>
      <c r="H18" s="78">
        <v>203.71930945832401</v>
      </c>
      <c r="I18" s="76">
        <v>834553.70050000004</v>
      </c>
      <c r="J18" s="78">
        <v>12.901589773754001</v>
      </c>
      <c r="K18" s="76">
        <v>338089.11009999999</v>
      </c>
      <c r="L18" s="78">
        <v>15.874224851523101</v>
      </c>
      <c r="M18" s="78">
        <v>1.46844300975313</v>
      </c>
      <c r="N18" s="76">
        <v>81036992.332300007</v>
      </c>
      <c r="O18" s="76">
        <v>81036992.332300007</v>
      </c>
      <c r="P18" s="76">
        <v>119913</v>
      </c>
      <c r="Q18" s="76">
        <v>100301</v>
      </c>
      <c r="R18" s="78">
        <v>19.553145033449301</v>
      </c>
      <c r="S18" s="76">
        <v>53.944204135498197</v>
      </c>
      <c r="T18" s="76">
        <v>49.082484994167601</v>
      </c>
      <c r="U18" s="79">
        <v>9.0124958171945799</v>
      </c>
    </row>
    <row r="19" spans="1:21" ht="12" customHeight="1" thickBot="1">
      <c r="A19" s="80"/>
      <c r="B19" s="51" t="s">
        <v>17</v>
      </c>
      <c r="C19" s="52"/>
      <c r="D19" s="76">
        <v>1189350.257</v>
      </c>
      <c r="E19" s="77"/>
      <c r="F19" s="77"/>
      <c r="G19" s="76">
        <v>534435.24320000003</v>
      </c>
      <c r="H19" s="78">
        <v>122.543380537296</v>
      </c>
      <c r="I19" s="76">
        <v>19629.327099999999</v>
      </c>
      <c r="J19" s="78">
        <v>1.6504244216092201</v>
      </c>
      <c r="K19" s="76">
        <v>54331.511500000001</v>
      </c>
      <c r="L19" s="78">
        <v>10.166154307991199</v>
      </c>
      <c r="M19" s="78">
        <v>-0.638711926871388</v>
      </c>
      <c r="N19" s="76">
        <v>15675548.948899999</v>
      </c>
      <c r="O19" s="76">
        <v>15675548.948899999</v>
      </c>
      <c r="P19" s="76">
        <v>18234</v>
      </c>
      <c r="Q19" s="76">
        <v>15197</v>
      </c>
      <c r="R19" s="78">
        <v>19.984207409357101</v>
      </c>
      <c r="S19" s="76">
        <v>65.227062465723407</v>
      </c>
      <c r="T19" s="76">
        <v>62.038348272685397</v>
      </c>
      <c r="U19" s="79">
        <v>4.8886368211256599</v>
      </c>
    </row>
    <row r="20" spans="1:21" ht="12" thickBot="1">
      <c r="A20" s="80"/>
      <c r="B20" s="51" t="s">
        <v>18</v>
      </c>
      <c r="C20" s="52"/>
      <c r="D20" s="76">
        <v>3193366.2829999998</v>
      </c>
      <c r="E20" s="77"/>
      <c r="F20" s="77"/>
      <c r="G20" s="76">
        <v>1290011.9124</v>
      </c>
      <c r="H20" s="78">
        <v>147.54548793731001</v>
      </c>
      <c r="I20" s="76">
        <v>178310.6384</v>
      </c>
      <c r="J20" s="78">
        <v>5.5837828359760397</v>
      </c>
      <c r="K20" s="76">
        <v>122032.94</v>
      </c>
      <c r="L20" s="78">
        <v>9.4598304734228407</v>
      </c>
      <c r="M20" s="78">
        <v>0.461168094450564</v>
      </c>
      <c r="N20" s="76">
        <v>43351917.302500002</v>
      </c>
      <c r="O20" s="76">
        <v>43351917.302500002</v>
      </c>
      <c r="P20" s="76">
        <v>63206</v>
      </c>
      <c r="Q20" s="76">
        <v>52774</v>
      </c>
      <c r="R20" s="78">
        <v>19.767309660059901</v>
      </c>
      <c r="S20" s="76">
        <v>50.523151014144197</v>
      </c>
      <c r="T20" s="76">
        <v>35.9135176412627</v>
      </c>
      <c r="U20" s="79">
        <v>28.916710616072699</v>
      </c>
    </row>
    <row r="21" spans="1:21" ht="12" customHeight="1" thickBot="1">
      <c r="A21" s="80"/>
      <c r="B21" s="51" t="s">
        <v>19</v>
      </c>
      <c r="C21" s="52"/>
      <c r="D21" s="76">
        <v>835078.16339999996</v>
      </c>
      <c r="E21" s="77"/>
      <c r="F21" s="77"/>
      <c r="G21" s="76">
        <v>413325.50949999999</v>
      </c>
      <c r="H21" s="78">
        <v>102.038863850962</v>
      </c>
      <c r="I21" s="76">
        <v>109417.7836</v>
      </c>
      <c r="J21" s="78">
        <v>13.102699650833699</v>
      </c>
      <c r="K21" s="76">
        <v>60085.646099999998</v>
      </c>
      <c r="L21" s="78">
        <v>14.537125030750101</v>
      </c>
      <c r="M21" s="78">
        <v>0.82103032424577704</v>
      </c>
      <c r="N21" s="76">
        <v>11124147.138499999</v>
      </c>
      <c r="O21" s="76">
        <v>11124147.138499999</v>
      </c>
      <c r="P21" s="76">
        <v>40041</v>
      </c>
      <c r="Q21" s="76">
        <v>35184</v>
      </c>
      <c r="R21" s="78">
        <v>13.804570259208701</v>
      </c>
      <c r="S21" s="76">
        <v>20.855577118453599</v>
      </c>
      <c r="T21" s="76">
        <v>19.7307044082538</v>
      </c>
      <c r="U21" s="79">
        <v>5.39363022087994</v>
      </c>
    </row>
    <row r="22" spans="1:21" ht="12" customHeight="1" thickBot="1">
      <c r="A22" s="80"/>
      <c r="B22" s="51" t="s">
        <v>20</v>
      </c>
      <c r="C22" s="52"/>
      <c r="D22" s="76">
        <v>2094794.6302</v>
      </c>
      <c r="E22" s="77"/>
      <c r="F22" s="77"/>
      <c r="G22" s="76">
        <v>1272692.2544</v>
      </c>
      <c r="H22" s="78">
        <v>64.595535405970793</v>
      </c>
      <c r="I22" s="76">
        <v>144936.29240000001</v>
      </c>
      <c r="J22" s="78">
        <v>6.9188783621314798</v>
      </c>
      <c r="K22" s="76">
        <v>71874.401299999998</v>
      </c>
      <c r="L22" s="78">
        <v>5.6474297734989003</v>
      </c>
      <c r="M22" s="78">
        <v>1.01652173483913</v>
      </c>
      <c r="N22" s="76">
        <v>29573840.561500002</v>
      </c>
      <c r="O22" s="76">
        <v>29573840.561500002</v>
      </c>
      <c r="P22" s="76">
        <v>91197</v>
      </c>
      <c r="Q22" s="76">
        <v>79509</v>
      </c>
      <c r="R22" s="78">
        <v>14.700222616307601</v>
      </c>
      <c r="S22" s="76">
        <v>22.969994958167501</v>
      </c>
      <c r="T22" s="76">
        <v>22.5192212177238</v>
      </c>
      <c r="U22" s="79">
        <v>1.96244597033931</v>
      </c>
    </row>
    <row r="23" spans="1:21" ht="12" thickBot="1">
      <c r="A23" s="80"/>
      <c r="B23" s="51" t="s">
        <v>21</v>
      </c>
      <c r="C23" s="52"/>
      <c r="D23" s="76">
        <v>3381699.5827000001</v>
      </c>
      <c r="E23" s="77"/>
      <c r="F23" s="77"/>
      <c r="G23" s="76">
        <v>2670876.3251999998</v>
      </c>
      <c r="H23" s="78">
        <v>26.613858934362</v>
      </c>
      <c r="I23" s="76">
        <v>314854.90669999999</v>
      </c>
      <c r="J23" s="78">
        <v>9.3105522533913305</v>
      </c>
      <c r="K23" s="76">
        <v>250544.58129999999</v>
      </c>
      <c r="L23" s="78">
        <v>9.3806133566008096</v>
      </c>
      <c r="M23" s="78">
        <v>0.25668216437295599</v>
      </c>
      <c r="N23" s="76">
        <v>84784445.090399995</v>
      </c>
      <c r="O23" s="76">
        <v>84784445.090399995</v>
      </c>
      <c r="P23" s="76">
        <v>90716</v>
      </c>
      <c r="Q23" s="76">
        <v>78073</v>
      </c>
      <c r="R23" s="78">
        <v>16.1938186056639</v>
      </c>
      <c r="S23" s="76">
        <v>37.277873613254599</v>
      </c>
      <c r="T23" s="76">
        <v>37.340311049914803</v>
      </c>
      <c r="U23" s="79">
        <v>-0.16749194792609601</v>
      </c>
    </row>
    <row r="24" spans="1:21" ht="12" thickBot="1">
      <c r="A24" s="80"/>
      <c r="B24" s="51" t="s">
        <v>22</v>
      </c>
      <c r="C24" s="52"/>
      <c r="D24" s="76">
        <v>621192.57129999995</v>
      </c>
      <c r="E24" s="77"/>
      <c r="F24" s="77"/>
      <c r="G24" s="76">
        <v>314713.89990000002</v>
      </c>
      <c r="H24" s="78">
        <v>97.383265085330905</v>
      </c>
      <c r="I24" s="76">
        <v>72771.665500000003</v>
      </c>
      <c r="J24" s="78">
        <v>11.7148318995038</v>
      </c>
      <c r="K24" s="76">
        <v>47646.4087</v>
      </c>
      <c r="L24" s="78">
        <v>15.1395946334558</v>
      </c>
      <c r="M24" s="78">
        <v>0.52732739959895503</v>
      </c>
      <c r="N24" s="76">
        <v>8263819.4682</v>
      </c>
      <c r="O24" s="76">
        <v>8263819.4682</v>
      </c>
      <c r="P24" s="76">
        <v>37253</v>
      </c>
      <c r="Q24" s="76">
        <v>30446</v>
      </c>
      <c r="R24" s="78">
        <v>22.357616764106901</v>
      </c>
      <c r="S24" s="76">
        <v>16.6749676885083</v>
      </c>
      <c r="T24" s="76">
        <v>16.534355974512302</v>
      </c>
      <c r="U24" s="79">
        <v>0.84325029363000603</v>
      </c>
    </row>
    <row r="25" spans="1:21" ht="12" thickBot="1">
      <c r="A25" s="80"/>
      <c r="B25" s="51" t="s">
        <v>23</v>
      </c>
      <c r="C25" s="52"/>
      <c r="D25" s="76">
        <v>669343.61580000003</v>
      </c>
      <c r="E25" s="77"/>
      <c r="F25" s="77"/>
      <c r="G25" s="76">
        <v>395835.76750000002</v>
      </c>
      <c r="H25" s="78">
        <v>69.096294664680599</v>
      </c>
      <c r="I25" s="76">
        <v>60700.427199999998</v>
      </c>
      <c r="J25" s="78">
        <v>9.0686496094312901</v>
      </c>
      <c r="K25" s="76">
        <v>29743.2762</v>
      </c>
      <c r="L25" s="78">
        <v>7.51404462205402</v>
      </c>
      <c r="M25" s="78">
        <v>1.0408117381500801</v>
      </c>
      <c r="N25" s="76">
        <v>14220594.799000001</v>
      </c>
      <c r="O25" s="76">
        <v>14220594.799000001</v>
      </c>
      <c r="P25" s="76">
        <v>26490</v>
      </c>
      <c r="Q25" s="76">
        <v>22559</v>
      </c>
      <c r="R25" s="78">
        <v>17.4254177933419</v>
      </c>
      <c r="S25" s="76">
        <v>25.267784665911702</v>
      </c>
      <c r="T25" s="76">
        <v>26.3501729154661</v>
      </c>
      <c r="U25" s="79">
        <v>-4.2836689637247103</v>
      </c>
    </row>
    <row r="26" spans="1:21" ht="12" thickBot="1">
      <c r="A26" s="80"/>
      <c r="B26" s="51" t="s">
        <v>24</v>
      </c>
      <c r="C26" s="52"/>
      <c r="D26" s="76">
        <v>2051492.8448000001</v>
      </c>
      <c r="E26" s="77"/>
      <c r="F26" s="77"/>
      <c r="G26" s="76">
        <v>895591.23499999999</v>
      </c>
      <c r="H26" s="78">
        <v>129.065757303889</v>
      </c>
      <c r="I26" s="76">
        <v>373262.20860000001</v>
      </c>
      <c r="J26" s="78">
        <v>18.194662952206901</v>
      </c>
      <c r="K26" s="76">
        <v>169686.67490000001</v>
      </c>
      <c r="L26" s="78">
        <v>18.946888744394698</v>
      </c>
      <c r="M26" s="78">
        <v>1.1997143194654001</v>
      </c>
      <c r="N26" s="76">
        <v>24253613.888999999</v>
      </c>
      <c r="O26" s="76">
        <v>24253613.888999999</v>
      </c>
      <c r="P26" s="76">
        <v>83444</v>
      </c>
      <c r="Q26" s="76">
        <v>71315</v>
      </c>
      <c r="R26" s="78">
        <v>17.0076421510201</v>
      </c>
      <c r="S26" s="76">
        <v>24.585264905805101</v>
      </c>
      <c r="T26" s="76">
        <v>23.6096600953516</v>
      </c>
      <c r="U26" s="79">
        <v>3.9682501457331099</v>
      </c>
    </row>
    <row r="27" spans="1:21" ht="12" thickBot="1">
      <c r="A27" s="80"/>
      <c r="B27" s="51" t="s">
        <v>25</v>
      </c>
      <c r="C27" s="52"/>
      <c r="D27" s="76">
        <v>397086.288</v>
      </c>
      <c r="E27" s="77"/>
      <c r="F27" s="77"/>
      <c r="G27" s="76">
        <v>258059.68280000001</v>
      </c>
      <c r="H27" s="78">
        <v>53.873818525828298</v>
      </c>
      <c r="I27" s="76">
        <v>96617.094100000002</v>
      </c>
      <c r="J27" s="78">
        <v>24.331511064416301</v>
      </c>
      <c r="K27" s="76">
        <v>68262.794299999994</v>
      </c>
      <c r="L27" s="78">
        <v>26.452328220873099</v>
      </c>
      <c r="M27" s="78">
        <v>0.41536974996055798</v>
      </c>
      <c r="N27" s="76">
        <v>5780281.4188999999</v>
      </c>
      <c r="O27" s="76">
        <v>5780281.4188999999</v>
      </c>
      <c r="P27" s="76">
        <v>37004</v>
      </c>
      <c r="Q27" s="76">
        <v>32619</v>
      </c>
      <c r="R27" s="78">
        <v>13.443085318372701</v>
      </c>
      <c r="S27" s="76">
        <v>10.730901740352399</v>
      </c>
      <c r="T27" s="76">
        <v>10.277635752168999</v>
      </c>
      <c r="U27" s="79">
        <v>4.2239319597807397</v>
      </c>
    </row>
    <row r="28" spans="1:21" ht="12" thickBot="1">
      <c r="A28" s="80"/>
      <c r="B28" s="51" t="s">
        <v>26</v>
      </c>
      <c r="C28" s="52"/>
      <c r="D28" s="76">
        <v>1707469.8689999999</v>
      </c>
      <c r="E28" s="77"/>
      <c r="F28" s="77"/>
      <c r="G28" s="76">
        <v>1258012.3022</v>
      </c>
      <c r="H28" s="78">
        <v>35.727597100123198</v>
      </c>
      <c r="I28" s="76">
        <v>50664.300300000003</v>
      </c>
      <c r="J28" s="78">
        <v>2.9672148961358902</v>
      </c>
      <c r="K28" s="76">
        <v>28027.640599999999</v>
      </c>
      <c r="L28" s="78">
        <v>2.2279305656221</v>
      </c>
      <c r="M28" s="78">
        <v>0.807654844125552</v>
      </c>
      <c r="N28" s="76">
        <v>32107132.890099999</v>
      </c>
      <c r="O28" s="76">
        <v>32107132.890099999</v>
      </c>
      <c r="P28" s="76">
        <v>46593</v>
      </c>
      <c r="Q28" s="76">
        <v>43431</v>
      </c>
      <c r="R28" s="78">
        <v>7.28051391862956</v>
      </c>
      <c r="S28" s="76">
        <v>36.646489150730801</v>
      </c>
      <c r="T28" s="76">
        <v>33.806877778545299</v>
      </c>
      <c r="U28" s="79">
        <v>7.7486587064477099</v>
      </c>
    </row>
    <row r="29" spans="1:21" ht="12" thickBot="1">
      <c r="A29" s="80"/>
      <c r="B29" s="51" t="s">
        <v>27</v>
      </c>
      <c r="C29" s="52"/>
      <c r="D29" s="76">
        <v>928993.53659999999</v>
      </c>
      <c r="E29" s="77"/>
      <c r="F29" s="77"/>
      <c r="G29" s="76">
        <v>847768.94889999996</v>
      </c>
      <c r="H29" s="78">
        <v>9.58098168202444</v>
      </c>
      <c r="I29" s="76">
        <v>133313.6917</v>
      </c>
      <c r="J29" s="78">
        <v>14.3503357609905</v>
      </c>
      <c r="K29" s="76">
        <v>152515.15979999999</v>
      </c>
      <c r="L29" s="78">
        <v>17.9901799892402</v>
      </c>
      <c r="M29" s="78">
        <v>-0.125898750820441</v>
      </c>
      <c r="N29" s="76">
        <v>16298870.406400001</v>
      </c>
      <c r="O29" s="76">
        <v>16298870.406400001</v>
      </c>
      <c r="P29" s="76">
        <v>119451</v>
      </c>
      <c r="Q29" s="76">
        <v>113972</v>
      </c>
      <c r="R29" s="78">
        <v>4.80732109640965</v>
      </c>
      <c r="S29" s="76">
        <v>7.77719346510285</v>
      </c>
      <c r="T29" s="76">
        <v>9.1974379365107204</v>
      </c>
      <c r="U29" s="79">
        <v>-18.261657984730299</v>
      </c>
    </row>
    <row r="30" spans="1:21" ht="12" thickBot="1">
      <c r="A30" s="80"/>
      <c r="B30" s="51" t="s">
        <v>28</v>
      </c>
      <c r="C30" s="52"/>
      <c r="D30" s="76">
        <v>1770388.2478</v>
      </c>
      <c r="E30" s="77"/>
      <c r="F30" s="77"/>
      <c r="G30" s="76">
        <v>797816.25170000002</v>
      </c>
      <c r="H30" s="78">
        <v>121.904259787592</v>
      </c>
      <c r="I30" s="76">
        <v>209274.97640000001</v>
      </c>
      <c r="J30" s="78">
        <v>11.820852101795101</v>
      </c>
      <c r="K30" s="76">
        <v>106021.9808</v>
      </c>
      <c r="L30" s="78">
        <v>13.2890224502304</v>
      </c>
      <c r="M30" s="78">
        <v>0.97388291390986703</v>
      </c>
      <c r="N30" s="76">
        <v>25467514.671599999</v>
      </c>
      <c r="O30" s="76">
        <v>25467514.671599999</v>
      </c>
      <c r="P30" s="76">
        <v>85598</v>
      </c>
      <c r="Q30" s="76">
        <v>75242</v>
      </c>
      <c r="R30" s="78">
        <v>13.7635894845964</v>
      </c>
      <c r="S30" s="76">
        <v>20.6825889366574</v>
      </c>
      <c r="T30" s="76">
        <v>20.482278134552502</v>
      </c>
      <c r="U30" s="79">
        <v>0.96849965310609898</v>
      </c>
    </row>
    <row r="31" spans="1:21" ht="12" thickBot="1">
      <c r="A31" s="80"/>
      <c r="B31" s="51" t="s">
        <v>29</v>
      </c>
      <c r="C31" s="52"/>
      <c r="D31" s="76">
        <v>1742016.5081</v>
      </c>
      <c r="E31" s="77"/>
      <c r="F31" s="77"/>
      <c r="G31" s="76">
        <v>797428.85080000001</v>
      </c>
      <c r="H31" s="78">
        <v>118.454161315128</v>
      </c>
      <c r="I31" s="76">
        <v>12581.854600000001</v>
      </c>
      <c r="J31" s="78">
        <v>0.722258057917195</v>
      </c>
      <c r="K31" s="76">
        <v>35380.509100000003</v>
      </c>
      <c r="L31" s="78">
        <v>4.4368233058667803</v>
      </c>
      <c r="M31" s="78">
        <v>-0.64438458009638999</v>
      </c>
      <c r="N31" s="76">
        <v>52782164.336099997</v>
      </c>
      <c r="O31" s="76">
        <v>52782164.336099997</v>
      </c>
      <c r="P31" s="76">
        <v>34797</v>
      </c>
      <c r="Q31" s="76">
        <v>28896</v>
      </c>
      <c r="R31" s="78">
        <v>20.421511627907002</v>
      </c>
      <c r="S31" s="76">
        <v>50.062261347242597</v>
      </c>
      <c r="T31" s="76">
        <v>39.741251598837202</v>
      </c>
      <c r="U31" s="79">
        <v>20.616347465442299</v>
      </c>
    </row>
    <row r="32" spans="1:21" ht="12" thickBot="1">
      <c r="A32" s="80"/>
      <c r="B32" s="51" t="s">
        <v>30</v>
      </c>
      <c r="C32" s="52"/>
      <c r="D32" s="76">
        <v>178271.02170000001</v>
      </c>
      <c r="E32" s="77"/>
      <c r="F32" s="77"/>
      <c r="G32" s="76">
        <v>111758.4528</v>
      </c>
      <c r="H32" s="78">
        <v>59.514575616959497</v>
      </c>
      <c r="I32" s="76">
        <v>43052.157899999998</v>
      </c>
      <c r="J32" s="78">
        <v>24.1498351720054</v>
      </c>
      <c r="K32" s="76">
        <v>30105.060600000001</v>
      </c>
      <c r="L32" s="78">
        <v>26.9376139752715</v>
      </c>
      <c r="M32" s="78">
        <v>0.43006381790840797</v>
      </c>
      <c r="N32" s="76">
        <v>2874836.0965</v>
      </c>
      <c r="O32" s="76">
        <v>2874836.0965</v>
      </c>
      <c r="P32" s="76">
        <v>26289</v>
      </c>
      <c r="Q32" s="76">
        <v>23758</v>
      </c>
      <c r="R32" s="78">
        <v>10.6532536408789</v>
      </c>
      <c r="S32" s="76">
        <v>6.7812020883259203</v>
      </c>
      <c r="T32" s="76">
        <v>6.5130817366781697</v>
      </c>
      <c r="U32" s="79">
        <v>3.9538764389476402</v>
      </c>
    </row>
    <row r="33" spans="1:21" ht="12" thickBot="1">
      <c r="A33" s="80"/>
      <c r="B33" s="51" t="s">
        <v>31</v>
      </c>
      <c r="C33" s="52"/>
      <c r="D33" s="76">
        <v>485363.56160000002</v>
      </c>
      <c r="E33" s="77"/>
      <c r="F33" s="77"/>
      <c r="G33" s="76">
        <v>319936.38530000002</v>
      </c>
      <c r="H33" s="78">
        <v>51.7062715904855</v>
      </c>
      <c r="I33" s="76">
        <v>63679.953699999998</v>
      </c>
      <c r="J33" s="78">
        <v>13.120052418042899</v>
      </c>
      <c r="K33" s="76">
        <v>14449.628199999999</v>
      </c>
      <c r="L33" s="78">
        <v>4.5164066557952696</v>
      </c>
      <c r="M33" s="78">
        <v>3.40703060442759</v>
      </c>
      <c r="N33" s="76">
        <v>7551500.8130000001</v>
      </c>
      <c r="O33" s="76">
        <v>7551500.8130000001</v>
      </c>
      <c r="P33" s="76">
        <v>18819</v>
      </c>
      <c r="Q33" s="76">
        <v>17336</v>
      </c>
      <c r="R33" s="78">
        <v>8.5544531610521499</v>
      </c>
      <c r="S33" s="76">
        <v>25.791145204314802</v>
      </c>
      <c r="T33" s="76">
        <v>27.6273776938163</v>
      </c>
      <c r="U33" s="79">
        <v>-7.1196237117627099</v>
      </c>
    </row>
    <row r="34" spans="1:21" ht="12" customHeight="1" thickBot="1">
      <c r="A34" s="80"/>
      <c r="B34" s="51" t="s">
        <v>61</v>
      </c>
      <c r="C34" s="52"/>
      <c r="D34" s="76">
        <v>527772.1</v>
      </c>
      <c r="E34" s="77"/>
      <c r="F34" s="77"/>
      <c r="G34" s="76">
        <v>82061.23</v>
      </c>
      <c r="H34" s="78">
        <v>543.14427166153905</v>
      </c>
      <c r="I34" s="76">
        <v>20652.939999999999</v>
      </c>
      <c r="J34" s="78">
        <v>3.9132307297032201</v>
      </c>
      <c r="K34" s="76">
        <v>4096.16</v>
      </c>
      <c r="L34" s="78">
        <v>4.9915898165309001</v>
      </c>
      <c r="M34" s="78">
        <v>4.0420247255966597</v>
      </c>
      <c r="N34" s="76">
        <v>14536212.439999999</v>
      </c>
      <c r="O34" s="76">
        <v>14536212.439999999</v>
      </c>
      <c r="P34" s="76">
        <v>195</v>
      </c>
      <c r="Q34" s="76">
        <v>224</v>
      </c>
      <c r="R34" s="78">
        <v>-12.9464285714286</v>
      </c>
      <c r="S34" s="76">
        <v>2706.52358974359</v>
      </c>
      <c r="T34" s="76">
        <v>1488.99232142857</v>
      </c>
      <c r="U34" s="79">
        <v>44.985060279129698</v>
      </c>
    </row>
    <row r="35" spans="1:21" ht="12" customHeight="1" thickBot="1">
      <c r="A35" s="80"/>
      <c r="B35" s="51" t="s">
        <v>35</v>
      </c>
      <c r="C35" s="52"/>
      <c r="D35" s="76">
        <v>683449.38</v>
      </c>
      <c r="E35" s="77"/>
      <c r="F35" s="77"/>
      <c r="G35" s="76">
        <v>345177.09</v>
      </c>
      <c r="H35" s="78">
        <v>97.999635491451698</v>
      </c>
      <c r="I35" s="76">
        <v>-77617.16</v>
      </c>
      <c r="J35" s="78">
        <v>-11.356680139208001</v>
      </c>
      <c r="K35" s="76">
        <v>-29944.240000000002</v>
      </c>
      <c r="L35" s="78">
        <v>-8.6750369209034108</v>
      </c>
      <c r="M35" s="78">
        <v>1.5920564355615601</v>
      </c>
      <c r="N35" s="76">
        <v>17143565.039999999</v>
      </c>
      <c r="O35" s="76">
        <v>17143565.039999999</v>
      </c>
      <c r="P35" s="76">
        <v>282</v>
      </c>
      <c r="Q35" s="76">
        <v>256</v>
      </c>
      <c r="R35" s="78">
        <v>10.15625</v>
      </c>
      <c r="S35" s="76">
        <v>2423.57936170213</v>
      </c>
      <c r="T35" s="76">
        <v>2711.9086328124999</v>
      </c>
      <c r="U35" s="79">
        <v>-11.8968363762544</v>
      </c>
    </row>
    <row r="36" spans="1:21" ht="12" customHeight="1" thickBot="1">
      <c r="A36" s="80"/>
      <c r="B36" s="51" t="s">
        <v>36</v>
      </c>
      <c r="C36" s="52"/>
      <c r="D36" s="76">
        <v>116219.88</v>
      </c>
      <c r="E36" s="77"/>
      <c r="F36" s="77"/>
      <c r="G36" s="76">
        <v>59612</v>
      </c>
      <c r="H36" s="78">
        <v>94.960544856740299</v>
      </c>
      <c r="I36" s="76">
        <v>5206.8500000000004</v>
      </c>
      <c r="J36" s="78">
        <v>4.4801715506847897</v>
      </c>
      <c r="K36" s="76">
        <v>-3848.72</v>
      </c>
      <c r="L36" s="78">
        <v>-6.4562839696705403</v>
      </c>
      <c r="M36" s="78">
        <v>-2.3528783595584999</v>
      </c>
      <c r="N36" s="76">
        <v>5676346.4500000002</v>
      </c>
      <c r="O36" s="76">
        <v>5676346.4500000002</v>
      </c>
      <c r="P36" s="76">
        <v>50</v>
      </c>
      <c r="Q36" s="76">
        <v>37</v>
      </c>
      <c r="R36" s="78">
        <v>35.135135135135101</v>
      </c>
      <c r="S36" s="76">
        <v>2324.3975999999998</v>
      </c>
      <c r="T36" s="76">
        <v>2809.5864864864898</v>
      </c>
      <c r="U36" s="79">
        <v>-20.873747524368699</v>
      </c>
    </row>
    <row r="37" spans="1:21" ht="12" customHeight="1" thickBot="1">
      <c r="A37" s="80"/>
      <c r="B37" s="51" t="s">
        <v>37</v>
      </c>
      <c r="C37" s="52"/>
      <c r="D37" s="76">
        <v>398492.14</v>
      </c>
      <c r="E37" s="77"/>
      <c r="F37" s="77"/>
      <c r="G37" s="76">
        <v>139804.37</v>
      </c>
      <c r="H37" s="78">
        <v>185.03553930395699</v>
      </c>
      <c r="I37" s="76">
        <v>-43364.85</v>
      </c>
      <c r="J37" s="78">
        <v>-10.8822347160975</v>
      </c>
      <c r="K37" s="76">
        <v>-14192.92</v>
      </c>
      <c r="L37" s="78">
        <v>-10.1519859500815</v>
      </c>
      <c r="M37" s="78">
        <v>2.0553860657285501</v>
      </c>
      <c r="N37" s="76">
        <v>9939263.5</v>
      </c>
      <c r="O37" s="76">
        <v>9939263.5</v>
      </c>
      <c r="P37" s="76">
        <v>211</v>
      </c>
      <c r="Q37" s="76">
        <v>192</v>
      </c>
      <c r="R37" s="78">
        <v>9.8958333333333304</v>
      </c>
      <c r="S37" s="76">
        <v>1888.5883412322301</v>
      </c>
      <c r="T37" s="76">
        <v>1651.70411458333</v>
      </c>
      <c r="U37" s="79">
        <v>12.5429253944423</v>
      </c>
    </row>
    <row r="38" spans="1:21" ht="12" customHeight="1" thickBot="1">
      <c r="A38" s="80"/>
      <c r="B38" s="51" t="s">
        <v>74</v>
      </c>
      <c r="C38" s="52"/>
      <c r="D38" s="76">
        <v>1.7</v>
      </c>
      <c r="E38" s="77"/>
      <c r="F38" s="77"/>
      <c r="G38" s="77"/>
      <c r="H38" s="77"/>
      <c r="I38" s="76">
        <v>0.85</v>
      </c>
      <c r="J38" s="78">
        <v>50</v>
      </c>
      <c r="K38" s="77"/>
      <c r="L38" s="77"/>
      <c r="M38" s="77"/>
      <c r="N38" s="76">
        <v>5.72</v>
      </c>
      <c r="O38" s="76">
        <v>5.72</v>
      </c>
      <c r="P38" s="76">
        <v>2</v>
      </c>
      <c r="Q38" s="76">
        <v>2</v>
      </c>
      <c r="R38" s="78">
        <v>0</v>
      </c>
      <c r="S38" s="76">
        <v>0.85</v>
      </c>
      <c r="T38" s="76">
        <v>0.47</v>
      </c>
      <c r="U38" s="79">
        <v>44.705882352941202</v>
      </c>
    </row>
    <row r="39" spans="1:21" ht="12" customHeight="1" thickBot="1">
      <c r="A39" s="80"/>
      <c r="B39" s="51" t="s">
        <v>32</v>
      </c>
      <c r="C39" s="52"/>
      <c r="D39" s="76">
        <v>42694.871700000003</v>
      </c>
      <c r="E39" s="77"/>
      <c r="F39" s="77"/>
      <c r="G39" s="76">
        <v>50856.409899999999</v>
      </c>
      <c r="H39" s="78">
        <v>-16.048199658702199</v>
      </c>
      <c r="I39" s="76">
        <v>4355.8716999999997</v>
      </c>
      <c r="J39" s="78">
        <v>10.2023299908406</v>
      </c>
      <c r="K39" s="76">
        <v>3785.5949999999998</v>
      </c>
      <c r="L39" s="78">
        <v>7.44369295324561</v>
      </c>
      <c r="M39" s="78">
        <v>0.150643875005118</v>
      </c>
      <c r="N39" s="76">
        <v>629938.88329999999</v>
      </c>
      <c r="O39" s="76">
        <v>629938.88329999999</v>
      </c>
      <c r="P39" s="76">
        <v>92</v>
      </c>
      <c r="Q39" s="76">
        <v>79</v>
      </c>
      <c r="R39" s="78">
        <v>16.455696202531598</v>
      </c>
      <c r="S39" s="76">
        <v>464.07469239130398</v>
      </c>
      <c r="T39" s="76">
        <v>475.65725316455701</v>
      </c>
      <c r="U39" s="79">
        <v>-2.4958397781980999</v>
      </c>
    </row>
    <row r="40" spans="1:21" ht="12" customHeight="1" thickBot="1">
      <c r="A40" s="80"/>
      <c r="B40" s="51" t="s">
        <v>33</v>
      </c>
      <c r="C40" s="52"/>
      <c r="D40" s="76">
        <v>828043.38219999999</v>
      </c>
      <c r="E40" s="77"/>
      <c r="F40" s="77"/>
      <c r="G40" s="76">
        <v>456239.84399999998</v>
      </c>
      <c r="H40" s="78">
        <v>81.493000466658103</v>
      </c>
      <c r="I40" s="76">
        <v>41713.776299999998</v>
      </c>
      <c r="J40" s="78">
        <v>5.0376317469227399</v>
      </c>
      <c r="K40" s="76">
        <v>18634.863099999999</v>
      </c>
      <c r="L40" s="78">
        <v>4.08444447477937</v>
      </c>
      <c r="M40" s="78">
        <v>1.2384804265076701</v>
      </c>
      <c r="N40" s="76">
        <v>13011440.6194</v>
      </c>
      <c r="O40" s="76">
        <v>13011440.6194</v>
      </c>
      <c r="P40" s="76">
        <v>3775</v>
      </c>
      <c r="Q40" s="76">
        <v>3212</v>
      </c>
      <c r="R40" s="78">
        <v>17.528019925280201</v>
      </c>
      <c r="S40" s="76">
        <v>219.349240317881</v>
      </c>
      <c r="T40" s="76">
        <v>249.8262374533</v>
      </c>
      <c r="U40" s="79">
        <v>-13.8942797755999</v>
      </c>
    </row>
    <row r="41" spans="1:21" ht="12" thickBot="1">
      <c r="A41" s="80"/>
      <c r="B41" s="51" t="s">
        <v>38</v>
      </c>
      <c r="C41" s="52"/>
      <c r="D41" s="76">
        <v>248514.8</v>
      </c>
      <c r="E41" s="77"/>
      <c r="F41" s="77"/>
      <c r="G41" s="76">
        <v>126646.19</v>
      </c>
      <c r="H41" s="78">
        <v>96.227616480211495</v>
      </c>
      <c r="I41" s="76">
        <v>-15115.45</v>
      </c>
      <c r="J41" s="78">
        <v>-6.0823138098817502</v>
      </c>
      <c r="K41" s="76">
        <v>-5442.75</v>
      </c>
      <c r="L41" s="78">
        <v>-4.2976026361314199</v>
      </c>
      <c r="M41" s="78">
        <v>1.7771714666299201</v>
      </c>
      <c r="N41" s="76">
        <v>7048003.7999999998</v>
      </c>
      <c r="O41" s="76">
        <v>7048003.7999999998</v>
      </c>
      <c r="P41" s="76">
        <v>180</v>
      </c>
      <c r="Q41" s="76">
        <v>128</v>
      </c>
      <c r="R41" s="78">
        <v>40.625</v>
      </c>
      <c r="S41" s="76">
        <v>1380.63777777778</v>
      </c>
      <c r="T41" s="76">
        <v>1622.14890625</v>
      </c>
      <c r="U41" s="79">
        <v>-17.492722012934401</v>
      </c>
    </row>
    <row r="42" spans="1:21" ht="12" customHeight="1" thickBot="1">
      <c r="A42" s="80"/>
      <c r="B42" s="51" t="s">
        <v>39</v>
      </c>
      <c r="C42" s="52"/>
      <c r="D42" s="76">
        <v>104516.78</v>
      </c>
      <c r="E42" s="77"/>
      <c r="F42" s="77"/>
      <c r="G42" s="76">
        <v>68329.119999999995</v>
      </c>
      <c r="H42" s="78">
        <v>52.9608167059667</v>
      </c>
      <c r="I42" s="76">
        <v>10785.92</v>
      </c>
      <c r="J42" s="78">
        <v>10.3197974526196</v>
      </c>
      <c r="K42" s="76">
        <v>8798.6200000000008</v>
      </c>
      <c r="L42" s="78">
        <v>12.8768232343692</v>
      </c>
      <c r="M42" s="78">
        <v>0.22586496518772201</v>
      </c>
      <c r="N42" s="76">
        <v>3330597.02</v>
      </c>
      <c r="O42" s="76">
        <v>3330597.02</v>
      </c>
      <c r="P42" s="76">
        <v>122</v>
      </c>
      <c r="Q42" s="76">
        <v>109</v>
      </c>
      <c r="R42" s="78">
        <v>11.926605504587201</v>
      </c>
      <c r="S42" s="76">
        <v>856.69491803278697</v>
      </c>
      <c r="T42" s="76">
        <v>1116.58972477064</v>
      </c>
      <c r="U42" s="79">
        <v>-30.336914725098101</v>
      </c>
    </row>
    <row r="43" spans="1:21" ht="12" thickBot="1">
      <c r="A43" s="81"/>
      <c r="B43" s="51" t="s">
        <v>34</v>
      </c>
      <c r="C43" s="52"/>
      <c r="D43" s="82">
        <v>55179.315999999999</v>
      </c>
      <c r="E43" s="83"/>
      <c r="F43" s="83"/>
      <c r="G43" s="82">
        <v>19259.765599999999</v>
      </c>
      <c r="H43" s="84">
        <v>186.50045460574</v>
      </c>
      <c r="I43" s="82">
        <v>9668.0885999999991</v>
      </c>
      <c r="J43" s="84">
        <v>17.521218639245198</v>
      </c>
      <c r="K43" s="82">
        <v>2938.8604999999998</v>
      </c>
      <c r="L43" s="84">
        <v>15.2590668081651</v>
      </c>
      <c r="M43" s="84">
        <v>2.2897405644126398</v>
      </c>
      <c r="N43" s="82">
        <v>220030.87770000001</v>
      </c>
      <c r="O43" s="82">
        <v>220030.87770000001</v>
      </c>
      <c r="P43" s="82">
        <v>15</v>
      </c>
      <c r="Q43" s="82">
        <v>10</v>
      </c>
      <c r="R43" s="84">
        <v>50</v>
      </c>
      <c r="S43" s="82">
        <v>3678.6210666666698</v>
      </c>
      <c r="T43" s="82">
        <v>2561.9918899999998</v>
      </c>
      <c r="U43" s="85">
        <v>30.354558309494099</v>
      </c>
    </row>
  </sheetData>
  <mergeCells count="41">
    <mergeCell ref="B28:C28"/>
    <mergeCell ref="B27:C27"/>
    <mergeCell ref="B16:C16"/>
    <mergeCell ref="A1:U4"/>
    <mergeCell ref="W1:W4"/>
    <mergeCell ref="B6:C6"/>
    <mergeCell ref="A7:C7"/>
    <mergeCell ref="B8:C8"/>
    <mergeCell ref="A8:A43"/>
    <mergeCell ref="B25:C25"/>
    <mergeCell ref="B26:C26"/>
    <mergeCell ref="B21:C21"/>
    <mergeCell ref="B22:C22"/>
    <mergeCell ref="B15:C15"/>
    <mergeCell ref="B23:C23"/>
    <mergeCell ref="B24:C24"/>
    <mergeCell ref="B19:C19"/>
    <mergeCell ref="B43:C43"/>
    <mergeCell ref="B14:C14"/>
    <mergeCell ref="B17:C17"/>
    <mergeCell ref="B20:C20"/>
    <mergeCell ref="B9:C9"/>
    <mergeCell ref="B10:C10"/>
    <mergeCell ref="B11:C11"/>
    <mergeCell ref="B18:C18"/>
    <mergeCell ref="B12:C12"/>
    <mergeCell ref="B13:C13"/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42754</v>
      </c>
      <c r="C2" s="43">
        <v>12</v>
      </c>
      <c r="D2" s="43">
        <v>120955</v>
      </c>
      <c r="E2" s="43">
        <v>1545690.2468401699</v>
      </c>
      <c r="F2" s="43">
        <v>1170539.4045615401</v>
      </c>
      <c r="G2" s="37"/>
      <c r="H2" s="37"/>
    </row>
    <row r="3" spans="1:8">
      <c r="A3" s="43">
        <v>2</v>
      </c>
      <c r="B3" s="44">
        <v>42754</v>
      </c>
      <c r="C3" s="43">
        <v>13</v>
      </c>
      <c r="D3" s="43">
        <v>22743</v>
      </c>
      <c r="E3" s="43">
        <v>211227.16431965801</v>
      </c>
      <c r="F3" s="43">
        <v>155978.77673247899</v>
      </c>
      <c r="G3" s="37"/>
      <c r="H3" s="37"/>
    </row>
    <row r="4" spans="1:8">
      <c r="A4" s="43">
        <v>3</v>
      </c>
      <c r="B4" s="44">
        <v>42754</v>
      </c>
      <c r="C4" s="43">
        <v>14</v>
      </c>
      <c r="D4" s="43">
        <v>168120</v>
      </c>
      <c r="E4" s="43">
        <v>342419.75822482398</v>
      </c>
      <c r="F4" s="43">
        <v>284156.00681887602</v>
      </c>
      <c r="G4" s="37"/>
      <c r="H4" s="37"/>
    </row>
    <row r="5" spans="1:8">
      <c r="A5" s="43">
        <v>4</v>
      </c>
      <c r="B5" s="44">
        <v>42754</v>
      </c>
      <c r="C5" s="43">
        <v>15</v>
      </c>
      <c r="D5" s="43">
        <v>6072</v>
      </c>
      <c r="E5" s="43">
        <v>113694.465389305</v>
      </c>
      <c r="F5" s="43">
        <v>93866.725237939594</v>
      </c>
      <c r="G5" s="37"/>
      <c r="H5" s="37"/>
    </row>
    <row r="6" spans="1:8">
      <c r="A6" s="43">
        <v>5</v>
      </c>
      <c r="B6" s="44">
        <v>42754</v>
      </c>
      <c r="C6" s="43">
        <v>16</v>
      </c>
      <c r="D6" s="43">
        <v>8701</v>
      </c>
      <c r="E6" s="43">
        <v>378569.91120256402</v>
      </c>
      <c r="F6" s="43">
        <v>310749.23388547002</v>
      </c>
      <c r="G6" s="37"/>
      <c r="H6" s="37"/>
    </row>
    <row r="7" spans="1:8">
      <c r="A7" s="43">
        <v>6</v>
      </c>
      <c r="B7" s="44">
        <v>42754</v>
      </c>
      <c r="C7" s="43">
        <v>17</v>
      </c>
      <c r="D7" s="43">
        <v>24867</v>
      </c>
      <c r="E7" s="43">
        <v>436420.86410427297</v>
      </c>
      <c r="F7" s="43">
        <v>338795.71188290598</v>
      </c>
      <c r="G7" s="37"/>
      <c r="H7" s="37"/>
    </row>
    <row r="8" spans="1:8">
      <c r="A8" s="43">
        <v>7</v>
      </c>
      <c r="B8" s="44">
        <v>42754</v>
      </c>
      <c r="C8" s="43">
        <v>18</v>
      </c>
      <c r="D8" s="43">
        <v>116406</v>
      </c>
      <c r="E8" s="43">
        <v>187552.416067521</v>
      </c>
      <c r="F8" s="43">
        <v>149504.422092308</v>
      </c>
      <c r="G8" s="37"/>
      <c r="H8" s="37"/>
    </row>
    <row r="9" spans="1:8">
      <c r="A9" s="43">
        <v>8</v>
      </c>
      <c r="B9" s="44">
        <v>42754</v>
      </c>
      <c r="C9" s="43">
        <v>19</v>
      </c>
      <c r="D9" s="43">
        <v>28835</v>
      </c>
      <c r="E9" s="43">
        <v>173048.06280683799</v>
      </c>
      <c r="F9" s="43">
        <v>173728.95583162401</v>
      </c>
      <c r="G9" s="37"/>
      <c r="H9" s="37"/>
    </row>
    <row r="10" spans="1:8">
      <c r="A10" s="43">
        <v>9</v>
      </c>
      <c r="B10" s="44">
        <v>42754</v>
      </c>
      <c r="C10" s="43">
        <v>21</v>
      </c>
      <c r="D10" s="43">
        <v>514198</v>
      </c>
      <c r="E10" s="43">
        <v>2185116.4863315499</v>
      </c>
      <c r="F10" s="43">
        <v>2397518.47551795</v>
      </c>
      <c r="G10" s="37"/>
      <c r="H10" s="37"/>
    </row>
    <row r="11" spans="1:8">
      <c r="A11" s="43">
        <v>10</v>
      </c>
      <c r="B11" s="44">
        <v>42754</v>
      </c>
      <c r="C11" s="43">
        <v>22</v>
      </c>
      <c r="D11" s="43">
        <v>75261</v>
      </c>
      <c r="E11" s="43">
        <v>2337019.0142803402</v>
      </c>
      <c r="F11" s="43">
        <v>2028508.3559316201</v>
      </c>
      <c r="G11" s="37"/>
      <c r="H11" s="37"/>
    </row>
    <row r="12" spans="1:8">
      <c r="A12" s="43">
        <v>11</v>
      </c>
      <c r="B12" s="44">
        <v>42754</v>
      </c>
      <c r="C12" s="43">
        <v>23</v>
      </c>
      <c r="D12" s="43">
        <v>335781.48499999999</v>
      </c>
      <c r="E12" s="43">
        <v>6468612.2475606799</v>
      </c>
      <c r="F12" s="43">
        <v>5634057.5348615404</v>
      </c>
      <c r="G12" s="37"/>
      <c r="H12" s="37"/>
    </row>
    <row r="13" spans="1:8">
      <c r="A13" s="43">
        <v>12</v>
      </c>
      <c r="B13" s="44">
        <v>42754</v>
      </c>
      <c r="C13" s="43">
        <v>24</v>
      </c>
      <c r="D13" s="43">
        <v>38561.599999999999</v>
      </c>
      <c r="E13" s="43">
        <v>1189350.14427692</v>
      </c>
      <c r="F13" s="43">
        <v>1169720.93383419</v>
      </c>
      <c r="G13" s="37"/>
      <c r="H13" s="37"/>
    </row>
    <row r="14" spans="1:8">
      <c r="A14" s="43">
        <v>13</v>
      </c>
      <c r="B14" s="44">
        <v>42754</v>
      </c>
      <c r="C14" s="43">
        <v>25</v>
      </c>
      <c r="D14" s="43">
        <v>177423</v>
      </c>
      <c r="E14" s="43">
        <v>3193367.1705656298</v>
      </c>
      <c r="F14" s="43">
        <v>3015055.6446000002</v>
      </c>
      <c r="G14" s="37"/>
      <c r="H14" s="37"/>
    </row>
    <row r="15" spans="1:8">
      <c r="A15" s="43">
        <v>14</v>
      </c>
      <c r="B15" s="44">
        <v>42754</v>
      </c>
      <c r="C15" s="43">
        <v>26</v>
      </c>
      <c r="D15" s="43">
        <v>100052</v>
      </c>
      <c r="E15" s="43">
        <v>835077.48246481398</v>
      </c>
      <c r="F15" s="43">
        <v>725660.37968906295</v>
      </c>
      <c r="G15" s="37"/>
      <c r="H15" s="37"/>
    </row>
    <row r="16" spans="1:8">
      <c r="A16" s="43">
        <v>15</v>
      </c>
      <c r="B16" s="44">
        <v>42754</v>
      </c>
      <c r="C16" s="43">
        <v>27</v>
      </c>
      <c r="D16" s="43">
        <v>205054.47</v>
      </c>
      <c r="E16" s="43">
        <v>2094796.91055957</v>
      </c>
      <c r="F16" s="43">
        <v>1949858.34039275</v>
      </c>
      <c r="G16" s="37"/>
      <c r="H16" s="37"/>
    </row>
    <row r="17" spans="1:9">
      <c r="A17" s="43">
        <v>16</v>
      </c>
      <c r="B17" s="44">
        <v>42754</v>
      </c>
      <c r="C17" s="43">
        <v>29</v>
      </c>
      <c r="D17" s="43">
        <v>227259</v>
      </c>
      <c r="E17" s="43">
        <v>3381702.22367521</v>
      </c>
      <c r="F17" s="43">
        <v>3066844.7110538501</v>
      </c>
      <c r="G17" s="37"/>
      <c r="H17" s="37"/>
    </row>
    <row r="18" spans="1:9">
      <c r="A18" s="43">
        <v>17</v>
      </c>
      <c r="B18" s="44">
        <v>42754</v>
      </c>
      <c r="C18" s="43">
        <v>31</v>
      </c>
      <c r="D18" s="43">
        <v>40309.212</v>
      </c>
      <c r="E18" s="43">
        <v>621192.68827214302</v>
      </c>
      <c r="F18" s="43">
        <v>548420.92000368505</v>
      </c>
      <c r="G18" s="37"/>
      <c r="H18" s="37"/>
    </row>
    <row r="19" spans="1:9">
      <c r="A19" s="43">
        <v>18</v>
      </c>
      <c r="B19" s="44">
        <v>42754</v>
      </c>
      <c r="C19" s="43">
        <v>32</v>
      </c>
      <c r="D19" s="43">
        <v>30604.071</v>
      </c>
      <c r="E19" s="43">
        <v>669343.730531979</v>
      </c>
      <c r="F19" s="43">
        <v>608643.18777338101</v>
      </c>
      <c r="G19" s="37"/>
      <c r="H19" s="37"/>
    </row>
    <row r="20" spans="1:9">
      <c r="A20" s="43">
        <v>19</v>
      </c>
      <c r="B20" s="44">
        <v>42754</v>
      </c>
      <c r="C20" s="43">
        <v>33</v>
      </c>
      <c r="D20" s="43">
        <v>97638.198000000004</v>
      </c>
      <c r="E20" s="43">
        <v>2051492.9004559901</v>
      </c>
      <c r="F20" s="43">
        <v>1678230.5979319999</v>
      </c>
      <c r="G20" s="37"/>
      <c r="H20" s="37"/>
    </row>
    <row r="21" spans="1:9">
      <c r="A21" s="43">
        <v>20</v>
      </c>
      <c r="B21" s="44">
        <v>42754</v>
      </c>
      <c r="C21" s="43">
        <v>34</v>
      </c>
      <c r="D21" s="43">
        <v>46952.24</v>
      </c>
      <c r="E21" s="43">
        <v>397086.281304901</v>
      </c>
      <c r="F21" s="43">
        <v>300469.21493748599</v>
      </c>
      <c r="G21" s="37"/>
      <c r="H21" s="37"/>
    </row>
    <row r="22" spans="1:9">
      <c r="A22" s="43">
        <v>21</v>
      </c>
      <c r="B22" s="44">
        <v>42754</v>
      </c>
      <c r="C22" s="43">
        <v>35</v>
      </c>
      <c r="D22" s="43">
        <v>57077.057000000001</v>
      </c>
      <c r="E22" s="43">
        <v>1707469.87615664</v>
      </c>
      <c r="F22" s="43">
        <v>1656805.57289381</v>
      </c>
      <c r="G22" s="37"/>
      <c r="H22" s="37"/>
    </row>
    <row r="23" spans="1:9">
      <c r="A23" s="43">
        <v>22</v>
      </c>
      <c r="B23" s="44">
        <v>42754</v>
      </c>
      <c r="C23" s="43">
        <v>36</v>
      </c>
      <c r="D23" s="43">
        <v>188564.82699999999</v>
      </c>
      <c r="E23" s="43">
        <v>928995.42375752202</v>
      </c>
      <c r="F23" s="43">
        <v>795679.84479171701</v>
      </c>
      <c r="G23" s="37"/>
      <c r="H23" s="37"/>
    </row>
    <row r="24" spans="1:9">
      <c r="A24" s="43">
        <v>23</v>
      </c>
      <c r="B24" s="44">
        <v>42754</v>
      </c>
      <c r="C24" s="43">
        <v>37</v>
      </c>
      <c r="D24" s="43">
        <v>174047</v>
      </c>
      <c r="E24" s="43">
        <v>1770388.2660809199</v>
      </c>
      <c r="F24" s="43">
        <v>1561113.2390457001</v>
      </c>
      <c r="G24" s="37"/>
      <c r="H24" s="37"/>
    </row>
    <row r="25" spans="1:9">
      <c r="A25" s="43">
        <v>24</v>
      </c>
      <c r="B25" s="44">
        <v>42754</v>
      </c>
      <c r="C25" s="43">
        <v>38</v>
      </c>
      <c r="D25" s="43">
        <v>334951.91399999999</v>
      </c>
      <c r="E25" s="43">
        <v>1742016.5121584099</v>
      </c>
      <c r="F25" s="43">
        <v>1729434.8312796501</v>
      </c>
      <c r="G25" s="37"/>
      <c r="H25" s="37"/>
    </row>
    <row r="26" spans="1:9">
      <c r="A26" s="43">
        <v>25</v>
      </c>
      <c r="B26" s="44">
        <v>42754</v>
      </c>
      <c r="C26" s="43">
        <v>39</v>
      </c>
      <c r="D26" s="43">
        <v>88906.380999999994</v>
      </c>
      <c r="E26" s="43">
        <v>178270.86289714099</v>
      </c>
      <c r="F26" s="43">
        <v>135218.89183103299</v>
      </c>
      <c r="G26" s="37"/>
      <c r="H26" s="37"/>
    </row>
    <row r="27" spans="1:9">
      <c r="A27" s="43">
        <v>26</v>
      </c>
      <c r="B27" s="44">
        <v>42754</v>
      </c>
      <c r="C27" s="43">
        <v>42</v>
      </c>
      <c r="D27" s="43">
        <v>19586.735000000001</v>
      </c>
      <c r="E27" s="43">
        <v>485363.561014159</v>
      </c>
      <c r="F27" s="43">
        <v>421683.60479999997</v>
      </c>
      <c r="G27" s="37"/>
      <c r="H27" s="37"/>
    </row>
    <row r="28" spans="1:9">
      <c r="A28" s="43">
        <v>27</v>
      </c>
      <c r="B28" s="44">
        <v>42754</v>
      </c>
      <c r="C28" s="43">
        <v>70</v>
      </c>
      <c r="D28" s="43">
        <v>359</v>
      </c>
      <c r="E28" s="43">
        <v>527772.1</v>
      </c>
      <c r="F28" s="43">
        <v>507119.16</v>
      </c>
      <c r="G28" s="37"/>
      <c r="H28" s="37"/>
    </row>
    <row r="29" spans="1:9">
      <c r="A29" s="43">
        <v>28</v>
      </c>
      <c r="B29" s="44">
        <v>42754</v>
      </c>
      <c r="C29" s="43">
        <v>71</v>
      </c>
      <c r="D29" s="43">
        <v>258</v>
      </c>
      <c r="E29" s="43">
        <v>683449.38</v>
      </c>
      <c r="F29" s="43">
        <v>761066.54</v>
      </c>
      <c r="G29" s="37"/>
      <c r="H29" s="37"/>
    </row>
    <row r="30" spans="1:9">
      <c r="A30" s="43">
        <v>29</v>
      </c>
      <c r="B30" s="44">
        <v>42754</v>
      </c>
      <c r="C30" s="43">
        <v>72</v>
      </c>
      <c r="D30" s="43">
        <v>38</v>
      </c>
      <c r="E30" s="43">
        <v>116219.88</v>
      </c>
      <c r="F30" s="43">
        <v>111013.03</v>
      </c>
      <c r="G30" s="37"/>
      <c r="H30" s="37"/>
    </row>
    <row r="31" spans="1:9">
      <c r="A31" s="39">
        <v>30</v>
      </c>
      <c r="B31" s="44">
        <v>42754</v>
      </c>
      <c r="C31" s="39">
        <v>73</v>
      </c>
      <c r="D31" s="39">
        <v>203</v>
      </c>
      <c r="E31" s="39">
        <v>398492.14</v>
      </c>
      <c r="F31" s="39">
        <v>441856.99</v>
      </c>
      <c r="G31" s="39"/>
      <c r="H31" s="39"/>
      <c r="I31" s="39"/>
    </row>
    <row r="32" spans="1:9">
      <c r="A32" s="39">
        <v>31</v>
      </c>
      <c r="B32" s="44">
        <v>42754</v>
      </c>
      <c r="C32" s="39">
        <v>74</v>
      </c>
      <c r="D32" s="39">
        <v>2</v>
      </c>
      <c r="E32" s="39">
        <v>1.7</v>
      </c>
      <c r="F32" s="39">
        <v>0.85</v>
      </c>
      <c r="G32" s="39"/>
      <c r="H32" s="39"/>
    </row>
    <row r="33" spans="1:8">
      <c r="A33" s="39">
        <v>32</v>
      </c>
      <c r="B33" s="44">
        <v>42754</v>
      </c>
      <c r="C33" s="39">
        <v>75</v>
      </c>
      <c r="D33" s="39">
        <v>102</v>
      </c>
      <c r="E33" s="39">
        <v>42694.871794871797</v>
      </c>
      <c r="F33" s="39">
        <v>38339</v>
      </c>
      <c r="G33" s="39"/>
      <c r="H33" s="39"/>
    </row>
    <row r="34" spans="1:8">
      <c r="A34" s="39">
        <v>33</v>
      </c>
      <c r="B34" s="44">
        <v>42754</v>
      </c>
      <c r="C34" s="39">
        <v>76</v>
      </c>
      <c r="D34" s="39">
        <v>4113</v>
      </c>
      <c r="E34" s="39">
        <v>828043.37156068406</v>
      </c>
      <c r="F34" s="39">
        <v>786329.60760427301</v>
      </c>
      <c r="G34" s="30"/>
      <c r="H34" s="30"/>
    </row>
    <row r="35" spans="1:8">
      <c r="A35" s="39">
        <v>34</v>
      </c>
      <c r="B35" s="44">
        <v>42754</v>
      </c>
      <c r="C35" s="39">
        <v>77</v>
      </c>
      <c r="D35" s="39">
        <v>162</v>
      </c>
      <c r="E35" s="39">
        <v>248514.8</v>
      </c>
      <c r="F35" s="39">
        <v>263630.25</v>
      </c>
      <c r="G35" s="30"/>
      <c r="H35" s="30"/>
    </row>
    <row r="36" spans="1:8">
      <c r="A36" s="39">
        <v>35</v>
      </c>
      <c r="B36" s="44">
        <v>42754</v>
      </c>
      <c r="C36" s="39">
        <v>78</v>
      </c>
      <c r="D36" s="39">
        <v>114</v>
      </c>
      <c r="E36" s="39">
        <v>104516.78</v>
      </c>
      <c r="F36" s="39">
        <v>93730.86</v>
      </c>
      <c r="G36" s="30"/>
      <c r="H36" s="30"/>
    </row>
    <row r="37" spans="1:8">
      <c r="A37" s="39">
        <v>36</v>
      </c>
      <c r="B37" s="44">
        <v>42754</v>
      </c>
      <c r="C37" s="39">
        <v>99</v>
      </c>
      <c r="D37" s="39">
        <v>16</v>
      </c>
      <c r="E37" s="39">
        <v>55179.316239316198</v>
      </c>
      <c r="F37" s="39">
        <v>45511.227350427398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2017-01-21T12:13:30Z</dcterms:modified>
</cp:coreProperties>
</file>