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<sst xmlns="http://schemas.openxmlformats.org/spreadsheetml/2006/main" count="120" uniqueCount="79">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</sst>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791" Type="http://schemas.openxmlformats.org/officeDocument/2006/relationships/hyperlink" Target="cid:fb743ebb2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651" Type="http://schemas.openxmlformats.org/officeDocument/2006/relationships/hyperlink" Target="cid:312c57532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749" Type="http://schemas.openxmlformats.org/officeDocument/2006/relationships/hyperlink" Target="cid:8f467b35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760" Type="http://schemas.openxmlformats.org/officeDocument/2006/relationships/image" Target="cid:9ec8b4d8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662" Type="http://schemas.openxmlformats.org/officeDocument/2006/relationships/image" Target="cid:55245cd713" TargetMode="External"/><Relationship Id="rId718" Type="http://schemas.openxmlformats.org/officeDocument/2006/relationships/image" Target="cid:420775fc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673" Type="http://schemas.openxmlformats.org/officeDocument/2006/relationships/hyperlink" Target="cid:7f43d4242" TargetMode="External"/><Relationship Id="rId729" Type="http://schemas.openxmlformats.org/officeDocument/2006/relationships/hyperlink" Target="cid:568c44a8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40" Type="http://schemas.openxmlformats.org/officeDocument/2006/relationships/image" Target="cid:7052b15f13" TargetMode="External"/><Relationship Id="rId782" Type="http://schemas.openxmlformats.org/officeDocument/2006/relationships/image" Target="cid:fb682104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684" Type="http://schemas.openxmlformats.org/officeDocument/2006/relationships/image" Target="cid:a2dc87f0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51" Type="http://schemas.openxmlformats.org/officeDocument/2006/relationships/hyperlink" Target="cid:946c3ec42" TargetMode="External"/><Relationship Id="rId793" Type="http://schemas.openxmlformats.org/officeDocument/2006/relationships/hyperlink" Target="cid:9bc96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762" Type="http://schemas.openxmlformats.org/officeDocument/2006/relationships/image" Target="cid:b35bc591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731" Type="http://schemas.openxmlformats.org/officeDocument/2006/relationships/hyperlink" Target="cid:5bbb61042" TargetMode="External"/><Relationship Id="rId773" Type="http://schemas.openxmlformats.org/officeDocument/2006/relationships/hyperlink" Target="cid:d76c2dbf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742" Type="http://schemas.openxmlformats.org/officeDocument/2006/relationships/image" Target="cid:75900290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784" Type="http://schemas.openxmlformats.org/officeDocument/2006/relationships/image" Target="cid:fb6aaa12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53" Type="http://schemas.openxmlformats.org/officeDocument/2006/relationships/hyperlink" Target="cid:95e4b25b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764" Type="http://schemas.openxmlformats.org/officeDocument/2006/relationships/image" Target="cid:b365409313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775" Type="http://schemas.openxmlformats.org/officeDocument/2006/relationships/hyperlink" Target="cid:d76e47a02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786" Type="http://schemas.openxmlformats.org/officeDocument/2006/relationships/image" Target="cid:fb6c356d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37" sqref="L37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8" t="s">
        <v>4</v>
      </c>
      <c r="D2" s="68"/>
      <c r="E2" s="13"/>
      <c r="F2" s="24"/>
      <c r="G2" s="14"/>
      <c r="H2" s="24"/>
      <c r="I2" s="20"/>
      <c r="J2" s="21"/>
      <c r="K2" s="22"/>
      <c r="L2" s="22"/>
    </row>
    <row r="3" spans="1:13">
      <c r="A3" s="69" t="s">
        <v>5</v>
      </c>
      <c r="B3" s="69"/>
      <c r="C3" s="69"/>
      <c r="D3" s="69"/>
      <c r="E3" s="15">
        <f>SUM(E4:E42)</f>
        <v>17171352.643099997</v>
      </c>
      <c r="F3" s="25">
        <f>RA!I7</f>
        <v>1902145.0941999999</v>
      </c>
      <c r="G3" s="16">
        <f>SUM(G4:G42)</f>
        <v>15269207.548900003</v>
      </c>
      <c r="H3" s="27">
        <f>RA!J7</f>
        <v>11.077433058043599</v>
      </c>
      <c r="I3" s="20">
        <f>SUM(I4:I42)</f>
        <v>17171355.945264474</v>
      </c>
      <c r="J3" s="21">
        <f>SUM(J4:J42)</f>
        <v>15269207.440577736</v>
      </c>
      <c r="K3" s="22">
        <f>E3-I3</f>
        <v>-3.302164476364851</v>
      </c>
      <c r="L3" s="22">
        <f>G3-J3</f>
        <v>0.10832226648926735</v>
      </c>
    </row>
    <row r="4" spans="1:13">
      <c r="A4" s="70">
        <f>RA!A8</f>
        <v>42569</v>
      </c>
      <c r="B4" s="12">
        <v>12</v>
      </c>
      <c r="C4" s="65" t="s">
        <v>6</v>
      </c>
      <c r="D4" s="65"/>
      <c r="E4" s="15">
        <f>VLOOKUP(C4,RA!B8:D35,3,0)</f>
        <v>664989.99190000002</v>
      </c>
      <c r="F4" s="25">
        <f>VLOOKUP(C4,RA!B8:I38,8,0)</f>
        <v>158483.2928</v>
      </c>
      <c r="G4" s="16">
        <f t="shared" ref="G4:G42" si="0">E4-F4</f>
        <v>506506.69910000003</v>
      </c>
      <c r="H4" s="27">
        <f>RA!J8</f>
        <v>23.832432778000701</v>
      </c>
      <c r="I4" s="20">
        <f>VLOOKUP(B4,RMS!B:D,3,FALSE)</f>
        <v>664990.85189829103</v>
      </c>
      <c r="J4" s="21">
        <f>VLOOKUP(B4,RMS!B:E,4,FALSE)</f>
        <v>506506.71041453001</v>
      </c>
      <c r="K4" s="22">
        <f t="shared" ref="K4:K42" si="1">E4-I4</f>
        <v>-0.85999829100910574</v>
      </c>
      <c r="L4" s="22">
        <f t="shared" ref="L4:L42" si="2">G4-J4</f>
        <v>-1.1314529983792454E-2</v>
      </c>
    </row>
    <row r="5" spans="1:13">
      <c r="A5" s="70"/>
      <c r="B5" s="12">
        <v>13</v>
      </c>
      <c r="C5" s="65" t="s">
        <v>7</v>
      </c>
      <c r="D5" s="65"/>
      <c r="E5" s="15">
        <f>VLOOKUP(C5,RA!B8:D36,3,0)</f>
        <v>101227.1692</v>
      </c>
      <c r="F5" s="25">
        <f>VLOOKUP(C5,RA!B9:I39,8,0)</f>
        <v>20913.959299999999</v>
      </c>
      <c r="G5" s="16">
        <f t="shared" si="0"/>
        <v>80313.209900000002</v>
      </c>
      <c r="H5" s="27">
        <f>RA!J9</f>
        <v>20.660420977177701</v>
      </c>
      <c r="I5" s="20">
        <f>VLOOKUP(B5,RMS!B:D,3,FALSE)</f>
        <v>101227.20628461499</v>
      </c>
      <c r="J5" s="21">
        <f>VLOOKUP(B5,RMS!B:E,4,FALSE)</f>
        <v>80313.210549572599</v>
      </c>
      <c r="K5" s="22">
        <f t="shared" si="1"/>
        <v>-3.708461498899851E-2</v>
      </c>
      <c r="L5" s="22">
        <f t="shared" si="2"/>
        <v>-6.4957259746734053E-4</v>
      </c>
      <c r="M5" s="32"/>
    </row>
    <row r="6" spans="1:13">
      <c r="A6" s="70"/>
      <c r="B6" s="12">
        <v>14</v>
      </c>
      <c r="C6" s="65" t="s">
        <v>8</v>
      </c>
      <c r="D6" s="65"/>
      <c r="E6" s="15">
        <f>VLOOKUP(C6,RA!B10:D37,3,0)</f>
        <v>143136.20420000001</v>
      </c>
      <c r="F6" s="25">
        <f>VLOOKUP(C6,RA!B10:I40,8,0)</f>
        <v>43668.236199999999</v>
      </c>
      <c r="G6" s="16">
        <f t="shared" si="0"/>
        <v>99467.968000000008</v>
      </c>
      <c r="H6" s="27">
        <f>RA!J10</f>
        <v>30.5081697842033</v>
      </c>
      <c r="I6" s="20">
        <f>VLOOKUP(B6,RMS!B:D,3,FALSE)</f>
        <v>143138.581815596</v>
      </c>
      <c r="J6" s="21">
        <f>VLOOKUP(B6,RMS!B:E,4,FALSE)</f>
        <v>99467.963499566598</v>
      </c>
      <c r="K6" s="22">
        <f>E6-I6</f>
        <v>-2.3776155959931202</v>
      </c>
      <c r="L6" s="22">
        <f t="shared" si="2"/>
        <v>4.5004334097029641E-3</v>
      </c>
      <c r="M6" s="32"/>
    </row>
    <row r="7" spans="1:13">
      <c r="A7" s="70"/>
      <c r="B7" s="12">
        <v>15</v>
      </c>
      <c r="C7" s="65" t="s">
        <v>9</v>
      </c>
      <c r="D7" s="65"/>
      <c r="E7" s="15">
        <f>VLOOKUP(C7,RA!B10:D38,3,0)</f>
        <v>55529.076500000003</v>
      </c>
      <c r="F7" s="25">
        <f>VLOOKUP(C7,RA!B11:I41,8,0)</f>
        <v>9263.1335999999992</v>
      </c>
      <c r="G7" s="16">
        <f t="shared" si="0"/>
        <v>46265.942900000002</v>
      </c>
      <c r="H7" s="27">
        <f>RA!J11</f>
        <v>16.681591310095001</v>
      </c>
      <c r="I7" s="20">
        <f>VLOOKUP(B7,RMS!B:D,3,FALSE)</f>
        <v>55529.120563550401</v>
      </c>
      <c r="J7" s="21">
        <f>VLOOKUP(B7,RMS!B:E,4,FALSE)</f>
        <v>46265.942011353203</v>
      </c>
      <c r="K7" s="22">
        <f t="shared" si="1"/>
        <v>-4.4063550398277584E-2</v>
      </c>
      <c r="L7" s="22">
        <f t="shared" si="2"/>
        <v>8.8864679855760187E-4</v>
      </c>
      <c r="M7" s="32"/>
    </row>
    <row r="8" spans="1:13">
      <c r="A8" s="70"/>
      <c r="B8" s="12">
        <v>16</v>
      </c>
      <c r="C8" s="65" t="s">
        <v>10</v>
      </c>
      <c r="D8" s="65"/>
      <c r="E8" s="15">
        <f>VLOOKUP(C8,RA!B12:D38,3,0)</f>
        <v>139909.6912</v>
      </c>
      <c r="F8" s="25">
        <f>VLOOKUP(C8,RA!B12:I42,8,0)</f>
        <v>26430.7271</v>
      </c>
      <c r="G8" s="16">
        <f t="shared" si="0"/>
        <v>113478.9641</v>
      </c>
      <c r="H8" s="27">
        <f>RA!J12</f>
        <v>18.891276846732101</v>
      </c>
      <c r="I8" s="20">
        <f>VLOOKUP(B8,RMS!B:D,3,FALSE)</f>
        <v>139909.69739230801</v>
      </c>
      <c r="J8" s="21">
        <f>VLOOKUP(B8,RMS!B:E,4,FALSE)</f>
        <v>113478.965075214</v>
      </c>
      <c r="K8" s="22">
        <f t="shared" si="1"/>
        <v>-6.1923080065753311E-3</v>
      </c>
      <c r="L8" s="22">
        <f t="shared" si="2"/>
        <v>-9.752140031196177E-4</v>
      </c>
      <c r="M8" s="32"/>
    </row>
    <row r="9" spans="1:13">
      <c r="A9" s="70"/>
      <c r="B9" s="12">
        <v>17</v>
      </c>
      <c r="C9" s="65" t="s">
        <v>11</v>
      </c>
      <c r="D9" s="65"/>
      <c r="E9" s="15">
        <f>VLOOKUP(C9,RA!B12:D39,3,0)</f>
        <v>270861.31920000003</v>
      </c>
      <c r="F9" s="25">
        <f>VLOOKUP(C9,RA!B13:I43,8,0)</f>
        <v>68511.992700000003</v>
      </c>
      <c r="G9" s="16">
        <f t="shared" si="0"/>
        <v>202349.32650000002</v>
      </c>
      <c r="H9" s="27">
        <f>RA!J13</f>
        <v>25.294122063036902</v>
      </c>
      <c r="I9" s="20">
        <f>VLOOKUP(B9,RMS!B:D,3,FALSE)</f>
        <v>270861.48732478602</v>
      </c>
      <c r="J9" s="21">
        <f>VLOOKUP(B9,RMS!B:E,4,FALSE)</f>
        <v>202349.32465384601</v>
      </c>
      <c r="K9" s="22">
        <f t="shared" si="1"/>
        <v>-0.16812478599604219</v>
      </c>
      <c r="L9" s="22">
        <f t="shared" si="2"/>
        <v>1.8461540166754276E-3</v>
      </c>
      <c r="M9" s="32"/>
    </row>
    <row r="10" spans="1:13">
      <c r="A10" s="70"/>
      <c r="B10" s="12">
        <v>18</v>
      </c>
      <c r="C10" s="65" t="s">
        <v>12</v>
      </c>
      <c r="D10" s="65"/>
      <c r="E10" s="15">
        <f>VLOOKUP(C10,RA!B14:D40,3,0)</f>
        <v>117321.537</v>
      </c>
      <c r="F10" s="25">
        <f>VLOOKUP(C10,RA!B14:I43,8,0)</f>
        <v>23964.54</v>
      </c>
      <c r="G10" s="16">
        <f t="shared" si="0"/>
        <v>93356.997000000003</v>
      </c>
      <c r="H10" s="27">
        <f>RA!J14</f>
        <v>20.426377468955302</v>
      </c>
      <c r="I10" s="20">
        <f>VLOOKUP(B10,RMS!B:D,3,FALSE)</f>
        <v>117321.531759829</v>
      </c>
      <c r="J10" s="21">
        <f>VLOOKUP(B10,RMS!B:E,4,FALSE)</f>
        <v>93356.997029059799</v>
      </c>
      <c r="K10" s="22">
        <f t="shared" si="1"/>
        <v>5.2401709981495515E-3</v>
      </c>
      <c r="L10" s="22">
        <f t="shared" si="2"/>
        <v>-2.9059796361252666E-5</v>
      </c>
      <c r="M10" s="32"/>
    </row>
    <row r="11" spans="1:13">
      <c r="A11" s="70"/>
      <c r="B11" s="12">
        <v>19</v>
      </c>
      <c r="C11" s="65" t="s">
        <v>13</v>
      </c>
      <c r="D11" s="65"/>
      <c r="E11" s="15">
        <f>VLOOKUP(C11,RA!B14:D41,3,0)</f>
        <v>95679.038199999995</v>
      </c>
      <c r="F11" s="25">
        <f>VLOOKUP(C11,RA!B15:I44,8,0)</f>
        <v>15500.3995</v>
      </c>
      <c r="G11" s="16">
        <f t="shared" si="0"/>
        <v>80178.638699999996</v>
      </c>
      <c r="H11" s="27">
        <f>RA!J15</f>
        <v>16.200413164270302</v>
      </c>
      <c r="I11" s="20">
        <f>VLOOKUP(B11,RMS!B:D,3,FALSE)</f>
        <v>95679.084455555596</v>
      </c>
      <c r="J11" s="21">
        <f>VLOOKUP(B11,RMS!B:E,4,FALSE)</f>
        <v>80178.638903418803</v>
      </c>
      <c r="K11" s="22">
        <f t="shared" si="1"/>
        <v>-4.6255555600509979E-2</v>
      </c>
      <c r="L11" s="22">
        <f t="shared" si="2"/>
        <v>-2.0341880735941231E-4</v>
      </c>
      <c r="M11" s="32"/>
    </row>
    <row r="12" spans="1:13">
      <c r="A12" s="70"/>
      <c r="B12" s="12">
        <v>21</v>
      </c>
      <c r="C12" s="65" t="s">
        <v>14</v>
      </c>
      <c r="D12" s="65"/>
      <c r="E12" s="15">
        <f>VLOOKUP(C12,RA!B16:D42,3,0)</f>
        <v>999742.11730000004</v>
      </c>
      <c r="F12" s="25">
        <f>VLOOKUP(C12,RA!B16:I45,8,0)</f>
        <v>31552.290499999999</v>
      </c>
      <c r="G12" s="16">
        <f t="shared" si="0"/>
        <v>968189.82680000004</v>
      </c>
      <c r="H12" s="27">
        <f>RA!J16</f>
        <v>3.15604293887439</v>
      </c>
      <c r="I12" s="20">
        <f>VLOOKUP(B12,RMS!B:D,3,FALSE)</f>
        <v>999740.87899743603</v>
      </c>
      <c r="J12" s="21">
        <f>VLOOKUP(B12,RMS!B:E,4,FALSE)</f>
        <v>968189.82720000006</v>
      </c>
      <c r="K12" s="22">
        <f t="shared" si="1"/>
        <v>1.238302564015612</v>
      </c>
      <c r="L12" s="22">
        <f t="shared" si="2"/>
        <v>-4.0000001899898052E-4</v>
      </c>
      <c r="M12" s="32"/>
    </row>
    <row r="13" spans="1:13">
      <c r="A13" s="70"/>
      <c r="B13" s="12">
        <v>22</v>
      </c>
      <c r="C13" s="65" t="s">
        <v>15</v>
      </c>
      <c r="D13" s="65"/>
      <c r="E13" s="15">
        <f>VLOOKUP(C13,RA!B16:D43,3,0)</f>
        <v>444788.15029999998</v>
      </c>
      <c r="F13" s="25">
        <f>VLOOKUP(C13,RA!B17:I46,8,0)</f>
        <v>54042.813300000002</v>
      </c>
      <c r="G13" s="16">
        <f t="shared" si="0"/>
        <v>390745.337</v>
      </c>
      <c r="H13" s="27">
        <f>RA!J17</f>
        <v>12.150236750585499</v>
      </c>
      <c r="I13" s="20">
        <f>VLOOKUP(B13,RMS!B:D,3,FALSE)</f>
        <v>444788.15352136799</v>
      </c>
      <c r="J13" s="21">
        <f>VLOOKUP(B13,RMS!B:E,4,FALSE)</f>
        <v>390745.33639487199</v>
      </c>
      <c r="K13" s="22">
        <f t="shared" si="1"/>
        <v>-3.2213680096901953E-3</v>
      </c>
      <c r="L13" s="22">
        <f t="shared" si="2"/>
        <v>6.0512800700962543E-4</v>
      </c>
      <c r="M13" s="32"/>
    </row>
    <row r="14" spans="1:13">
      <c r="A14" s="70"/>
      <c r="B14" s="12">
        <v>23</v>
      </c>
      <c r="C14" s="65" t="s">
        <v>16</v>
      </c>
      <c r="D14" s="65"/>
      <c r="E14" s="15">
        <f>VLOOKUP(C14,RA!B18:D43,3,0)</f>
        <v>1918281.7072000001</v>
      </c>
      <c r="F14" s="25">
        <f>VLOOKUP(C14,RA!B18:I47,8,0)</f>
        <v>302330.63660000003</v>
      </c>
      <c r="G14" s="16">
        <f t="shared" si="0"/>
        <v>1615951.0706</v>
      </c>
      <c r="H14" s="27">
        <f>RA!J18</f>
        <v>15.760492083370499</v>
      </c>
      <c r="I14" s="20">
        <f>VLOOKUP(B14,RMS!B:D,3,FALSE)</f>
        <v>1918280.6661854701</v>
      </c>
      <c r="J14" s="21">
        <f>VLOOKUP(B14,RMS!B:E,4,FALSE)</f>
        <v>1615951.0525888901</v>
      </c>
      <c r="K14" s="22">
        <f t="shared" si="1"/>
        <v>1.0410145299974829</v>
      </c>
      <c r="L14" s="22">
        <f t="shared" si="2"/>
        <v>1.8011109903454781E-2</v>
      </c>
      <c r="M14" s="32"/>
    </row>
    <row r="15" spans="1:13">
      <c r="A15" s="70"/>
      <c r="B15" s="12">
        <v>24</v>
      </c>
      <c r="C15" s="65" t="s">
        <v>17</v>
      </c>
      <c r="D15" s="65"/>
      <c r="E15" s="15">
        <f>VLOOKUP(C15,RA!B18:D44,3,0)</f>
        <v>510977.85509999999</v>
      </c>
      <c r="F15" s="25">
        <f>VLOOKUP(C15,RA!B19:I48,8,0)</f>
        <v>8860.8961999999992</v>
      </c>
      <c r="G15" s="16">
        <f t="shared" si="0"/>
        <v>502116.95889999997</v>
      </c>
      <c r="H15" s="27">
        <f>RA!J19</f>
        <v>1.73410571741233</v>
      </c>
      <c r="I15" s="20">
        <f>VLOOKUP(B15,RMS!B:D,3,FALSE)</f>
        <v>510977.86382393201</v>
      </c>
      <c r="J15" s="21">
        <f>VLOOKUP(B15,RMS!B:E,4,FALSE)</f>
        <v>502116.95810170902</v>
      </c>
      <c r="K15" s="22">
        <f t="shared" si="1"/>
        <v>-8.7239320273511112E-3</v>
      </c>
      <c r="L15" s="22">
        <f t="shared" si="2"/>
        <v>7.9829094465821981E-4</v>
      </c>
      <c r="M15" s="32"/>
    </row>
    <row r="16" spans="1:13">
      <c r="A16" s="70"/>
      <c r="B16" s="12">
        <v>25</v>
      </c>
      <c r="C16" s="65" t="s">
        <v>18</v>
      </c>
      <c r="D16" s="65"/>
      <c r="E16" s="15">
        <f>VLOOKUP(C16,RA!B20:D45,3,0)</f>
        <v>986917.24639999995</v>
      </c>
      <c r="F16" s="25">
        <f>VLOOKUP(C16,RA!B20:I49,8,0)</f>
        <v>112568.34390000001</v>
      </c>
      <c r="G16" s="16">
        <f t="shared" si="0"/>
        <v>874348.90249999997</v>
      </c>
      <c r="H16" s="27">
        <f>RA!J20</f>
        <v>11.406057023587101</v>
      </c>
      <c r="I16" s="20">
        <f>VLOOKUP(B16,RMS!B:D,3,FALSE)</f>
        <v>986917.223</v>
      </c>
      <c r="J16" s="21">
        <f>VLOOKUP(B16,RMS!B:E,4,FALSE)</f>
        <v>874348.90249999997</v>
      </c>
      <c r="K16" s="22">
        <f t="shared" si="1"/>
        <v>2.3399999947287142E-2</v>
      </c>
      <c r="L16" s="22">
        <f t="shared" si="2"/>
        <v>0</v>
      </c>
      <c r="M16" s="32"/>
    </row>
    <row r="17" spans="1:13">
      <c r="A17" s="70"/>
      <c r="B17" s="12">
        <v>26</v>
      </c>
      <c r="C17" s="65" t="s">
        <v>19</v>
      </c>
      <c r="D17" s="65"/>
      <c r="E17" s="15">
        <f>VLOOKUP(C17,RA!B20:D46,3,0)</f>
        <v>368883.62190000003</v>
      </c>
      <c r="F17" s="25">
        <f>VLOOKUP(C17,RA!B21:I50,8,0)</f>
        <v>54817.741399999999</v>
      </c>
      <c r="G17" s="16">
        <f t="shared" si="0"/>
        <v>314065.88050000003</v>
      </c>
      <c r="H17" s="27">
        <f>RA!J21</f>
        <v>14.8604432795502</v>
      </c>
      <c r="I17" s="20">
        <f>VLOOKUP(B17,RMS!B:D,3,FALSE)</f>
        <v>368882.88430340402</v>
      </c>
      <c r="J17" s="21">
        <f>VLOOKUP(B17,RMS!B:E,4,FALSE)</f>
        <v>314065.88035255298</v>
      </c>
      <c r="K17" s="22">
        <f t="shared" si="1"/>
        <v>0.73759659600909799</v>
      </c>
      <c r="L17" s="22">
        <f t="shared" si="2"/>
        <v>1.4744704822078347E-4</v>
      </c>
      <c r="M17" s="32"/>
    </row>
    <row r="18" spans="1:13">
      <c r="A18" s="70"/>
      <c r="B18" s="12">
        <v>27</v>
      </c>
      <c r="C18" s="65" t="s">
        <v>20</v>
      </c>
      <c r="D18" s="65"/>
      <c r="E18" s="15">
        <f>VLOOKUP(C18,RA!B22:D47,3,0)</f>
        <v>1414071.1816</v>
      </c>
      <c r="F18" s="25">
        <f>VLOOKUP(C18,RA!B22:I51,8,0)</f>
        <v>79757.103199999998</v>
      </c>
      <c r="G18" s="16">
        <f t="shared" si="0"/>
        <v>1334314.0784</v>
      </c>
      <c r="H18" s="27">
        <f>RA!J22</f>
        <v>5.6402467031225401</v>
      </c>
      <c r="I18" s="20">
        <f>VLOOKUP(B18,RMS!B:D,3,FALSE)</f>
        <v>1414072.5472675599</v>
      </c>
      <c r="J18" s="21">
        <f>VLOOKUP(B18,RMS!B:E,4,FALSE)</f>
        <v>1334314.07871196</v>
      </c>
      <c r="K18" s="22">
        <f t="shared" si="1"/>
        <v>-1.3656675599049777</v>
      </c>
      <c r="L18" s="22">
        <f t="shared" si="2"/>
        <v>-3.1196000054478645E-4</v>
      </c>
      <c r="M18" s="32"/>
    </row>
    <row r="19" spans="1:13">
      <c r="A19" s="70"/>
      <c r="B19" s="12">
        <v>29</v>
      </c>
      <c r="C19" s="65" t="s">
        <v>21</v>
      </c>
      <c r="D19" s="65"/>
      <c r="E19" s="15">
        <f>VLOOKUP(C19,RA!B22:D48,3,0)</f>
        <v>2445626.4929</v>
      </c>
      <c r="F19" s="25">
        <f>VLOOKUP(C19,RA!B23:I52,8,0)</f>
        <v>282791.25150000001</v>
      </c>
      <c r="G19" s="16">
        <f t="shared" si="0"/>
        <v>2162835.2413999997</v>
      </c>
      <c r="H19" s="27">
        <f>RA!J23</f>
        <v>11.563141482192099</v>
      </c>
      <c r="I19" s="20">
        <f>VLOOKUP(B19,RMS!B:D,3,FALSE)</f>
        <v>2445627.4540734999</v>
      </c>
      <c r="J19" s="21">
        <f>VLOOKUP(B19,RMS!B:E,4,FALSE)</f>
        <v>2162835.27383248</v>
      </c>
      <c r="K19" s="22">
        <f t="shared" si="1"/>
        <v>-0.96117349993437529</v>
      </c>
      <c r="L19" s="22">
        <f t="shared" si="2"/>
        <v>-3.2432480249553919E-2</v>
      </c>
      <c r="M19" s="32"/>
    </row>
    <row r="20" spans="1:13">
      <c r="A20" s="70"/>
      <c r="B20" s="12">
        <v>31</v>
      </c>
      <c r="C20" s="65" t="s">
        <v>22</v>
      </c>
      <c r="D20" s="65"/>
      <c r="E20" s="15">
        <f>VLOOKUP(C20,RA!B24:D49,3,0)</f>
        <v>283442.61829999997</v>
      </c>
      <c r="F20" s="25">
        <f>VLOOKUP(C20,RA!B24:I53,8,0)</f>
        <v>45230.7817</v>
      </c>
      <c r="G20" s="16">
        <f t="shared" si="0"/>
        <v>238211.83659999998</v>
      </c>
      <c r="H20" s="27">
        <f>RA!J24</f>
        <v>15.957650254319599</v>
      </c>
      <c r="I20" s="20">
        <f>VLOOKUP(B20,RMS!B:D,3,FALSE)</f>
        <v>283442.67026908702</v>
      </c>
      <c r="J20" s="21">
        <f>VLOOKUP(B20,RMS!B:E,4,FALSE)</f>
        <v>238211.82132055599</v>
      </c>
      <c r="K20" s="22">
        <f t="shared" si="1"/>
        <v>-5.1969087042380124E-2</v>
      </c>
      <c r="L20" s="22">
        <f t="shared" si="2"/>
        <v>1.5279443992767483E-2</v>
      </c>
      <c r="M20" s="32"/>
    </row>
    <row r="21" spans="1:13">
      <c r="A21" s="70"/>
      <c r="B21" s="12">
        <v>32</v>
      </c>
      <c r="C21" s="65" t="s">
        <v>23</v>
      </c>
      <c r="D21" s="65"/>
      <c r="E21" s="15">
        <f>VLOOKUP(C21,RA!B24:D50,3,0)</f>
        <v>269074.28649999999</v>
      </c>
      <c r="F21" s="25">
        <f>VLOOKUP(C21,RA!B25:I54,8,0)</f>
        <v>23839.8465</v>
      </c>
      <c r="G21" s="16">
        <f t="shared" si="0"/>
        <v>245234.44</v>
      </c>
      <c r="H21" s="27">
        <f>RA!J25</f>
        <v>8.8599497224718995</v>
      </c>
      <c r="I21" s="20">
        <f>VLOOKUP(B21,RMS!B:D,3,FALSE)</f>
        <v>269074.284193578</v>
      </c>
      <c r="J21" s="21">
        <f>VLOOKUP(B21,RMS!B:E,4,FALSE)</f>
        <v>245234.45529007999</v>
      </c>
      <c r="K21" s="22">
        <f t="shared" si="1"/>
        <v>2.3064219858497381E-3</v>
      </c>
      <c r="L21" s="22">
        <f t="shared" si="2"/>
        <v>-1.5290079987607896E-2</v>
      </c>
      <c r="M21" s="32"/>
    </row>
    <row r="22" spans="1:13">
      <c r="A22" s="70"/>
      <c r="B22" s="12">
        <v>33</v>
      </c>
      <c r="C22" s="65" t="s">
        <v>24</v>
      </c>
      <c r="D22" s="65"/>
      <c r="E22" s="15">
        <f>VLOOKUP(C22,RA!B26:D51,3,0)</f>
        <v>748011.91170000006</v>
      </c>
      <c r="F22" s="25">
        <f>VLOOKUP(C22,RA!B26:I55,8,0)</f>
        <v>152413.0766</v>
      </c>
      <c r="G22" s="16">
        <f t="shared" si="0"/>
        <v>595598.83510000003</v>
      </c>
      <c r="H22" s="27">
        <f>RA!J26</f>
        <v>20.375755280903501</v>
      </c>
      <c r="I22" s="20">
        <f>VLOOKUP(B22,RMS!B:D,3,FALSE)</f>
        <v>748011.87693759904</v>
      </c>
      <c r="J22" s="21">
        <f>VLOOKUP(B22,RMS!B:E,4,FALSE)</f>
        <v>595598.78805370303</v>
      </c>
      <c r="K22" s="22">
        <f t="shared" si="1"/>
        <v>3.4762401017360389E-2</v>
      </c>
      <c r="L22" s="22">
        <f t="shared" si="2"/>
        <v>4.7046296996995807E-2</v>
      </c>
      <c r="M22" s="32"/>
    </row>
    <row r="23" spans="1:13">
      <c r="A23" s="70"/>
      <c r="B23" s="12">
        <v>34</v>
      </c>
      <c r="C23" s="65" t="s">
        <v>25</v>
      </c>
      <c r="D23" s="65"/>
      <c r="E23" s="15">
        <f>VLOOKUP(C23,RA!B26:D52,3,0)</f>
        <v>263101.54190000001</v>
      </c>
      <c r="F23" s="25">
        <f>VLOOKUP(C23,RA!B27:I56,8,0)</f>
        <v>69074.354399999997</v>
      </c>
      <c r="G23" s="16">
        <f t="shared" si="0"/>
        <v>194027.1875</v>
      </c>
      <c r="H23" s="27">
        <f>RA!J27</f>
        <v>26.253876697634102</v>
      </c>
      <c r="I23" s="20">
        <f>VLOOKUP(B23,RMS!B:D,3,FALSE)</f>
        <v>263101.28874672903</v>
      </c>
      <c r="J23" s="21">
        <f>VLOOKUP(B23,RMS!B:E,4,FALSE)</f>
        <v>194027.16885997201</v>
      </c>
      <c r="K23" s="22">
        <f t="shared" si="1"/>
        <v>0.25315327098360285</v>
      </c>
      <c r="L23" s="22">
        <f t="shared" si="2"/>
        <v>1.864002799266018E-2</v>
      </c>
      <c r="M23" s="32"/>
    </row>
    <row r="24" spans="1:13">
      <c r="A24" s="70"/>
      <c r="B24" s="12">
        <v>35</v>
      </c>
      <c r="C24" s="65" t="s">
        <v>26</v>
      </c>
      <c r="D24" s="65"/>
      <c r="E24" s="15">
        <f>VLOOKUP(C24,RA!B28:D53,3,0)</f>
        <v>894016.69929999998</v>
      </c>
      <c r="F24" s="25">
        <f>VLOOKUP(C24,RA!B28:I57,8,0)</f>
        <v>62994.581299999998</v>
      </c>
      <c r="G24" s="16">
        <f t="shared" si="0"/>
        <v>831022.11800000002</v>
      </c>
      <c r="H24" s="27">
        <f>RA!J28</f>
        <v>7.0462421282872798</v>
      </c>
      <c r="I24" s="20">
        <f>VLOOKUP(B24,RMS!B:D,3,FALSE)</f>
        <v>894017.696230973</v>
      </c>
      <c r="J24" s="21">
        <f>VLOOKUP(B24,RMS!B:E,4,FALSE)</f>
        <v>831022.10870442505</v>
      </c>
      <c r="K24" s="22">
        <f t="shared" si="1"/>
        <v>-0.99693097302224487</v>
      </c>
      <c r="L24" s="22">
        <f t="shared" si="2"/>
        <v>9.2955749714747071E-3</v>
      </c>
      <c r="M24" s="32"/>
    </row>
    <row r="25" spans="1:13">
      <c r="A25" s="70"/>
      <c r="B25" s="12">
        <v>36</v>
      </c>
      <c r="C25" s="65" t="s">
        <v>27</v>
      </c>
      <c r="D25" s="65"/>
      <c r="E25" s="15">
        <f>VLOOKUP(C25,RA!B28:D54,3,0)</f>
        <v>632189.75930000003</v>
      </c>
      <c r="F25" s="25">
        <f>VLOOKUP(C25,RA!B29:I58,8,0)</f>
        <v>98765.300199999998</v>
      </c>
      <c r="G25" s="16">
        <f t="shared" si="0"/>
        <v>533424.45910000009</v>
      </c>
      <c r="H25" s="27">
        <f>RA!J29</f>
        <v>15.622730160855401</v>
      </c>
      <c r="I25" s="20">
        <f>VLOOKUP(B25,RMS!B:D,3,FALSE)</f>
        <v>632189.77489557501</v>
      </c>
      <c r="J25" s="21">
        <f>VLOOKUP(B25,RMS!B:E,4,FALSE)</f>
        <v>533424.44825198106</v>
      </c>
      <c r="K25" s="22">
        <f t="shared" si="1"/>
        <v>-1.5595574979670346E-2</v>
      </c>
      <c r="L25" s="22">
        <f t="shared" si="2"/>
        <v>1.0848019039258361E-2</v>
      </c>
      <c r="M25" s="32"/>
    </row>
    <row r="26" spans="1:13">
      <c r="A26" s="70"/>
      <c r="B26" s="12">
        <v>37</v>
      </c>
      <c r="C26" s="65" t="s">
        <v>67</v>
      </c>
      <c r="D26" s="65"/>
      <c r="E26" s="15">
        <f>VLOOKUP(C26,RA!B30:D55,3,0)</f>
        <v>981032.28850000002</v>
      </c>
      <c r="F26" s="25">
        <f>VLOOKUP(C26,RA!B30:I59,8,0)</f>
        <v>108030.2934</v>
      </c>
      <c r="G26" s="16">
        <f t="shared" si="0"/>
        <v>873001.99510000006</v>
      </c>
      <c r="H26" s="27">
        <f>RA!J30</f>
        <v>11.0118998799905</v>
      </c>
      <c r="I26" s="20">
        <f>VLOOKUP(B26,RMS!B:D,3,FALSE)</f>
        <v>981032.23521592899</v>
      </c>
      <c r="J26" s="21">
        <f>VLOOKUP(B26,RMS!B:E,4,FALSE)</f>
        <v>873001.96418018604</v>
      </c>
      <c r="K26" s="22">
        <f t="shared" si="1"/>
        <v>5.3284071036614478E-2</v>
      </c>
      <c r="L26" s="22">
        <f t="shared" si="2"/>
        <v>3.0919814016669989E-2</v>
      </c>
      <c r="M26" s="32"/>
    </row>
    <row r="27" spans="1:13">
      <c r="A27" s="70"/>
      <c r="B27" s="12">
        <v>38</v>
      </c>
      <c r="C27" s="65" t="s">
        <v>29</v>
      </c>
      <c r="D27" s="65"/>
      <c r="E27" s="15">
        <f>VLOOKUP(C27,RA!B30:D56,3,0)</f>
        <v>796604.01100000006</v>
      </c>
      <c r="F27" s="25">
        <f>VLOOKUP(C27,RA!B31:I60,8,0)</f>
        <v>42117.027499999997</v>
      </c>
      <c r="G27" s="16">
        <f t="shared" si="0"/>
        <v>754486.98350000009</v>
      </c>
      <c r="H27" s="27">
        <f>RA!J31</f>
        <v>5.2870719853806998</v>
      </c>
      <c r="I27" s="20">
        <f>VLOOKUP(B27,RMS!B:D,3,FALSE)</f>
        <v>796603.903661947</v>
      </c>
      <c r="J27" s="21">
        <f>VLOOKUP(B27,RMS!B:E,4,FALSE)</f>
        <v>754486.97809115006</v>
      </c>
      <c r="K27" s="22">
        <f t="shared" si="1"/>
        <v>0.10733805305790156</v>
      </c>
      <c r="L27" s="22">
        <f t="shared" si="2"/>
        <v>5.4088500328361988E-3</v>
      </c>
      <c r="M27" s="32"/>
    </row>
    <row r="28" spans="1:13">
      <c r="A28" s="70"/>
      <c r="B28" s="12">
        <v>39</v>
      </c>
      <c r="C28" s="65" t="s">
        <v>30</v>
      </c>
      <c r="D28" s="65"/>
      <c r="E28" s="15">
        <f>VLOOKUP(C28,RA!B32:D57,3,0)</f>
        <v>122617.09179999999</v>
      </c>
      <c r="F28" s="25">
        <f>VLOOKUP(C28,RA!B32:I61,8,0)</f>
        <v>29313.582900000001</v>
      </c>
      <c r="G28" s="16">
        <f t="shared" si="0"/>
        <v>93303.508899999986</v>
      </c>
      <c r="H28" s="27">
        <f>RA!J32</f>
        <v>23.906604266730799</v>
      </c>
      <c r="I28" s="20">
        <f>VLOOKUP(B28,RMS!B:D,3,FALSE)</f>
        <v>122616.95375611501</v>
      </c>
      <c r="J28" s="21">
        <f>VLOOKUP(B28,RMS!B:E,4,FALSE)</f>
        <v>93303.519171614404</v>
      </c>
      <c r="K28" s="22">
        <f t="shared" si="1"/>
        <v>0.13804388498829212</v>
      </c>
      <c r="L28" s="22">
        <f t="shared" si="2"/>
        <v>-1.0271614417433739E-2</v>
      </c>
      <c r="M28" s="32"/>
    </row>
    <row r="29" spans="1:13">
      <c r="A29" s="70"/>
      <c r="B29" s="12">
        <v>40</v>
      </c>
      <c r="C29" s="65" t="s">
        <v>69</v>
      </c>
      <c r="D29" s="65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0"/>
      <c r="B30" s="12">
        <v>42</v>
      </c>
      <c r="C30" s="65" t="s">
        <v>31</v>
      </c>
      <c r="D30" s="65"/>
      <c r="E30" s="15">
        <f>VLOOKUP(C30,RA!B34:D60,3,0)</f>
        <v>204009.2911</v>
      </c>
      <c r="F30" s="25">
        <f>VLOOKUP(C30,RA!B34:I64,8,0)</f>
        <v>25437.719700000001</v>
      </c>
      <c r="G30" s="16">
        <f t="shared" si="0"/>
        <v>178571.57140000002</v>
      </c>
      <c r="H30" s="27">
        <f>RA!J34</f>
        <v>12.4689025498996</v>
      </c>
      <c r="I30" s="20">
        <f>VLOOKUP(B30,RMS!B:D,3,FALSE)</f>
        <v>204009.29060000001</v>
      </c>
      <c r="J30" s="21">
        <f>VLOOKUP(B30,RMS!B:E,4,FALSE)</f>
        <v>178571.5551</v>
      </c>
      <c r="K30" s="22">
        <f t="shared" si="1"/>
        <v>4.999999946448952E-4</v>
      </c>
      <c r="L30" s="22">
        <f t="shared" si="2"/>
        <v>1.6300000017508864E-2</v>
      </c>
      <c r="M30" s="32"/>
    </row>
    <row r="31" spans="1:13" s="36" customFormat="1" ht="12" thickBot="1">
      <c r="A31" s="70"/>
      <c r="B31" s="12">
        <v>43</v>
      </c>
      <c r="C31" s="43" t="s">
        <v>77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0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0"/>
      <c r="B32" s="12">
        <v>70</v>
      </c>
      <c r="C32" s="71" t="s">
        <v>64</v>
      </c>
      <c r="D32" s="72"/>
      <c r="E32" s="15">
        <f>VLOOKUP(C32,RA!B34:D61,3,0)</f>
        <v>193166.7</v>
      </c>
      <c r="F32" s="25">
        <f>VLOOKUP(C32,RA!B34:I65,8,0)</f>
        <v>-13734.96</v>
      </c>
      <c r="G32" s="16">
        <f t="shared" si="0"/>
        <v>206901.66</v>
      </c>
      <c r="H32" s="27">
        <f>RA!J34</f>
        <v>12.4689025498996</v>
      </c>
      <c r="I32" s="20">
        <f>VLOOKUP(B32,RMS!B:D,3,FALSE)</f>
        <v>193166.7</v>
      </c>
      <c r="J32" s="21">
        <f>VLOOKUP(B32,RMS!B:E,4,FALSE)</f>
        <v>206901.66</v>
      </c>
      <c r="K32" s="22">
        <f t="shared" si="1"/>
        <v>0</v>
      </c>
      <c r="L32" s="22">
        <f t="shared" si="2"/>
        <v>0</v>
      </c>
    </row>
    <row r="33" spans="1:13">
      <c r="A33" s="70"/>
      <c r="B33" s="12">
        <v>71</v>
      </c>
      <c r="C33" s="65" t="s">
        <v>35</v>
      </c>
      <c r="D33" s="65"/>
      <c r="E33" s="15">
        <f>VLOOKUP(C33,RA!B34:D61,3,0)</f>
        <v>197109.44</v>
      </c>
      <c r="F33" s="25">
        <f>VLOOKUP(C33,RA!B34:I65,8,0)</f>
        <v>-29162.46</v>
      </c>
      <c r="G33" s="16">
        <f t="shared" si="0"/>
        <v>226271.9</v>
      </c>
      <c r="H33" s="27">
        <f>RA!J34</f>
        <v>12.4689025498996</v>
      </c>
      <c r="I33" s="20">
        <f>VLOOKUP(B33,RMS!B:D,3,FALSE)</f>
        <v>197109.44</v>
      </c>
      <c r="J33" s="21">
        <f>VLOOKUP(B33,RMS!B:E,4,FALSE)</f>
        <v>226271.9</v>
      </c>
      <c r="K33" s="22">
        <f t="shared" si="1"/>
        <v>0</v>
      </c>
      <c r="L33" s="22">
        <f t="shared" si="2"/>
        <v>0</v>
      </c>
      <c r="M33" s="32"/>
    </row>
    <row r="34" spans="1:13">
      <c r="A34" s="70"/>
      <c r="B34" s="12">
        <v>72</v>
      </c>
      <c r="C34" s="65" t="s">
        <v>36</v>
      </c>
      <c r="D34" s="65"/>
      <c r="E34" s="15">
        <f>VLOOKUP(C34,RA!B34:D62,3,0)</f>
        <v>210305.14</v>
      </c>
      <c r="F34" s="25">
        <f>VLOOKUP(C34,RA!B34:I66,8,0)</f>
        <v>-1068.42</v>
      </c>
      <c r="G34" s="16">
        <f t="shared" si="0"/>
        <v>211373.56000000003</v>
      </c>
      <c r="H34" s="27">
        <f>RA!J35</f>
        <v>0</v>
      </c>
      <c r="I34" s="20">
        <f>VLOOKUP(B34,RMS!B:D,3,FALSE)</f>
        <v>210305.14</v>
      </c>
      <c r="J34" s="21">
        <f>VLOOKUP(B34,RMS!B:E,4,FALSE)</f>
        <v>211373.56</v>
      </c>
      <c r="K34" s="22">
        <f t="shared" si="1"/>
        <v>0</v>
      </c>
      <c r="L34" s="22">
        <f t="shared" si="2"/>
        <v>0</v>
      </c>
      <c r="M34" s="32"/>
    </row>
    <row r="35" spans="1:13">
      <c r="A35" s="70"/>
      <c r="B35" s="12">
        <v>73</v>
      </c>
      <c r="C35" s="65" t="s">
        <v>37</v>
      </c>
      <c r="D35" s="65"/>
      <c r="E35" s="15">
        <f>VLOOKUP(C35,RA!B34:D63,3,0)</f>
        <v>183975.32</v>
      </c>
      <c r="F35" s="25">
        <f>VLOOKUP(C35,RA!B34:I67,8,0)</f>
        <v>-24659.91</v>
      </c>
      <c r="G35" s="16">
        <f t="shared" si="0"/>
        <v>208635.23</v>
      </c>
      <c r="H35" s="27">
        <f>RA!J34</f>
        <v>12.4689025498996</v>
      </c>
      <c r="I35" s="20">
        <f>VLOOKUP(B35,RMS!B:D,3,FALSE)</f>
        <v>183975.32</v>
      </c>
      <c r="J35" s="21">
        <f>VLOOKUP(B35,RMS!B:E,4,FALSE)</f>
        <v>208635.23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0"/>
      <c r="B36" s="12">
        <v>74</v>
      </c>
      <c r="C36" s="65" t="s">
        <v>65</v>
      </c>
      <c r="D36" s="65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0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0"/>
      <c r="B37" s="12">
        <v>75</v>
      </c>
      <c r="C37" s="65" t="s">
        <v>32</v>
      </c>
      <c r="D37" s="65"/>
      <c r="E37" s="15">
        <f>VLOOKUP(C37,RA!B8:D64,3,0)</f>
        <v>38435.897199999999</v>
      </c>
      <c r="F37" s="25">
        <f>VLOOKUP(C37,RA!B8:I68,8,0)</f>
        <v>2495.6406000000002</v>
      </c>
      <c r="G37" s="16">
        <f t="shared" si="0"/>
        <v>35940.256600000001</v>
      </c>
      <c r="H37" s="27">
        <f>RA!J35</f>
        <v>0</v>
      </c>
      <c r="I37" s="20">
        <f>VLOOKUP(B37,RMS!B:D,3,FALSE)</f>
        <v>38435.897435897401</v>
      </c>
      <c r="J37" s="21">
        <f>VLOOKUP(B37,RMS!B:E,4,FALSE)</f>
        <v>35940.256410256399</v>
      </c>
      <c r="K37" s="22">
        <f t="shared" si="1"/>
        <v>-2.3589740158058703E-4</v>
      </c>
      <c r="L37" s="22">
        <f t="shared" si="2"/>
        <v>1.8974360136780888E-4</v>
      </c>
      <c r="M37" s="32"/>
    </row>
    <row r="38" spans="1:13">
      <c r="A38" s="70"/>
      <c r="B38" s="12">
        <v>76</v>
      </c>
      <c r="C38" s="65" t="s">
        <v>33</v>
      </c>
      <c r="D38" s="65"/>
      <c r="E38" s="15">
        <f>VLOOKUP(C38,RA!B8:D65,3,0)</f>
        <v>383236.11050000001</v>
      </c>
      <c r="F38" s="25">
        <f>VLOOKUP(C38,RA!B8:I69,8,0)</f>
        <v>19320.879300000001</v>
      </c>
      <c r="G38" s="16">
        <f t="shared" si="0"/>
        <v>363915.23120000004</v>
      </c>
      <c r="H38" s="27">
        <f>RA!J36</f>
        <v>-7.1104181000141304</v>
      </c>
      <c r="I38" s="20">
        <f>VLOOKUP(B38,RMS!B:D,3,FALSE)</f>
        <v>383236.10501282098</v>
      </c>
      <c r="J38" s="21">
        <f>VLOOKUP(B38,RMS!B:E,4,FALSE)</f>
        <v>363915.23173504299</v>
      </c>
      <c r="K38" s="22">
        <f t="shared" si="1"/>
        <v>5.4871790343895555E-3</v>
      </c>
      <c r="L38" s="22">
        <f t="shared" si="2"/>
        <v>-5.3504295647144318E-4</v>
      </c>
      <c r="M38" s="32"/>
    </row>
    <row r="39" spans="1:13">
      <c r="A39" s="70"/>
      <c r="B39" s="12">
        <v>77</v>
      </c>
      <c r="C39" s="65" t="s">
        <v>38</v>
      </c>
      <c r="D39" s="65"/>
      <c r="E39" s="15">
        <f>VLOOKUP(C39,RA!B9:D66,3,0)</f>
        <v>47935.11</v>
      </c>
      <c r="F39" s="25">
        <f>VLOOKUP(C39,RA!B9:I70,8,0)</f>
        <v>-7795.71</v>
      </c>
      <c r="G39" s="16">
        <f t="shared" si="0"/>
        <v>55730.82</v>
      </c>
      <c r="H39" s="27">
        <f>RA!J37</f>
        <v>-14.795060043801</v>
      </c>
      <c r="I39" s="20">
        <f>VLOOKUP(B39,RMS!B:D,3,FALSE)</f>
        <v>47935.11</v>
      </c>
      <c r="J39" s="21">
        <f>VLOOKUP(B39,RMS!B:E,4,FALSE)</f>
        <v>55730.82</v>
      </c>
      <c r="K39" s="22">
        <f t="shared" si="1"/>
        <v>0</v>
      </c>
      <c r="L39" s="22">
        <f t="shared" si="2"/>
        <v>0</v>
      </c>
      <c r="M39" s="32"/>
    </row>
    <row r="40" spans="1:13">
      <c r="A40" s="70"/>
      <c r="B40" s="12">
        <v>78</v>
      </c>
      <c r="C40" s="65" t="s">
        <v>39</v>
      </c>
      <c r="D40" s="65"/>
      <c r="E40" s="15">
        <f>VLOOKUP(C40,RA!B10:D67,3,0)</f>
        <v>31906</v>
      </c>
      <c r="F40" s="25">
        <f>VLOOKUP(C40,RA!B10:I71,8,0)</f>
        <v>4418.43</v>
      </c>
      <c r="G40" s="16">
        <f t="shared" si="0"/>
        <v>27487.57</v>
      </c>
      <c r="H40" s="27">
        <f>RA!J38</f>
        <v>-0.508033232093139</v>
      </c>
      <c r="I40" s="20">
        <f>VLOOKUP(B40,RMS!B:D,3,FALSE)</f>
        <v>31906</v>
      </c>
      <c r="J40" s="21">
        <f>VLOOKUP(B40,RMS!B:E,4,FALSE)</f>
        <v>27487.57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0"/>
      <c r="B41" s="12">
        <v>9101</v>
      </c>
      <c r="C41" s="66" t="s">
        <v>71</v>
      </c>
      <c r="D41" s="67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-13.4039228740029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70"/>
      <c r="B42" s="12">
        <v>99</v>
      </c>
      <c r="C42" s="65" t="s">
        <v>34</v>
      </c>
      <c r="D42" s="65"/>
      <c r="E42" s="15">
        <f>VLOOKUP(C42,RA!B8:D68,3,0)</f>
        <v>13241.025900000001</v>
      </c>
      <c r="F42" s="25">
        <f>VLOOKUP(C42,RA!B8:I72,8,0)</f>
        <v>1657.6822999999999</v>
      </c>
      <c r="G42" s="16">
        <f t="shared" si="0"/>
        <v>11583.3436</v>
      </c>
      <c r="H42" s="27">
        <f>RA!J39</f>
        <v>-13.4039228740029</v>
      </c>
      <c r="I42" s="20">
        <f>VLOOKUP(B42,RMS!B:D,3,FALSE)</f>
        <v>13241.025641025601</v>
      </c>
      <c r="J42" s="21">
        <f>VLOOKUP(B42,RMS!B:E,4,FALSE)</f>
        <v>11583.343589743599</v>
      </c>
      <c r="K42" s="22">
        <f t="shared" si="1"/>
        <v>2.589743999124039E-4</v>
      </c>
      <c r="L42" s="22">
        <f t="shared" si="2"/>
        <v>1.0256400855723768E-5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44" t="s">
        <v>45</v>
      </c>
      <c r="W1" s="75"/>
    </row>
    <row r="2" spans="1:23" ht="12.7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44"/>
      <c r="W2" s="75"/>
    </row>
    <row r="3" spans="1:23" ht="23.25" thickBot="1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45" t="s">
        <v>46</v>
      </c>
      <c r="W3" s="75"/>
    </row>
    <row r="4" spans="1:23" ht="12.75" thickTop="1" thickBot="1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W4" s="75"/>
    </row>
    <row r="5" spans="1:23" ht="22.5" thickTop="1" thickBot="1">
      <c r="A5" s="46"/>
      <c r="B5" s="47"/>
      <c r="C5" s="48"/>
      <c r="D5" s="49" t="s">
        <v>0</v>
      </c>
      <c r="E5" s="49" t="s">
        <v>73</v>
      </c>
      <c r="F5" s="49" t="s">
        <v>74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75</v>
      </c>
      <c r="Q5" s="49" t="s">
        <v>76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6" t="s">
        <v>4</v>
      </c>
      <c r="C6" s="77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78" t="s">
        <v>5</v>
      </c>
      <c r="B7" s="79"/>
      <c r="C7" s="80"/>
      <c r="D7" s="53">
        <v>17171352.643100001</v>
      </c>
      <c r="E7" s="53">
        <v>18062465.615899999</v>
      </c>
      <c r="F7" s="54">
        <v>95.066493181221205</v>
      </c>
      <c r="G7" s="53">
        <v>20031827.2535</v>
      </c>
      <c r="H7" s="54">
        <v>-14.2796489516462</v>
      </c>
      <c r="I7" s="53">
        <v>1902145.0941999999</v>
      </c>
      <c r="J7" s="54">
        <v>11.077433058043599</v>
      </c>
      <c r="K7" s="53">
        <v>2117546.3250000002</v>
      </c>
      <c r="L7" s="54">
        <v>10.570909474221899</v>
      </c>
      <c r="M7" s="54">
        <v>-0.101722086670288</v>
      </c>
      <c r="N7" s="53">
        <v>338332817.37919998</v>
      </c>
      <c r="O7" s="53">
        <v>4396079744.9755001</v>
      </c>
      <c r="P7" s="53">
        <v>1006512</v>
      </c>
      <c r="Q7" s="53">
        <v>1148507</v>
      </c>
      <c r="R7" s="54">
        <v>-12.363442277670099</v>
      </c>
      <c r="S7" s="53">
        <v>17.060256254371499</v>
      </c>
      <c r="T7" s="53">
        <v>19.064812350294801</v>
      </c>
      <c r="U7" s="55">
        <v>-11.749859240300699</v>
      </c>
    </row>
    <row r="8" spans="1:23" ht="12" thickBot="1">
      <c r="A8" s="81">
        <v>42569</v>
      </c>
      <c r="B8" s="71" t="s">
        <v>6</v>
      </c>
      <c r="C8" s="72"/>
      <c r="D8" s="56">
        <v>664989.99190000002</v>
      </c>
      <c r="E8" s="56">
        <v>679708.66969999997</v>
      </c>
      <c r="F8" s="57">
        <v>97.834560826405806</v>
      </c>
      <c r="G8" s="56">
        <v>726102.43859999999</v>
      </c>
      <c r="H8" s="57">
        <v>-8.4165048140908407</v>
      </c>
      <c r="I8" s="56">
        <v>158483.2928</v>
      </c>
      <c r="J8" s="57">
        <v>23.832432778000701</v>
      </c>
      <c r="K8" s="56">
        <v>154573.60709999999</v>
      </c>
      <c r="L8" s="57">
        <v>21.288126699868101</v>
      </c>
      <c r="M8" s="57">
        <v>2.5293358765126998E-2</v>
      </c>
      <c r="N8" s="56">
        <v>12691490.618100001</v>
      </c>
      <c r="O8" s="56">
        <v>157800558.1891</v>
      </c>
      <c r="P8" s="56">
        <v>41360</v>
      </c>
      <c r="Q8" s="56">
        <v>49716</v>
      </c>
      <c r="R8" s="57">
        <v>-16.807466409204299</v>
      </c>
      <c r="S8" s="56">
        <v>16.078094581721501</v>
      </c>
      <c r="T8" s="56">
        <v>16.6753777355379</v>
      </c>
      <c r="U8" s="58">
        <v>-3.7148876739126302</v>
      </c>
    </row>
    <row r="9" spans="1:23" ht="12" thickBot="1">
      <c r="A9" s="82"/>
      <c r="B9" s="71" t="s">
        <v>7</v>
      </c>
      <c r="C9" s="72"/>
      <c r="D9" s="56">
        <v>101227.1692</v>
      </c>
      <c r="E9" s="56">
        <v>120026.73330000001</v>
      </c>
      <c r="F9" s="57">
        <v>84.337185905900199</v>
      </c>
      <c r="G9" s="56">
        <v>128989.8321</v>
      </c>
      <c r="H9" s="57">
        <v>-21.5231405824894</v>
      </c>
      <c r="I9" s="56">
        <v>20913.959299999999</v>
      </c>
      <c r="J9" s="57">
        <v>20.660420977177701</v>
      </c>
      <c r="K9" s="56">
        <v>26036.248200000002</v>
      </c>
      <c r="L9" s="57">
        <v>20.184729118660499</v>
      </c>
      <c r="M9" s="57">
        <v>-0.19673682861880201</v>
      </c>
      <c r="N9" s="56">
        <v>1993187.6361</v>
      </c>
      <c r="O9" s="56">
        <v>22400598.710999999</v>
      </c>
      <c r="P9" s="56">
        <v>6569</v>
      </c>
      <c r="Q9" s="56">
        <v>7717</v>
      </c>
      <c r="R9" s="57">
        <v>-14.876247246339201</v>
      </c>
      <c r="S9" s="56">
        <v>15.409829380423201</v>
      </c>
      <c r="T9" s="56">
        <v>17.1652990799534</v>
      </c>
      <c r="U9" s="58">
        <v>-11.391882779444099</v>
      </c>
    </row>
    <row r="10" spans="1:23" ht="12" thickBot="1">
      <c r="A10" s="82"/>
      <c r="B10" s="71" t="s">
        <v>8</v>
      </c>
      <c r="C10" s="72"/>
      <c r="D10" s="56">
        <v>143136.20420000001</v>
      </c>
      <c r="E10" s="56">
        <v>190876.8713</v>
      </c>
      <c r="F10" s="57">
        <v>74.988762768975704</v>
      </c>
      <c r="G10" s="56">
        <v>212141.62650000001</v>
      </c>
      <c r="H10" s="57">
        <v>-32.527997186822702</v>
      </c>
      <c r="I10" s="56">
        <v>43668.236199999999</v>
      </c>
      <c r="J10" s="57">
        <v>30.5081697842033</v>
      </c>
      <c r="K10" s="56">
        <v>60338.418899999997</v>
      </c>
      <c r="L10" s="57">
        <v>28.442517338764699</v>
      </c>
      <c r="M10" s="57">
        <v>-0.27627808291807898</v>
      </c>
      <c r="N10" s="56">
        <v>2858187.8736999999</v>
      </c>
      <c r="O10" s="56">
        <v>39140114.263099998</v>
      </c>
      <c r="P10" s="56">
        <v>105511</v>
      </c>
      <c r="Q10" s="56">
        <v>118582</v>
      </c>
      <c r="R10" s="57">
        <v>-11.0227521883591</v>
      </c>
      <c r="S10" s="56">
        <v>1.3565998256106</v>
      </c>
      <c r="T10" s="56">
        <v>1.4768602932991499</v>
      </c>
      <c r="U10" s="58">
        <v>-8.8648446961448606</v>
      </c>
    </row>
    <row r="11" spans="1:23" ht="12" thickBot="1">
      <c r="A11" s="82"/>
      <c r="B11" s="71" t="s">
        <v>9</v>
      </c>
      <c r="C11" s="72"/>
      <c r="D11" s="56">
        <v>55529.076500000003</v>
      </c>
      <c r="E11" s="56">
        <v>57468.801500000001</v>
      </c>
      <c r="F11" s="57">
        <v>96.624733856682198</v>
      </c>
      <c r="G11" s="56">
        <v>58486.121899999998</v>
      </c>
      <c r="H11" s="57">
        <v>-5.0559779037084898</v>
      </c>
      <c r="I11" s="56">
        <v>9263.1335999999992</v>
      </c>
      <c r="J11" s="57">
        <v>16.681591310095001</v>
      </c>
      <c r="K11" s="56">
        <v>14195.517900000001</v>
      </c>
      <c r="L11" s="57">
        <v>24.271600576067598</v>
      </c>
      <c r="M11" s="57">
        <v>-0.34746067982486201</v>
      </c>
      <c r="N11" s="56">
        <v>1131756.5368999999</v>
      </c>
      <c r="O11" s="56">
        <v>13409037.161800001</v>
      </c>
      <c r="P11" s="56">
        <v>3873</v>
      </c>
      <c r="Q11" s="56">
        <v>4890</v>
      </c>
      <c r="R11" s="57">
        <v>-20.797546012269901</v>
      </c>
      <c r="S11" s="56">
        <v>14.3374842499355</v>
      </c>
      <c r="T11" s="56">
        <v>13.8802998364008</v>
      </c>
      <c r="U11" s="58">
        <v>3.18873524507406</v>
      </c>
    </row>
    <row r="12" spans="1:23" ht="12" thickBot="1">
      <c r="A12" s="82"/>
      <c r="B12" s="71" t="s">
        <v>10</v>
      </c>
      <c r="C12" s="72"/>
      <c r="D12" s="56">
        <v>139909.6912</v>
      </c>
      <c r="E12" s="56">
        <v>155979.57260000001</v>
      </c>
      <c r="F12" s="57">
        <v>89.697444907603199</v>
      </c>
      <c r="G12" s="56">
        <v>151467.62820000001</v>
      </c>
      <c r="H12" s="57">
        <v>-7.6306317972700697</v>
      </c>
      <c r="I12" s="56">
        <v>26430.7271</v>
      </c>
      <c r="J12" s="57">
        <v>18.891276846732101</v>
      </c>
      <c r="K12" s="56">
        <v>18134.3508</v>
      </c>
      <c r="L12" s="57">
        <v>11.9724267260957</v>
      </c>
      <c r="M12" s="57">
        <v>0.45749508165464597</v>
      </c>
      <c r="N12" s="56">
        <v>3628003.9841999998</v>
      </c>
      <c r="O12" s="56">
        <v>48278685.593000002</v>
      </c>
      <c r="P12" s="56">
        <v>1555</v>
      </c>
      <c r="Q12" s="56">
        <v>2122</v>
      </c>
      <c r="R12" s="57">
        <v>-26.720075400565499</v>
      </c>
      <c r="S12" s="56">
        <v>89.974077942122193</v>
      </c>
      <c r="T12" s="56">
        <v>81.678961357210198</v>
      </c>
      <c r="U12" s="58">
        <v>9.2194516183294795</v>
      </c>
    </row>
    <row r="13" spans="1:23" ht="12" thickBot="1">
      <c r="A13" s="82"/>
      <c r="B13" s="71" t="s">
        <v>11</v>
      </c>
      <c r="C13" s="72"/>
      <c r="D13" s="56">
        <v>270861.31920000003</v>
      </c>
      <c r="E13" s="56">
        <v>291313.33519999997</v>
      </c>
      <c r="F13" s="57">
        <v>92.979375288138201</v>
      </c>
      <c r="G13" s="56">
        <v>299459.7745</v>
      </c>
      <c r="H13" s="57">
        <v>-9.5500156399136102</v>
      </c>
      <c r="I13" s="56">
        <v>68511.992700000003</v>
      </c>
      <c r="J13" s="57">
        <v>25.294122063036902</v>
      </c>
      <c r="K13" s="56">
        <v>81385.747099999993</v>
      </c>
      <c r="L13" s="57">
        <v>27.177522335307799</v>
      </c>
      <c r="M13" s="57">
        <v>-0.15818192814746501</v>
      </c>
      <c r="N13" s="56">
        <v>5075219.8767999997</v>
      </c>
      <c r="O13" s="56">
        <v>67844483.268600002</v>
      </c>
      <c r="P13" s="56">
        <v>14842</v>
      </c>
      <c r="Q13" s="56">
        <v>17807</v>
      </c>
      <c r="R13" s="57">
        <v>-16.650755320941201</v>
      </c>
      <c r="S13" s="56">
        <v>18.249650936531499</v>
      </c>
      <c r="T13" s="56">
        <v>18.434033307126398</v>
      </c>
      <c r="U13" s="58">
        <v>-1.0103336838397301</v>
      </c>
    </row>
    <row r="14" spans="1:23" ht="12" thickBot="1">
      <c r="A14" s="82"/>
      <c r="B14" s="71" t="s">
        <v>12</v>
      </c>
      <c r="C14" s="72"/>
      <c r="D14" s="56">
        <v>117321.537</v>
      </c>
      <c r="E14" s="56">
        <v>129825.9473</v>
      </c>
      <c r="F14" s="57">
        <v>90.368327318186303</v>
      </c>
      <c r="G14" s="56">
        <v>154866.80869999999</v>
      </c>
      <c r="H14" s="57">
        <v>-24.243588419730902</v>
      </c>
      <c r="I14" s="56">
        <v>23964.54</v>
      </c>
      <c r="J14" s="57">
        <v>20.426377468955302</v>
      </c>
      <c r="K14" s="56">
        <v>27994.671699999999</v>
      </c>
      <c r="L14" s="57">
        <v>18.076611725259902</v>
      </c>
      <c r="M14" s="57">
        <v>-0.143960670201394</v>
      </c>
      <c r="N14" s="56">
        <v>2366870.0781</v>
      </c>
      <c r="O14" s="56">
        <v>30939754.142099999</v>
      </c>
      <c r="P14" s="56">
        <v>2629</v>
      </c>
      <c r="Q14" s="56">
        <v>3479</v>
      </c>
      <c r="R14" s="57">
        <v>-24.432308134521399</v>
      </c>
      <c r="S14" s="56">
        <v>44.6259174591099</v>
      </c>
      <c r="T14" s="56">
        <v>44.530966082207499</v>
      </c>
      <c r="U14" s="58">
        <v>0.21277182029793201</v>
      </c>
    </row>
    <row r="15" spans="1:23" ht="12" thickBot="1">
      <c r="A15" s="82"/>
      <c r="B15" s="71" t="s">
        <v>13</v>
      </c>
      <c r="C15" s="72"/>
      <c r="D15" s="56">
        <v>95679.038199999995</v>
      </c>
      <c r="E15" s="56">
        <v>122853.70329999999</v>
      </c>
      <c r="F15" s="57">
        <v>77.880467279328698</v>
      </c>
      <c r="G15" s="56">
        <v>130901.51210000001</v>
      </c>
      <c r="H15" s="57">
        <v>-26.907614232211799</v>
      </c>
      <c r="I15" s="56">
        <v>15500.3995</v>
      </c>
      <c r="J15" s="57">
        <v>16.200413164270302</v>
      </c>
      <c r="K15" s="56">
        <v>22513.217799999999</v>
      </c>
      <c r="L15" s="57">
        <v>17.198592620382701</v>
      </c>
      <c r="M15" s="57">
        <v>-0.31149782151532301</v>
      </c>
      <c r="N15" s="56">
        <v>1925528.7198000001</v>
      </c>
      <c r="O15" s="56">
        <v>25946296.842300002</v>
      </c>
      <c r="P15" s="56">
        <v>4667</v>
      </c>
      <c r="Q15" s="56">
        <v>7021</v>
      </c>
      <c r="R15" s="57">
        <v>-33.527987466172902</v>
      </c>
      <c r="S15" s="56">
        <v>20.501186672380499</v>
      </c>
      <c r="T15" s="56">
        <v>17.809370417319499</v>
      </c>
      <c r="U15" s="58">
        <v>13.1300509481606</v>
      </c>
    </row>
    <row r="16" spans="1:23" ht="12" thickBot="1">
      <c r="A16" s="82"/>
      <c r="B16" s="71" t="s">
        <v>14</v>
      </c>
      <c r="C16" s="72"/>
      <c r="D16" s="56">
        <v>999742.11730000004</v>
      </c>
      <c r="E16" s="56">
        <v>1057713.7518</v>
      </c>
      <c r="F16" s="57">
        <v>94.519156586425694</v>
      </c>
      <c r="G16" s="56">
        <v>1069710.1088</v>
      </c>
      <c r="H16" s="57">
        <v>-6.5408367112179704</v>
      </c>
      <c r="I16" s="56">
        <v>31552.290499999999</v>
      </c>
      <c r="J16" s="57">
        <v>3.15604293887439</v>
      </c>
      <c r="K16" s="56">
        <v>37284.693399999996</v>
      </c>
      <c r="L16" s="57">
        <v>3.4854950975293599</v>
      </c>
      <c r="M16" s="57">
        <v>-0.15374681611301699</v>
      </c>
      <c r="N16" s="56">
        <v>18555471.445500001</v>
      </c>
      <c r="O16" s="56">
        <v>224942746.79010001</v>
      </c>
      <c r="P16" s="56">
        <v>58976</v>
      </c>
      <c r="Q16" s="56">
        <v>70065</v>
      </c>
      <c r="R16" s="57">
        <v>-15.826732319988601</v>
      </c>
      <c r="S16" s="56">
        <v>16.951677246676599</v>
      </c>
      <c r="T16" s="56">
        <v>17.894148798972399</v>
      </c>
      <c r="U16" s="58">
        <v>-5.5597539911901199</v>
      </c>
    </row>
    <row r="17" spans="1:21" ht="12" thickBot="1">
      <c r="A17" s="82"/>
      <c r="B17" s="71" t="s">
        <v>15</v>
      </c>
      <c r="C17" s="72"/>
      <c r="D17" s="56">
        <v>444788.15029999998</v>
      </c>
      <c r="E17" s="56">
        <v>547649.26049999997</v>
      </c>
      <c r="F17" s="57">
        <v>81.21770307768</v>
      </c>
      <c r="G17" s="56">
        <v>489616.07699999999</v>
      </c>
      <c r="H17" s="57">
        <v>-9.1557301334286194</v>
      </c>
      <c r="I17" s="56">
        <v>54042.813300000002</v>
      </c>
      <c r="J17" s="57">
        <v>12.150236750585499</v>
      </c>
      <c r="K17" s="56">
        <v>63224.811099999999</v>
      </c>
      <c r="L17" s="57">
        <v>12.9131403297445</v>
      </c>
      <c r="M17" s="57">
        <v>-0.14522776170065901</v>
      </c>
      <c r="N17" s="56">
        <v>12931098.938999999</v>
      </c>
      <c r="O17" s="56">
        <v>236108506.9639</v>
      </c>
      <c r="P17" s="56">
        <v>13680</v>
      </c>
      <c r="Q17" s="56">
        <v>16490</v>
      </c>
      <c r="R17" s="57">
        <v>-17.0406306852638</v>
      </c>
      <c r="S17" s="56">
        <v>32.513753676900599</v>
      </c>
      <c r="T17" s="56">
        <v>52.294021273499098</v>
      </c>
      <c r="U17" s="58">
        <v>-60.836616384442301</v>
      </c>
    </row>
    <row r="18" spans="1:21" ht="12" thickBot="1">
      <c r="A18" s="82"/>
      <c r="B18" s="71" t="s">
        <v>16</v>
      </c>
      <c r="C18" s="72"/>
      <c r="D18" s="56">
        <v>1918281.7072000001</v>
      </c>
      <c r="E18" s="56">
        <v>2011015.6978</v>
      </c>
      <c r="F18" s="57">
        <v>95.388698820131097</v>
      </c>
      <c r="G18" s="56">
        <v>2164272.0339000002</v>
      </c>
      <c r="H18" s="57">
        <v>-11.3659615264134</v>
      </c>
      <c r="I18" s="56">
        <v>302330.63660000003</v>
      </c>
      <c r="J18" s="57">
        <v>15.760492083370499</v>
      </c>
      <c r="K18" s="56">
        <v>299031.12060000002</v>
      </c>
      <c r="L18" s="57">
        <v>13.8167067686565</v>
      </c>
      <c r="M18" s="57">
        <v>1.1034022122445E-2</v>
      </c>
      <c r="N18" s="56">
        <v>34424421.054799996</v>
      </c>
      <c r="O18" s="56">
        <v>461647533.41259998</v>
      </c>
      <c r="P18" s="56">
        <v>89952</v>
      </c>
      <c r="Q18" s="56">
        <v>101011</v>
      </c>
      <c r="R18" s="57">
        <v>-10.9483125600182</v>
      </c>
      <c r="S18" s="56">
        <v>21.3256148523657</v>
      </c>
      <c r="T18" s="56">
        <v>21.475902939283799</v>
      </c>
      <c r="U18" s="58">
        <v>-0.70473038155554002</v>
      </c>
    </row>
    <row r="19" spans="1:21" ht="12" thickBot="1">
      <c r="A19" s="82"/>
      <c r="B19" s="71" t="s">
        <v>17</v>
      </c>
      <c r="C19" s="72"/>
      <c r="D19" s="56">
        <v>510977.85509999999</v>
      </c>
      <c r="E19" s="56">
        <v>548382.87040000001</v>
      </c>
      <c r="F19" s="57">
        <v>93.179032876662205</v>
      </c>
      <c r="G19" s="56">
        <v>478172.95480000001</v>
      </c>
      <c r="H19" s="57">
        <v>6.8604675297290596</v>
      </c>
      <c r="I19" s="56">
        <v>8860.8961999999992</v>
      </c>
      <c r="J19" s="57">
        <v>1.73410571741233</v>
      </c>
      <c r="K19" s="56">
        <v>52778.161899999999</v>
      </c>
      <c r="L19" s="57">
        <v>11.037462777892801</v>
      </c>
      <c r="M19" s="57">
        <v>-0.83211055707493298</v>
      </c>
      <c r="N19" s="56">
        <v>8234632.3826000001</v>
      </c>
      <c r="O19" s="56">
        <v>135244774.20179999</v>
      </c>
      <c r="P19" s="56">
        <v>9392</v>
      </c>
      <c r="Q19" s="56">
        <v>11148</v>
      </c>
      <c r="R19" s="57">
        <v>-15.751704341585899</v>
      </c>
      <c r="S19" s="56">
        <v>54.405648967206098</v>
      </c>
      <c r="T19" s="56">
        <v>45.353701354503102</v>
      </c>
      <c r="U19" s="58">
        <v>16.637881882742199</v>
      </c>
    </row>
    <row r="20" spans="1:21" ht="12" thickBot="1">
      <c r="A20" s="82"/>
      <c r="B20" s="71" t="s">
        <v>18</v>
      </c>
      <c r="C20" s="72"/>
      <c r="D20" s="56">
        <v>986917.24639999995</v>
      </c>
      <c r="E20" s="56">
        <v>1031415.0617</v>
      </c>
      <c r="F20" s="57">
        <v>95.6857508725287</v>
      </c>
      <c r="G20" s="56">
        <v>1185507.6709</v>
      </c>
      <c r="H20" s="57">
        <v>-16.751509026444001</v>
      </c>
      <c r="I20" s="56">
        <v>112568.34390000001</v>
      </c>
      <c r="J20" s="57">
        <v>11.406057023587101</v>
      </c>
      <c r="K20" s="56">
        <v>95639.210399999996</v>
      </c>
      <c r="L20" s="57">
        <v>8.0673632695597597</v>
      </c>
      <c r="M20" s="57">
        <v>0.177010385480974</v>
      </c>
      <c r="N20" s="56">
        <v>18696740.7564</v>
      </c>
      <c r="O20" s="56">
        <v>249318943.58919999</v>
      </c>
      <c r="P20" s="56">
        <v>43666</v>
      </c>
      <c r="Q20" s="56">
        <v>49431</v>
      </c>
      <c r="R20" s="57">
        <v>-11.6627217737857</v>
      </c>
      <c r="S20" s="56">
        <v>22.601503375624102</v>
      </c>
      <c r="T20" s="56">
        <v>23.555014818636099</v>
      </c>
      <c r="U20" s="58">
        <v>-4.2187965427131502</v>
      </c>
    </row>
    <row r="21" spans="1:21" ht="12" thickBot="1">
      <c r="A21" s="82"/>
      <c r="B21" s="71" t="s">
        <v>19</v>
      </c>
      <c r="C21" s="72"/>
      <c r="D21" s="56">
        <v>368883.62190000003</v>
      </c>
      <c r="E21" s="56">
        <v>388477.473</v>
      </c>
      <c r="F21" s="57">
        <v>94.956245223516504</v>
      </c>
      <c r="G21" s="56">
        <v>409394.03350000002</v>
      </c>
      <c r="H21" s="57">
        <v>-9.8952129941092402</v>
      </c>
      <c r="I21" s="56">
        <v>54817.741399999999</v>
      </c>
      <c r="J21" s="57">
        <v>14.8604432795502</v>
      </c>
      <c r="K21" s="56">
        <v>55847.730900000002</v>
      </c>
      <c r="L21" s="57">
        <v>13.6415595563388</v>
      </c>
      <c r="M21" s="57">
        <v>-1.8442817342826E-2</v>
      </c>
      <c r="N21" s="56">
        <v>6784436.4946999997</v>
      </c>
      <c r="O21" s="56">
        <v>83608241.673600003</v>
      </c>
      <c r="P21" s="56">
        <v>32311</v>
      </c>
      <c r="Q21" s="56">
        <v>36441</v>
      </c>
      <c r="R21" s="57">
        <v>-11.333388216569301</v>
      </c>
      <c r="S21" s="56">
        <v>11.4166575438705</v>
      </c>
      <c r="T21" s="56">
        <v>11.593898721220601</v>
      </c>
      <c r="U21" s="58">
        <v>-1.55247870639032</v>
      </c>
    </row>
    <row r="22" spans="1:21" ht="12" thickBot="1">
      <c r="A22" s="82"/>
      <c r="B22" s="71" t="s">
        <v>20</v>
      </c>
      <c r="C22" s="72"/>
      <c r="D22" s="56">
        <v>1414071.1816</v>
      </c>
      <c r="E22" s="56">
        <v>1522960.7634000001</v>
      </c>
      <c r="F22" s="57">
        <v>92.850138728662699</v>
      </c>
      <c r="G22" s="56">
        <v>1555170.0282999999</v>
      </c>
      <c r="H22" s="57">
        <v>-9.07288876022381</v>
      </c>
      <c r="I22" s="56">
        <v>79757.103199999998</v>
      </c>
      <c r="J22" s="57">
        <v>5.6402467031225401</v>
      </c>
      <c r="K22" s="56">
        <v>202358.9883</v>
      </c>
      <c r="L22" s="57">
        <v>13.012016989628099</v>
      </c>
      <c r="M22" s="57">
        <v>-0.60586330328080595</v>
      </c>
      <c r="N22" s="56">
        <v>26758472.128800001</v>
      </c>
      <c r="O22" s="56">
        <v>292014562.86860001</v>
      </c>
      <c r="P22" s="56">
        <v>85332</v>
      </c>
      <c r="Q22" s="56">
        <v>100981</v>
      </c>
      <c r="R22" s="57">
        <v>-15.4969746784049</v>
      </c>
      <c r="S22" s="56">
        <v>16.5714055875873</v>
      </c>
      <c r="T22" s="56">
        <v>17.629709863241601</v>
      </c>
      <c r="U22" s="58">
        <v>-6.3863277623655899</v>
      </c>
    </row>
    <row r="23" spans="1:21" ht="12" thickBot="1">
      <c r="A23" s="82"/>
      <c r="B23" s="71" t="s">
        <v>21</v>
      </c>
      <c r="C23" s="72"/>
      <c r="D23" s="56">
        <v>2445626.4929</v>
      </c>
      <c r="E23" s="56">
        <v>2866443.7560999999</v>
      </c>
      <c r="F23" s="57">
        <v>85.319186455186099</v>
      </c>
      <c r="G23" s="56">
        <v>2953047.3711999999</v>
      </c>
      <c r="H23" s="57">
        <v>-17.182957620277001</v>
      </c>
      <c r="I23" s="56">
        <v>282791.25150000001</v>
      </c>
      <c r="J23" s="57">
        <v>11.563141482192099</v>
      </c>
      <c r="K23" s="56">
        <v>344269.7169</v>
      </c>
      <c r="L23" s="57">
        <v>11.6581169762984</v>
      </c>
      <c r="M23" s="57">
        <v>-0.17857645439624201</v>
      </c>
      <c r="N23" s="56">
        <v>46475027.0035</v>
      </c>
      <c r="O23" s="56">
        <v>642130468.67420006</v>
      </c>
      <c r="P23" s="56">
        <v>82456</v>
      </c>
      <c r="Q23" s="56">
        <v>95660</v>
      </c>
      <c r="R23" s="57">
        <v>-13.8030524775246</v>
      </c>
      <c r="S23" s="56">
        <v>29.6597760369167</v>
      </c>
      <c r="T23" s="56">
        <v>30.912425293748701</v>
      </c>
      <c r="U23" s="58">
        <v>-4.2233941863650601</v>
      </c>
    </row>
    <row r="24" spans="1:21" ht="12" thickBot="1">
      <c r="A24" s="82"/>
      <c r="B24" s="71" t="s">
        <v>22</v>
      </c>
      <c r="C24" s="72"/>
      <c r="D24" s="56">
        <v>283442.61829999997</v>
      </c>
      <c r="E24" s="56">
        <v>271864.3137</v>
      </c>
      <c r="F24" s="57">
        <v>104.258854147653</v>
      </c>
      <c r="G24" s="56">
        <v>316018.93469999998</v>
      </c>
      <c r="H24" s="57">
        <v>-10.3083432108032</v>
      </c>
      <c r="I24" s="56">
        <v>45230.7817</v>
      </c>
      <c r="J24" s="57">
        <v>15.957650254319599</v>
      </c>
      <c r="K24" s="56">
        <v>45079.742899999997</v>
      </c>
      <c r="L24" s="57">
        <v>14.264886672944</v>
      </c>
      <c r="M24" s="57">
        <v>3.3504805103939999E-3</v>
      </c>
      <c r="N24" s="56">
        <v>5608828.7350000003</v>
      </c>
      <c r="O24" s="56">
        <v>60849954.75</v>
      </c>
      <c r="P24" s="56">
        <v>26129</v>
      </c>
      <c r="Q24" s="56">
        <v>31162</v>
      </c>
      <c r="R24" s="57">
        <v>-16.151081445350101</v>
      </c>
      <c r="S24" s="56">
        <v>10.847817302614001</v>
      </c>
      <c r="T24" s="56">
        <v>12.0765006610615</v>
      </c>
      <c r="U24" s="58">
        <v>-11.326549149675699</v>
      </c>
    </row>
    <row r="25" spans="1:21" ht="12" thickBot="1">
      <c r="A25" s="82"/>
      <c r="B25" s="71" t="s">
        <v>23</v>
      </c>
      <c r="C25" s="72"/>
      <c r="D25" s="56">
        <v>269074.28649999999</v>
      </c>
      <c r="E25" s="56">
        <v>297422.99119999999</v>
      </c>
      <c r="F25" s="57">
        <v>90.468556386437101</v>
      </c>
      <c r="G25" s="56">
        <v>285158.8799</v>
      </c>
      <c r="H25" s="57">
        <v>-5.6405725136950302</v>
      </c>
      <c r="I25" s="56">
        <v>23839.8465</v>
      </c>
      <c r="J25" s="57">
        <v>8.8599497224718995</v>
      </c>
      <c r="K25" s="56">
        <v>23896.820400000001</v>
      </c>
      <c r="L25" s="57">
        <v>8.3801775376520506</v>
      </c>
      <c r="M25" s="57">
        <v>-2.3841623716600001E-3</v>
      </c>
      <c r="N25" s="56">
        <v>5475309.1653000005</v>
      </c>
      <c r="O25" s="56">
        <v>73769660.5572</v>
      </c>
      <c r="P25" s="56">
        <v>18558</v>
      </c>
      <c r="Q25" s="56">
        <v>22089</v>
      </c>
      <c r="R25" s="57">
        <v>-15.9853320657341</v>
      </c>
      <c r="S25" s="56">
        <v>14.4990993910982</v>
      </c>
      <c r="T25" s="56">
        <v>16.103984544343302</v>
      </c>
      <c r="U25" s="58">
        <v>-11.0688609682233</v>
      </c>
    </row>
    <row r="26" spans="1:21" ht="12" thickBot="1">
      <c r="A26" s="82"/>
      <c r="B26" s="71" t="s">
        <v>24</v>
      </c>
      <c r="C26" s="72"/>
      <c r="D26" s="56">
        <v>748011.91170000006</v>
      </c>
      <c r="E26" s="56">
        <v>677573.21019999997</v>
      </c>
      <c r="F26" s="57">
        <v>110.39573295396499</v>
      </c>
      <c r="G26" s="56">
        <v>831943.66850000003</v>
      </c>
      <c r="H26" s="57">
        <v>-10.088634600865401</v>
      </c>
      <c r="I26" s="56">
        <v>152413.0766</v>
      </c>
      <c r="J26" s="57">
        <v>20.375755280903501</v>
      </c>
      <c r="K26" s="56">
        <v>128715.2196</v>
      </c>
      <c r="L26" s="57">
        <v>15.4716268028188</v>
      </c>
      <c r="M26" s="57">
        <v>0.184110760744878</v>
      </c>
      <c r="N26" s="56">
        <v>12348874.136299999</v>
      </c>
      <c r="O26" s="56">
        <v>143362112.12369999</v>
      </c>
      <c r="P26" s="56">
        <v>47110</v>
      </c>
      <c r="Q26" s="56">
        <v>54237</v>
      </c>
      <c r="R26" s="57">
        <v>-13.1404760587791</v>
      </c>
      <c r="S26" s="56">
        <v>15.877985814052201</v>
      </c>
      <c r="T26" s="56">
        <v>17.643335204749501</v>
      </c>
      <c r="U26" s="58">
        <v>-11.1182199768371</v>
      </c>
    </row>
    <row r="27" spans="1:21" ht="12" thickBot="1">
      <c r="A27" s="82"/>
      <c r="B27" s="71" t="s">
        <v>25</v>
      </c>
      <c r="C27" s="72"/>
      <c r="D27" s="56">
        <v>263101.54190000001</v>
      </c>
      <c r="E27" s="56">
        <v>292953.9693</v>
      </c>
      <c r="F27" s="57">
        <v>89.809857339932606</v>
      </c>
      <c r="G27" s="56">
        <v>280561.83399999997</v>
      </c>
      <c r="H27" s="57">
        <v>-6.2233311819596802</v>
      </c>
      <c r="I27" s="56">
        <v>69074.354399999997</v>
      </c>
      <c r="J27" s="57">
        <v>26.253876697634102</v>
      </c>
      <c r="K27" s="56">
        <v>79216.1489</v>
      </c>
      <c r="L27" s="57">
        <v>28.234827157567</v>
      </c>
      <c r="M27" s="57">
        <v>-0.128026856150287</v>
      </c>
      <c r="N27" s="56">
        <v>4465255.9638999999</v>
      </c>
      <c r="O27" s="56">
        <v>48603751.841399997</v>
      </c>
      <c r="P27" s="56">
        <v>33625</v>
      </c>
      <c r="Q27" s="56">
        <v>36510</v>
      </c>
      <c r="R27" s="57">
        <v>-7.9019446726924203</v>
      </c>
      <c r="S27" s="56">
        <v>7.8245811717472096</v>
      </c>
      <c r="T27" s="56">
        <v>8.0063151958367609</v>
      </c>
      <c r="U27" s="58">
        <v>-2.3226038570057299</v>
      </c>
    </row>
    <row r="28" spans="1:21" ht="12" thickBot="1">
      <c r="A28" s="82"/>
      <c r="B28" s="71" t="s">
        <v>26</v>
      </c>
      <c r="C28" s="72"/>
      <c r="D28" s="56">
        <v>894016.69929999998</v>
      </c>
      <c r="E28" s="56">
        <v>880183.32409999997</v>
      </c>
      <c r="F28" s="57">
        <v>101.571647044568</v>
      </c>
      <c r="G28" s="56">
        <v>1017126.9817</v>
      </c>
      <c r="H28" s="57">
        <v>-12.103727913523301</v>
      </c>
      <c r="I28" s="56">
        <v>62994.581299999998</v>
      </c>
      <c r="J28" s="57">
        <v>7.0462421282872798</v>
      </c>
      <c r="K28" s="56">
        <v>28341.5936</v>
      </c>
      <c r="L28" s="57">
        <v>2.7864361195718699</v>
      </c>
      <c r="M28" s="57">
        <v>1.2226901630542</v>
      </c>
      <c r="N28" s="56">
        <v>17185608.811999999</v>
      </c>
      <c r="O28" s="56">
        <v>205968271.44780001</v>
      </c>
      <c r="P28" s="56">
        <v>41075</v>
      </c>
      <c r="Q28" s="56">
        <v>49959</v>
      </c>
      <c r="R28" s="57">
        <v>-17.782581717008</v>
      </c>
      <c r="S28" s="56">
        <v>21.7654704637858</v>
      </c>
      <c r="T28" s="56">
        <v>24.190282992053501</v>
      </c>
      <c r="U28" s="58">
        <v>-11.140639171123</v>
      </c>
    </row>
    <row r="29" spans="1:21" ht="12" thickBot="1">
      <c r="A29" s="82"/>
      <c r="B29" s="71" t="s">
        <v>27</v>
      </c>
      <c r="C29" s="72"/>
      <c r="D29" s="56">
        <v>632189.75930000003</v>
      </c>
      <c r="E29" s="56">
        <v>649312.03630000004</v>
      </c>
      <c r="F29" s="57">
        <v>97.363012535918998</v>
      </c>
      <c r="G29" s="56">
        <v>651398.41890000005</v>
      </c>
      <c r="H29" s="57">
        <v>-2.9488342376447698</v>
      </c>
      <c r="I29" s="56">
        <v>98765.300199999998</v>
      </c>
      <c r="J29" s="57">
        <v>15.622730160855401</v>
      </c>
      <c r="K29" s="56">
        <v>100304.8316</v>
      </c>
      <c r="L29" s="57">
        <v>15.398384259111699</v>
      </c>
      <c r="M29" s="57">
        <v>-1.5348526840056999E-2</v>
      </c>
      <c r="N29" s="56">
        <v>10743544.682800001</v>
      </c>
      <c r="O29" s="56">
        <v>150580431.38100001</v>
      </c>
      <c r="P29" s="56">
        <v>100623</v>
      </c>
      <c r="Q29" s="56">
        <v>105324</v>
      </c>
      <c r="R29" s="57">
        <v>-4.4633701720405599</v>
      </c>
      <c r="S29" s="56">
        <v>6.2827560229768498</v>
      </c>
      <c r="T29" s="56">
        <v>6.1618039022445004</v>
      </c>
      <c r="U29" s="58">
        <v>1.9251443202634899</v>
      </c>
    </row>
    <row r="30" spans="1:21" ht="12" thickBot="1">
      <c r="A30" s="82"/>
      <c r="B30" s="71" t="s">
        <v>28</v>
      </c>
      <c r="C30" s="72"/>
      <c r="D30" s="56">
        <v>981032.28850000002</v>
      </c>
      <c r="E30" s="56">
        <v>1231402.7960999999</v>
      </c>
      <c r="F30" s="57">
        <v>79.667862669067105</v>
      </c>
      <c r="G30" s="56">
        <v>1338891.3263999999</v>
      </c>
      <c r="H30" s="57">
        <v>-26.728012262370001</v>
      </c>
      <c r="I30" s="56">
        <v>108030.2934</v>
      </c>
      <c r="J30" s="57">
        <v>11.0118998799905</v>
      </c>
      <c r="K30" s="56">
        <v>131223.5336</v>
      </c>
      <c r="L30" s="57">
        <v>9.8009099777226005</v>
      </c>
      <c r="M30" s="57">
        <v>-0.17674604214438</v>
      </c>
      <c r="N30" s="56">
        <v>19856945.209199999</v>
      </c>
      <c r="O30" s="56">
        <v>238149476.68040001</v>
      </c>
      <c r="P30" s="56">
        <v>71435</v>
      </c>
      <c r="Q30" s="56">
        <v>76964</v>
      </c>
      <c r="R30" s="57">
        <v>-7.1838781768099302</v>
      </c>
      <c r="S30" s="56">
        <v>13.7332160495555</v>
      </c>
      <c r="T30" s="56">
        <v>14.320493049997401</v>
      </c>
      <c r="U30" s="58">
        <v>-4.2763253583334402</v>
      </c>
    </row>
    <row r="31" spans="1:21" ht="12" thickBot="1">
      <c r="A31" s="82"/>
      <c r="B31" s="71" t="s">
        <v>29</v>
      </c>
      <c r="C31" s="72"/>
      <c r="D31" s="56">
        <v>796604.01100000006</v>
      </c>
      <c r="E31" s="56">
        <v>927246.05449999997</v>
      </c>
      <c r="F31" s="57">
        <v>85.910746897656395</v>
      </c>
      <c r="G31" s="56">
        <v>963096.79819999996</v>
      </c>
      <c r="H31" s="57">
        <v>-17.287232966735001</v>
      </c>
      <c r="I31" s="56">
        <v>42117.027499999997</v>
      </c>
      <c r="J31" s="57">
        <v>5.2870719853806998</v>
      </c>
      <c r="K31" s="56">
        <v>41123.487300000001</v>
      </c>
      <c r="L31" s="57">
        <v>4.2699225432852197</v>
      </c>
      <c r="M31" s="57">
        <v>2.4159920892701001E-2</v>
      </c>
      <c r="N31" s="56">
        <v>17796042.917800002</v>
      </c>
      <c r="O31" s="56">
        <v>253438856.89070001</v>
      </c>
      <c r="P31" s="56">
        <v>32584</v>
      </c>
      <c r="Q31" s="56">
        <v>35938</v>
      </c>
      <c r="R31" s="57">
        <v>-9.3327397184039107</v>
      </c>
      <c r="S31" s="56">
        <v>24.447704732384</v>
      </c>
      <c r="T31" s="56">
        <v>25.463016675941901</v>
      </c>
      <c r="U31" s="58">
        <v>-4.1529949525814001</v>
      </c>
    </row>
    <row r="32" spans="1:21" ht="12" thickBot="1">
      <c r="A32" s="82"/>
      <c r="B32" s="71" t="s">
        <v>30</v>
      </c>
      <c r="C32" s="72"/>
      <c r="D32" s="56">
        <v>122617.09179999999</v>
      </c>
      <c r="E32" s="56">
        <v>117301.1888</v>
      </c>
      <c r="F32" s="57">
        <v>104.531840686682</v>
      </c>
      <c r="G32" s="56">
        <v>132872.14480000001</v>
      </c>
      <c r="H32" s="57">
        <v>-7.7179855984382302</v>
      </c>
      <c r="I32" s="56">
        <v>29313.582900000001</v>
      </c>
      <c r="J32" s="57">
        <v>23.906604266730799</v>
      </c>
      <c r="K32" s="56">
        <v>34091.557500000003</v>
      </c>
      <c r="L32" s="57">
        <v>25.657414916659</v>
      </c>
      <c r="M32" s="57">
        <v>-0.14015125592311201</v>
      </c>
      <c r="N32" s="56">
        <v>2141586.602</v>
      </c>
      <c r="O32" s="56">
        <v>24910183.069400001</v>
      </c>
      <c r="P32" s="56">
        <v>22892</v>
      </c>
      <c r="Q32" s="56">
        <v>25625</v>
      </c>
      <c r="R32" s="57">
        <v>-10.6653658536585</v>
      </c>
      <c r="S32" s="56">
        <v>5.3563293639699499</v>
      </c>
      <c r="T32" s="56">
        <v>5.4431345873170702</v>
      </c>
      <c r="U32" s="58">
        <v>-1.62061026215145</v>
      </c>
    </row>
    <row r="33" spans="1:21" ht="12" thickBot="1">
      <c r="A33" s="82"/>
      <c r="B33" s="71" t="s">
        <v>70</v>
      </c>
      <c r="C33" s="72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6">
        <v>39.385800000000003</v>
      </c>
      <c r="O33" s="56">
        <v>364.68439999999998</v>
      </c>
      <c r="P33" s="59"/>
      <c r="Q33" s="59"/>
      <c r="R33" s="59"/>
      <c r="S33" s="59"/>
      <c r="T33" s="59"/>
      <c r="U33" s="60"/>
    </row>
    <row r="34" spans="1:21" ht="12" thickBot="1">
      <c r="A34" s="82"/>
      <c r="B34" s="71" t="s">
        <v>31</v>
      </c>
      <c r="C34" s="72"/>
      <c r="D34" s="56">
        <v>204009.2911</v>
      </c>
      <c r="E34" s="56">
        <v>154631.1979</v>
      </c>
      <c r="F34" s="57">
        <v>131.93281425132099</v>
      </c>
      <c r="G34" s="56">
        <v>160195.71650000001</v>
      </c>
      <c r="H34" s="57">
        <v>27.350028800551598</v>
      </c>
      <c r="I34" s="56">
        <v>25437.719700000001</v>
      </c>
      <c r="J34" s="57">
        <v>12.4689025498996</v>
      </c>
      <c r="K34" s="56">
        <v>22352.534599999999</v>
      </c>
      <c r="L34" s="57">
        <v>13.953266097474</v>
      </c>
      <c r="M34" s="57">
        <v>0.13802394919455799</v>
      </c>
      <c r="N34" s="56">
        <v>3442281.5096999998</v>
      </c>
      <c r="O34" s="56">
        <v>39858072.460299999</v>
      </c>
      <c r="P34" s="56">
        <v>13416</v>
      </c>
      <c r="Q34" s="56">
        <v>14873</v>
      </c>
      <c r="R34" s="57">
        <v>-9.7962751294291692</v>
      </c>
      <c r="S34" s="56">
        <v>15.206417046809801</v>
      </c>
      <c r="T34" s="56">
        <v>14.885917441000499</v>
      </c>
      <c r="U34" s="58">
        <v>2.1076602385868899</v>
      </c>
    </row>
    <row r="35" spans="1:21" ht="12" thickBot="1">
      <c r="A35" s="82"/>
      <c r="B35" s="71" t="s">
        <v>78</v>
      </c>
      <c r="C35" s="72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6">
        <v>60.768700000000003</v>
      </c>
      <c r="O35" s="56">
        <v>434482.78769999999</v>
      </c>
      <c r="P35" s="59"/>
      <c r="Q35" s="59"/>
      <c r="R35" s="59"/>
      <c r="S35" s="59"/>
      <c r="T35" s="59"/>
      <c r="U35" s="60"/>
    </row>
    <row r="36" spans="1:21" ht="12" thickBot="1">
      <c r="A36" s="82"/>
      <c r="B36" s="71" t="s">
        <v>64</v>
      </c>
      <c r="C36" s="72"/>
      <c r="D36" s="56">
        <v>193166.7</v>
      </c>
      <c r="E36" s="59"/>
      <c r="F36" s="59"/>
      <c r="G36" s="56">
        <v>74523.98</v>
      </c>
      <c r="H36" s="57">
        <v>159.200729751685</v>
      </c>
      <c r="I36" s="56">
        <v>-13734.96</v>
      </c>
      <c r="J36" s="57">
        <v>-7.1104181000141304</v>
      </c>
      <c r="K36" s="56">
        <v>2861.49</v>
      </c>
      <c r="L36" s="57">
        <v>3.8396902580887402</v>
      </c>
      <c r="M36" s="57">
        <v>-5.7999329020894699</v>
      </c>
      <c r="N36" s="56">
        <v>2818191.96</v>
      </c>
      <c r="O36" s="56">
        <v>32288440.210000001</v>
      </c>
      <c r="P36" s="56">
        <v>98</v>
      </c>
      <c r="Q36" s="56">
        <v>133</v>
      </c>
      <c r="R36" s="57">
        <v>-26.315789473684202</v>
      </c>
      <c r="S36" s="56">
        <v>1971.0887755102001</v>
      </c>
      <c r="T36" s="56">
        <v>1292.6616541353401</v>
      </c>
      <c r="U36" s="58">
        <v>34.418902375376703</v>
      </c>
    </row>
    <row r="37" spans="1:21" ht="12" thickBot="1">
      <c r="A37" s="82"/>
      <c r="B37" s="71" t="s">
        <v>35</v>
      </c>
      <c r="C37" s="72"/>
      <c r="D37" s="56">
        <v>197109.44</v>
      </c>
      <c r="E37" s="59"/>
      <c r="F37" s="59"/>
      <c r="G37" s="56">
        <v>322363.37</v>
      </c>
      <c r="H37" s="57">
        <v>-38.854889127136197</v>
      </c>
      <c r="I37" s="56">
        <v>-29162.46</v>
      </c>
      <c r="J37" s="57">
        <v>-14.795060043801</v>
      </c>
      <c r="K37" s="56">
        <v>-42154.239999999998</v>
      </c>
      <c r="L37" s="57">
        <v>-13.0766221981114</v>
      </c>
      <c r="M37" s="57">
        <v>-0.30819628108584102</v>
      </c>
      <c r="N37" s="56">
        <v>4898187.82</v>
      </c>
      <c r="O37" s="56">
        <v>84838404.239999995</v>
      </c>
      <c r="P37" s="56">
        <v>103</v>
      </c>
      <c r="Q37" s="56">
        <v>196</v>
      </c>
      <c r="R37" s="57">
        <v>-47.448979591836697</v>
      </c>
      <c r="S37" s="56">
        <v>1913.68388349515</v>
      </c>
      <c r="T37" s="56">
        <v>1908.8226020408199</v>
      </c>
      <c r="U37" s="58">
        <v>0.25402740213554897</v>
      </c>
    </row>
    <row r="38" spans="1:21" ht="12" thickBot="1">
      <c r="A38" s="82"/>
      <c r="B38" s="71" t="s">
        <v>36</v>
      </c>
      <c r="C38" s="72"/>
      <c r="D38" s="56">
        <v>210305.14</v>
      </c>
      <c r="E38" s="59"/>
      <c r="F38" s="59"/>
      <c r="G38" s="56">
        <v>355811.16</v>
      </c>
      <c r="H38" s="57">
        <v>-40.894169817495303</v>
      </c>
      <c r="I38" s="56">
        <v>-1068.42</v>
      </c>
      <c r="J38" s="57">
        <v>-0.508033232093139</v>
      </c>
      <c r="K38" s="56">
        <v>-9078.66</v>
      </c>
      <c r="L38" s="57">
        <v>-2.5515388556109402</v>
      </c>
      <c r="M38" s="57">
        <v>-0.88231523154298097</v>
      </c>
      <c r="N38" s="56">
        <v>9833488.6199999992</v>
      </c>
      <c r="O38" s="56">
        <v>74333006.739999995</v>
      </c>
      <c r="P38" s="56">
        <v>95</v>
      </c>
      <c r="Q38" s="56">
        <v>280</v>
      </c>
      <c r="R38" s="57">
        <v>-66.071428571428598</v>
      </c>
      <c r="S38" s="56">
        <v>2213.7383157894701</v>
      </c>
      <c r="T38" s="56">
        <v>2694.1398928571398</v>
      </c>
      <c r="U38" s="58">
        <v>-21.700919826033999</v>
      </c>
    </row>
    <row r="39" spans="1:21" ht="12" thickBot="1">
      <c r="A39" s="82"/>
      <c r="B39" s="71" t="s">
        <v>37</v>
      </c>
      <c r="C39" s="72"/>
      <c r="D39" s="56">
        <v>183975.32</v>
      </c>
      <c r="E39" s="59"/>
      <c r="F39" s="59"/>
      <c r="G39" s="56">
        <v>340355.06</v>
      </c>
      <c r="H39" s="57">
        <v>-45.946059976308298</v>
      </c>
      <c r="I39" s="56">
        <v>-24659.91</v>
      </c>
      <c r="J39" s="57">
        <v>-13.4039228740029</v>
      </c>
      <c r="K39" s="56">
        <v>-68439.66</v>
      </c>
      <c r="L39" s="57">
        <v>-20.1083127719623</v>
      </c>
      <c r="M39" s="57">
        <v>-0.63968392011298703</v>
      </c>
      <c r="N39" s="56">
        <v>5265924.92</v>
      </c>
      <c r="O39" s="56">
        <v>57450871.899999999</v>
      </c>
      <c r="P39" s="56">
        <v>107</v>
      </c>
      <c r="Q39" s="56">
        <v>247</v>
      </c>
      <c r="R39" s="57">
        <v>-56.680161943319803</v>
      </c>
      <c r="S39" s="56">
        <v>1719.3955140186899</v>
      </c>
      <c r="T39" s="56">
        <v>1784.1287854251</v>
      </c>
      <c r="U39" s="58">
        <v>-3.7648854425070701</v>
      </c>
    </row>
    <row r="40" spans="1:21" ht="12" thickBot="1">
      <c r="A40" s="82"/>
      <c r="B40" s="71" t="s">
        <v>66</v>
      </c>
      <c r="C40" s="72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6">
        <v>62.45</v>
      </c>
      <c r="O40" s="56">
        <v>1365.28</v>
      </c>
      <c r="P40" s="59"/>
      <c r="Q40" s="59"/>
      <c r="R40" s="59"/>
      <c r="S40" s="59"/>
      <c r="T40" s="59"/>
      <c r="U40" s="60"/>
    </row>
    <row r="41" spans="1:21" ht="12" thickBot="1">
      <c r="A41" s="82"/>
      <c r="B41" s="71" t="s">
        <v>32</v>
      </c>
      <c r="C41" s="72"/>
      <c r="D41" s="56">
        <v>38435.897199999999</v>
      </c>
      <c r="E41" s="59"/>
      <c r="F41" s="59"/>
      <c r="G41" s="56">
        <v>203959.40160000001</v>
      </c>
      <c r="H41" s="57">
        <v>-81.155123569454503</v>
      </c>
      <c r="I41" s="56">
        <v>2495.6406000000002</v>
      </c>
      <c r="J41" s="57">
        <v>6.49299426266548</v>
      </c>
      <c r="K41" s="56">
        <v>13956.837299999999</v>
      </c>
      <c r="L41" s="57">
        <v>6.84294873906906</v>
      </c>
      <c r="M41" s="57">
        <v>-0.82118867288078201</v>
      </c>
      <c r="N41" s="56">
        <v>993944.87069999997</v>
      </c>
      <c r="O41" s="56">
        <v>15667208.107799999</v>
      </c>
      <c r="P41" s="56">
        <v>97</v>
      </c>
      <c r="Q41" s="56">
        <v>110</v>
      </c>
      <c r="R41" s="57">
        <v>-11.818181818181801</v>
      </c>
      <c r="S41" s="56">
        <v>396.24636288659798</v>
      </c>
      <c r="T41" s="56">
        <v>500.28748636363599</v>
      </c>
      <c r="U41" s="58">
        <v>-26.256675952585098</v>
      </c>
    </row>
    <row r="42" spans="1:21" ht="12" thickBot="1">
      <c r="A42" s="82"/>
      <c r="B42" s="71" t="s">
        <v>33</v>
      </c>
      <c r="C42" s="72"/>
      <c r="D42" s="56">
        <v>383236.11050000001</v>
      </c>
      <c r="E42" s="56">
        <v>840462.26489999995</v>
      </c>
      <c r="F42" s="57">
        <v>45.598253069172401</v>
      </c>
      <c r="G42" s="56">
        <v>371658.1323</v>
      </c>
      <c r="H42" s="57">
        <v>3.1152226182567002</v>
      </c>
      <c r="I42" s="56">
        <v>19320.879300000001</v>
      </c>
      <c r="J42" s="57">
        <v>5.0415080339878404</v>
      </c>
      <c r="K42" s="56">
        <v>21936.900300000001</v>
      </c>
      <c r="L42" s="57">
        <v>5.9024405477807997</v>
      </c>
      <c r="M42" s="57">
        <v>-0.119252080477386</v>
      </c>
      <c r="N42" s="56">
        <v>7261937.8343000002</v>
      </c>
      <c r="O42" s="56">
        <v>98388882.655200005</v>
      </c>
      <c r="P42" s="56">
        <v>1702</v>
      </c>
      <c r="Q42" s="56">
        <v>2080</v>
      </c>
      <c r="R42" s="57">
        <v>-18.173076923076898</v>
      </c>
      <c r="S42" s="56">
        <v>225.16810252644001</v>
      </c>
      <c r="T42" s="56">
        <v>213.44792201923099</v>
      </c>
      <c r="U42" s="58">
        <v>5.2050802825557998</v>
      </c>
    </row>
    <row r="43" spans="1:21" ht="12" thickBot="1">
      <c r="A43" s="82"/>
      <c r="B43" s="71" t="s">
        <v>38</v>
      </c>
      <c r="C43" s="72"/>
      <c r="D43" s="56">
        <v>47935.11</v>
      </c>
      <c r="E43" s="59"/>
      <c r="F43" s="59"/>
      <c r="G43" s="56">
        <v>112291.53</v>
      </c>
      <c r="H43" s="57">
        <v>-57.311909455681999</v>
      </c>
      <c r="I43" s="56">
        <v>-7795.71</v>
      </c>
      <c r="J43" s="57">
        <v>-16.2630481081612</v>
      </c>
      <c r="K43" s="56">
        <v>-2361.5300000000002</v>
      </c>
      <c r="L43" s="57">
        <v>-2.1030348415414801</v>
      </c>
      <c r="M43" s="57">
        <v>2.3011268118550299</v>
      </c>
      <c r="N43" s="56">
        <v>2243810.7000000002</v>
      </c>
      <c r="O43" s="56">
        <v>40022738.439999998</v>
      </c>
      <c r="P43" s="56">
        <v>44</v>
      </c>
      <c r="Q43" s="56">
        <v>127</v>
      </c>
      <c r="R43" s="57">
        <v>-65.354330708661394</v>
      </c>
      <c r="S43" s="56">
        <v>1089.4343181818199</v>
      </c>
      <c r="T43" s="56">
        <v>1711.99976377953</v>
      </c>
      <c r="U43" s="58">
        <v>-57.145753094755001</v>
      </c>
    </row>
    <row r="44" spans="1:21" ht="12" thickBot="1">
      <c r="A44" s="82"/>
      <c r="B44" s="71" t="s">
        <v>39</v>
      </c>
      <c r="C44" s="72"/>
      <c r="D44" s="56">
        <v>31906</v>
      </c>
      <c r="E44" s="59"/>
      <c r="F44" s="59"/>
      <c r="G44" s="56">
        <v>63592.34</v>
      </c>
      <c r="H44" s="57">
        <v>-49.827290519581403</v>
      </c>
      <c r="I44" s="56">
        <v>4418.43</v>
      </c>
      <c r="J44" s="57">
        <v>13.8482730520905</v>
      </c>
      <c r="K44" s="56">
        <v>8445.18</v>
      </c>
      <c r="L44" s="57">
        <v>13.2801843744074</v>
      </c>
      <c r="M44" s="57">
        <v>-0.47681044098527198</v>
      </c>
      <c r="N44" s="56">
        <v>1203966.51</v>
      </c>
      <c r="O44" s="56">
        <v>16831276</v>
      </c>
      <c r="P44" s="56">
        <v>36</v>
      </c>
      <c r="Q44" s="56">
        <v>74</v>
      </c>
      <c r="R44" s="57">
        <v>-51.351351351351397</v>
      </c>
      <c r="S44" s="56">
        <v>886.27777777777806</v>
      </c>
      <c r="T44" s="56">
        <v>1549.8501351351399</v>
      </c>
      <c r="U44" s="58">
        <v>-74.871826192142095</v>
      </c>
    </row>
    <row r="45" spans="1:21" ht="12" thickBot="1">
      <c r="A45" s="82"/>
      <c r="B45" s="71" t="s">
        <v>72</v>
      </c>
      <c r="C45" s="72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6">
        <v>98.889099999999999</v>
      </c>
      <c r="P45" s="59"/>
      <c r="Q45" s="59"/>
      <c r="R45" s="59"/>
      <c r="S45" s="59"/>
      <c r="T45" s="59"/>
      <c r="U45" s="60"/>
    </row>
    <row r="46" spans="1:21" ht="12" thickBot="1">
      <c r="A46" s="83"/>
      <c r="B46" s="71" t="s">
        <v>34</v>
      </c>
      <c r="C46" s="72"/>
      <c r="D46" s="61">
        <v>13241.025900000001</v>
      </c>
      <c r="E46" s="62"/>
      <c r="F46" s="62"/>
      <c r="G46" s="61">
        <v>42701.555</v>
      </c>
      <c r="H46" s="63">
        <v>-68.991700887707694</v>
      </c>
      <c r="I46" s="61">
        <v>1657.6822999999999</v>
      </c>
      <c r="J46" s="63">
        <v>12.519289007659101</v>
      </c>
      <c r="K46" s="61">
        <v>2428.3244</v>
      </c>
      <c r="L46" s="63">
        <v>5.6867352957052697</v>
      </c>
      <c r="M46" s="63">
        <v>-0.31735549830162701</v>
      </c>
      <c r="N46" s="61">
        <v>218378.27669999999</v>
      </c>
      <c r="O46" s="61">
        <v>5556527.4944000002</v>
      </c>
      <c r="P46" s="61">
        <v>12</v>
      </c>
      <c r="Q46" s="61">
        <v>18</v>
      </c>
      <c r="R46" s="63">
        <v>-33.3333333333333</v>
      </c>
      <c r="S46" s="61">
        <v>1103.418825</v>
      </c>
      <c r="T46" s="61">
        <v>317.95621666666699</v>
      </c>
      <c r="U46" s="64">
        <v>71.184448782023793</v>
      </c>
    </row>
  </sheetData>
  <mergeCells count="44"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topLeftCell="A13" workbookViewId="0">
      <selection activeCell="B34" sqref="B34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68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115468</v>
      </c>
      <c r="D2" s="37">
        <v>664990.85189829103</v>
      </c>
      <c r="E2" s="37">
        <v>506506.71041453001</v>
      </c>
      <c r="F2" s="37">
        <v>158484.14148376099</v>
      </c>
      <c r="G2" s="37">
        <v>506506.71041453001</v>
      </c>
      <c r="H2" s="37">
        <v>0.23832529580121301</v>
      </c>
    </row>
    <row r="3" spans="1:8">
      <c r="A3" s="37">
        <v>2</v>
      </c>
      <c r="B3" s="37">
        <v>13</v>
      </c>
      <c r="C3" s="37">
        <v>12568</v>
      </c>
      <c r="D3" s="37">
        <v>101227.20628461499</v>
      </c>
      <c r="E3" s="37">
        <v>80313.210549572599</v>
      </c>
      <c r="F3" s="37">
        <v>20913.995735042699</v>
      </c>
      <c r="G3" s="37">
        <v>80313.210549572599</v>
      </c>
      <c r="H3" s="37">
        <v>0.20660449401556999</v>
      </c>
    </row>
    <row r="4" spans="1:8">
      <c r="A4" s="37">
        <v>3</v>
      </c>
      <c r="B4" s="37">
        <v>14</v>
      </c>
      <c r="C4" s="37">
        <v>120566</v>
      </c>
      <c r="D4" s="37">
        <v>143138.581815596</v>
      </c>
      <c r="E4" s="37">
        <v>99467.963499566598</v>
      </c>
      <c r="F4" s="37">
        <v>43670.618316029802</v>
      </c>
      <c r="G4" s="37">
        <v>99467.963499566598</v>
      </c>
      <c r="H4" s="37">
        <v>0.30509327228273098</v>
      </c>
    </row>
    <row r="5" spans="1:8">
      <c r="A5" s="37">
        <v>4</v>
      </c>
      <c r="B5" s="37">
        <v>15</v>
      </c>
      <c r="C5" s="37">
        <v>5329</v>
      </c>
      <c r="D5" s="37">
        <v>55529.120563550401</v>
      </c>
      <c r="E5" s="37">
        <v>46265.942011353203</v>
      </c>
      <c r="F5" s="37">
        <v>9263.1785521972597</v>
      </c>
      <c r="G5" s="37">
        <v>46265.942011353203</v>
      </c>
      <c r="H5" s="37">
        <v>0.166816590253685</v>
      </c>
    </row>
    <row r="6" spans="1:8">
      <c r="A6" s="37">
        <v>5</v>
      </c>
      <c r="B6" s="37">
        <v>16</v>
      </c>
      <c r="C6" s="37">
        <v>2830</v>
      </c>
      <c r="D6" s="37">
        <v>139909.69739230801</v>
      </c>
      <c r="E6" s="37">
        <v>113478.965075214</v>
      </c>
      <c r="F6" s="37">
        <v>26430.732317094</v>
      </c>
      <c r="G6" s="37">
        <v>113478.965075214</v>
      </c>
      <c r="H6" s="37">
        <v>0.18891279739517999</v>
      </c>
    </row>
    <row r="7" spans="1:8">
      <c r="A7" s="37">
        <v>6</v>
      </c>
      <c r="B7" s="37">
        <v>17</v>
      </c>
      <c r="C7" s="37">
        <v>29304</v>
      </c>
      <c r="D7" s="37">
        <v>270861.48732478602</v>
      </c>
      <c r="E7" s="37">
        <v>202349.32465384601</v>
      </c>
      <c r="F7" s="37">
        <v>68512.162670940204</v>
      </c>
      <c r="G7" s="37">
        <v>202349.32465384601</v>
      </c>
      <c r="H7" s="37">
        <v>0.25294169114853898</v>
      </c>
    </row>
    <row r="8" spans="1:8">
      <c r="A8" s="37">
        <v>7</v>
      </c>
      <c r="B8" s="37">
        <v>18</v>
      </c>
      <c r="C8" s="37">
        <v>43145</v>
      </c>
      <c r="D8" s="37">
        <v>117321.531759829</v>
      </c>
      <c r="E8" s="37">
        <v>93356.997029059799</v>
      </c>
      <c r="F8" s="37">
        <v>23964.534730769199</v>
      </c>
      <c r="G8" s="37">
        <v>93356.997029059799</v>
      </c>
      <c r="H8" s="37">
        <v>0.204263738900268</v>
      </c>
    </row>
    <row r="9" spans="1:8">
      <c r="A9" s="37">
        <v>8</v>
      </c>
      <c r="B9" s="37">
        <v>19</v>
      </c>
      <c r="C9" s="37">
        <v>17704</v>
      </c>
      <c r="D9" s="37">
        <v>95679.084455555596</v>
      </c>
      <c r="E9" s="37">
        <v>80178.638903418803</v>
      </c>
      <c r="F9" s="37">
        <v>15500.4455521368</v>
      </c>
      <c r="G9" s="37">
        <v>80178.638903418803</v>
      </c>
      <c r="H9" s="37">
        <v>0.162004534641392</v>
      </c>
    </row>
    <row r="10" spans="1:8">
      <c r="A10" s="37">
        <v>9</v>
      </c>
      <c r="B10" s="37">
        <v>21</v>
      </c>
      <c r="C10" s="37">
        <v>278977</v>
      </c>
      <c r="D10" s="37">
        <v>999740.87899743603</v>
      </c>
      <c r="E10" s="37">
        <v>968189.82720000006</v>
      </c>
      <c r="F10" s="37">
        <v>31551.051797435899</v>
      </c>
      <c r="G10" s="37">
        <v>968189.82720000006</v>
      </c>
      <c r="H10" s="37">
        <v>3.1559229456612797E-2</v>
      </c>
    </row>
    <row r="11" spans="1:8">
      <c r="A11" s="37">
        <v>10</v>
      </c>
      <c r="B11" s="37">
        <v>22</v>
      </c>
      <c r="C11" s="37">
        <v>45606.088000000003</v>
      </c>
      <c r="D11" s="37">
        <v>444788.15352136799</v>
      </c>
      <c r="E11" s="37">
        <v>390745.33639487199</v>
      </c>
      <c r="F11" s="37">
        <v>54042.817126495698</v>
      </c>
      <c r="G11" s="37">
        <v>390745.33639487199</v>
      </c>
      <c r="H11" s="37">
        <v>0.121502375228839</v>
      </c>
    </row>
    <row r="12" spans="1:8">
      <c r="A12" s="37">
        <v>11</v>
      </c>
      <c r="B12" s="37">
        <v>23</v>
      </c>
      <c r="C12" s="37">
        <v>267423.98599999998</v>
      </c>
      <c r="D12" s="37">
        <v>1918280.6661854701</v>
      </c>
      <c r="E12" s="37">
        <v>1615951.0525888901</v>
      </c>
      <c r="F12" s="37">
        <v>302329.61359658098</v>
      </c>
      <c r="G12" s="37">
        <v>1615951.0525888901</v>
      </c>
      <c r="H12" s="37">
        <v>0.15760447307107001</v>
      </c>
    </row>
    <row r="13" spans="1:8">
      <c r="A13" s="37">
        <v>12</v>
      </c>
      <c r="B13" s="37">
        <v>24</v>
      </c>
      <c r="C13" s="37">
        <v>16097</v>
      </c>
      <c r="D13" s="37">
        <v>510977.86382393201</v>
      </c>
      <c r="E13" s="37">
        <v>502116.95810170902</v>
      </c>
      <c r="F13" s="37">
        <v>8860.90572222222</v>
      </c>
      <c r="G13" s="37">
        <v>502116.95810170902</v>
      </c>
      <c r="H13" s="37">
        <v>1.7341075513352299E-2</v>
      </c>
    </row>
    <row r="14" spans="1:8">
      <c r="A14" s="37">
        <v>13</v>
      </c>
      <c r="B14" s="37">
        <v>25</v>
      </c>
      <c r="C14" s="37">
        <v>88083</v>
      </c>
      <c r="D14" s="37">
        <v>986917.223</v>
      </c>
      <c r="E14" s="37">
        <v>874348.90249999997</v>
      </c>
      <c r="F14" s="37">
        <v>112568.3205</v>
      </c>
      <c r="G14" s="37">
        <v>874348.90249999997</v>
      </c>
      <c r="H14" s="37">
        <v>0.114060549230074</v>
      </c>
    </row>
    <row r="15" spans="1:8">
      <c r="A15" s="37">
        <v>14</v>
      </c>
      <c r="B15" s="37">
        <v>26</v>
      </c>
      <c r="C15" s="37">
        <v>77517</v>
      </c>
      <c r="D15" s="37">
        <v>368882.88430340402</v>
      </c>
      <c r="E15" s="37">
        <v>314065.88035255298</v>
      </c>
      <c r="F15" s="37">
        <v>54817.0039508509</v>
      </c>
      <c r="G15" s="37">
        <v>314065.88035255298</v>
      </c>
      <c r="H15" s="37">
        <v>0.14860273079453701</v>
      </c>
    </row>
    <row r="16" spans="1:8">
      <c r="A16" s="37">
        <v>15</v>
      </c>
      <c r="B16" s="37">
        <v>27</v>
      </c>
      <c r="C16" s="37">
        <v>194023.89600000001</v>
      </c>
      <c r="D16" s="37">
        <v>1414072.5472675599</v>
      </c>
      <c r="E16" s="37">
        <v>1334314.07871196</v>
      </c>
      <c r="F16" s="37">
        <v>79758.468555600906</v>
      </c>
      <c r="G16" s="37">
        <v>1334314.07871196</v>
      </c>
      <c r="H16" s="37">
        <v>5.6403378107947703E-2</v>
      </c>
    </row>
    <row r="17" spans="1:8">
      <c r="A17" s="37">
        <v>16</v>
      </c>
      <c r="B17" s="37">
        <v>29</v>
      </c>
      <c r="C17" s="37">
        <v>199554</v>
      </c>
      <c r="D17" s="37">
        <v>2445627.4540734999</v>
      </c>
      <c r="E17" s="37">
        <v>2162835.27383248</v>
      </c>
      <c r="F17" s="37">
        <v>282792.18024102598</v>
      </c>
      <c r="G17" s="37">
        <v>2162835.27383248</v>
      </c>
      <c r="H17" s="37">
        <v>0.115631749132518</v>
      </c>
    </row>
    <row r="18" spans="1:8">
      <c r="A18" s="37">
        <v>17</v>
      </c>
      <c r="B18" s="37">
        <v>31</v>
      </c>
      <c r="C18" s="37">
        <v>29978.532999999999</v>
      </c>
      <c r="D18" s="37">
        <v>283442.67026908702</v>
      </c>
      <c r="E18" s="37">
        <v>238211.82132055599</v>
      </c>
      <c r="F18" s="37">
        <v>45230.848948531398</v>
      </c>
      <c r="G18" s="37">
        <v>238211.82132055599</v>
      </c>
      <c r="H18" s="37">
        <v>0.159576710541117</v>
      </c>
    </row>
    <row r="19" spans="1:8">
      <c r="A19" s="37">
        <v>18</v>
      </c>
      <c r="B19" s="37">
        <v>32</v>
      </c>
      <c r="C19" s="37">
        <v>14466.897999999999</v>
      </c>
      <c r="D19" s="37">
        <v>269074.284193578</v>
      </c>
      <c r="E19" s="37">
        <v>245234.45529007999</v>
      </c>
      <c r="F19" s="37">
        <v>23839.828903498401</v>
      </c>
      <c r="G19" s="37">
        <v>245234.45529007999</v>
      </c>
      <c r="H19" s="37">
        <v>8.8599432587721696E-2</v>
      </c>
    </row>
    <row r="20" spans="1:8">
      <c r="A20" s="37">
        <v>19</v>
      </c>
      <c r="B20" s="37">
        <v>33</v>
      </c>
      <c r="C20" s="37">
        <v>70679.353000000003</v>
      </c>
      <c r="D20" s="37">
        <v>748011.87693759904</v>
      </c>
      <c r="E20" s="37">
        <v>595598.78805370303</v>
      </c>
      <c r="F20" s="37">
        <v>152413.08888389601</v>
      </c>
      <c r="G20" s="37">
        <v>595598.78805370303</v>
      </c>
      <c r="H20" s="37">
        <v>0.20375757870033301</v>
      </c>
    </row>
    <row r="21" spans="1:8">
      <c r="A21" s="37">
        <v>20</v>
      </c>
      <c r="B21" s="37">
        <v>34</v>
      </c>
      <c r="C21" s="37">
        <v>45491.813999999998</v>
      </c>
      <c r="D21" s="37">
        <v>263101.28874672903</v>
      </c>
      <c r="E21" s="37">
        <v>194027.16885997201</v>
      </c>
      <c r="F21" s="37">
        <v>69074.119886756394</v>
      </c>
      <c r="G21" s="37">
        <v>194027.16885997201</v>
      </c>
      <c r="H21" s="37">
        <v>0.26253812824630401</v>
      </c>
    </row>
    <row r="22" spans="1:8">
      <c r="A22" s="37">
        <v>21</v>
      </c>
      <c r="B22" s="37">
        <v>35</v>
      </c>
      <c r="C22" s="37">
        <v>27704.881000000001</v>
      </c>
      <c r="D22" s="37">
        <v>894017.696230973</v>
      </c>
      <c r="E22" s="37">
        <v>831022.10870442505</v>
      </c>
      <c r="F22" s="37">
        <v>62995.587526548697</v>
      </c>
      <c r="G22" s="37">
        <v>831022.10870442505</v>
      </c>
      <c r="H22" s="37">
        <v>7.0463468220066994E-2</v>
      </c>
    </row>
    <row r="23" spans="1:8">
      <c r="A23" s="37">
        <v>22</v>
      </c>
      <c r="B23" s="37">
        <v>36</v>
      </c>
      <c r="C23" s="37">
        <v>150300.20199999999</v>
      </c>
      <c r="D23" s="37">
        <v>632189.77489557501</v>
      </c>
      <c r="E23" s="37">
        <v>533424.44825198106</v>
      </c>
      <c r="F23" s="37">
        <v>98765.326643594002</v>
      </c>
      <c r="G23" s="37">
        <v>533424.44825198106</v>
      </c>
      <c r="H23" s="37">
        <v>0.15622733958313101</v>
      </c>
    </row>
    <row r="24" spans="1:8">
      <c r="A24" s="37">
        <v>23</v>
      </c>
      <c r="B24" s="37">
        <v>37</v>
      </c>
      <c r="C24" s="37">
        <v>126613.5</v>
      </c>
      <c r="D24" s="37">
        <v>981032.23521592899</v>
      </c>
      <c r="E24" s="37">
        <v>873001.96418018604</v>
      </c>
      <c r="F24" s="37">
        <v>108030.271035743</v>
      </c>
      <c r="G24" s="37">
        <v>873001.96418018604</v>
      </c>
      <c r="H24" s="37">
        <v>0.11011898198428199</v>
      </c>
    </row>
    <row r="25" spans="1:8">
      <c r="A25" s="37">
        <v>24</v>
      </c>
      <c r="B25" s="37">
        <v>38</v>
      </c>
      <c r="C25" s="37">
        <v>169686.49</v>
      </c>
      <c r="D25" s="37">
        <v>796603.903661947</v>
      </c>
      <c r="E25" s="37">
        <v>754486.97809115006</v>
      </c>
      <c r="F25" s="37">
        <v>42116.925570796499</v>
      </c>
      <c r="G25" s="37">
        <v>754486.97809115006</v>
      </c>
      <c r="H25" s="37">
        <v>5.2870599023162101E-2</v>
      </c>
    </row>
    <row r="26" spans="1:8">
      <c r="A26" s="37">
        <v>25</v>
      </c>
      <c r="B26" s="37">
        <v>39</v>
      </c>
      <c r="C26" s="37">
        <v>64150.879999999997</v>
      </c>
      <c r="D26" s="37">
        <v>122616.95375611501</v>
      </c>
      <c r="E26" s="37">
        <v>93303.519171614404</v>
      </c>
      <c r="F26" s="37">
        <v>29313.434584500901</v>
      </c>
      <c r="G26" s="37">
        <v>93303.519171614404</v>
      </c>
      <c r="H26" s="37">
        <v>0.23906510222725999</v>
      </c>
    </row>
    <row r="27" spans="1:8">
      <c r="A27" s="37">
        <v>26</v>
      </c>
      <c r="B27" s="37">
        <v>42</v>
      </c>
      <c r="C27" s="37">
        <v>10284.329</v>
      </c>
      <c r="D27" s="37">
        <v>204009.29060000001</v>
      </c>
      <c r="E27" s="37">
        <v>178571.5551</v>
      </c>
      <c r="F27" s="37">
        <v>25437.735499999999</v>
      </c>
      <c r="G27" s="37">
        <v>178571.5551</v>
      </c>
      <c r="H27" s="37">
        <v>0.124689103252046</v>
      </c>
    </row>
    <row r="28" spans="1:8">
      <c r="A28" s="37">
        <v>27</v>
      </c>
      <c r="B28" s="37">
        <v>75</v>
      </c>
      <c r="C28" s="37">
        <v>98</v>
      </c>
      <c r="D28" s="37">
        <v>38435.897435897401</v>
      </c>
      <c r="E28" s="37">
        <v>35940.256410256399</v>
      </c>
      <c r="F28" s="37">
        <v>2495.64102564102</v>
      </c>
      <c r="G28" s="37">
        <v>35940.256410256399</v>
      </c>
      <c r="H28" s="37">
        <v>6.4929953302201499E-2</v>
      </c>
    </row>
    <row r="29" spans="1:8">
      <c r="A29" s="37">
        <v>28</v>
      </c>
      <c r="B29" s="37">
        <v>76</v>
      </c>
      <c r="C29" s="37">
        <v>2123</v>
      </c>
      <c r="D29" s="37">
        <v>383236.10501282098</v>
      </c>
      <c r="E29" s="37">
        <v>363915.23173504299</v>
      </c>
      <c r="F29" s="37">
        <v>18850.787807692301</v>
      </c>
      <c r="G29" s="37">
        <v>363915.23173504299</v>
      </c>
      <c r="H29" s="37">
        <v>4.9248853987122698E-2</v>
      </c>
    </row>
    <row r="30" spans="1:8">
      <c r="A30" s="37">
        <v>29</v>
      </c>
      <c r="B30" s="37">
        <v>99</v>
      </c>
      <c r="C30" s="37">
        <v>12</v>
      </c>
      <c r="D30" s="37">
        <v>13241.025641025601</v>
      </c>
      <c r="E30" s="37">
        <v>11583.343589743599</v>
      </c>
      <c r="F30" s="37">
        <v>1657.68205128205</v>
      </c>
      <c r="G30" s="37">
        <v>11583.343589743599</v>
      </c>
      <c r="H30" s="37">
        <v>0.12519287374128599</v>
      </c>
    </row>
    <row r="31" spans="1:8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</row>
    <row r="32" spans="1:8">
      <c r="A32" s="30">
        <v>31</v>
      </c>
      <c r="B32" s="39">
        <v>43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/>
      <c r="B33" s="39">
        <v>9101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150</v>
      </c>
      <c r="D34" s="34">
        <v>193166.7</v>
      </c>
      <c r="E34" s="34">
        <v>206901.66</v>
      </c>
      <c r="F34" s="30"/>
      <c r="G34" s="30"/>
      <c r="H34" s="30"/>
    </row>
    <row r="35" spans="1:8">
      <c r="A35" s="30"/>
      <c r="B35" s="33">
        <v>71</v>
      </c>
      <c r="C35" s="34">
        <v>95</v>
      </c>
      <c r="D35" s="34">
        <v>197109.44</v>
      </c>
      <c r="E35" s="34">
        <v>226271.9</v>
      </c>
      <c r="F35" s="30"/>
      <c r="G35" s="30"/>
      <c r="H35" s="30"/>
    </row>
    <row r="36" spans="1:8">
      <c r="A36" s="30"/>
      <c r="B36" s="33">
        <v>72</v>
      </c>
      <c r="C36" s="34">
        <v>83</v>
      </c>
      <c r="D36" s="34">
        <v>210305.14</v>
      </c>
      <c r="E36" s="34">
        <v>211373.56</v>
      </c>
      <c r="F36" s="30"/>
      <c r="G36" s="30"/>
      <c r="H36" s="30"/>
    </row>
    <row r="37" spans="1:8">
      <c r="A37" s="30"/>
      <c r="B37" s="33">
        <v>73</v>
      </c>
      <c r="C37" s="34">
        <v>99</v>
      </c>
      <c r="D37" s="34">
        <v>183975.32</v>
      </c>
      <c r="E37" s="34">
        <v>208635.23</v>
      </c>
      <c r="F37" s="30"/>
      <c r="G37" s="30"/>
      <c r="H37" s="30"/>
    </row>
    <row r="38" spans="1:8">
      <c r="A38" s="30"/>
      <c r="B38" s="33">
        <v>77</v>
      </c>
      <c r="C38" s="34">
        <v>36</v>
      </c>
      <c r="D38" s="34">
        <v>47935.11</v>
      </c>
      <c r="E38" s="34">
        <v>55730.82</v>
      </c>
      <c r="F38" s="30"/>
      <c r="G38" s="30"/>
      <c r="H38" s="30"/>
    </row>
    <row r="39" spans="1:8">
      <c r="A39" s="30"/>
      <c r="B39" s="33">
        <v>78</v>
      </c>
      <c r="C39" s="34">
        <v>36</v>
      </c>
      <c r="D39" s="34">
        <v>31906</v>
      </c>
      <c r="E39" s="34">
        <v>27487.57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2016-07-19T00:54:13Z</dcterms:modified>
</cp:coreProperties>
</file>