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F37" i="2"/>
  <c r="G37" s="1"/>
  <c r="F38"/>
  <c r="F33"/>
  <c r="F34"/>
  <c r="E37"/>
  <c r="E38"/>
  <c r="E34"/>
  <c r="E33"/>
  <c r="G33" s="1"/>
  <c r="F39"/>
  <c r="G39" s="1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G30" s="1"/>
  <c r="E31"/>
  <c r="G31" s="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K37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8" l="1"/>
  <c r="L38" s="1"/>
  <c r="G34"/>
  <c r="K38"/>
  <c r="K34"/>
  <c r="G29"/>
  <c r="L29" s="1"/>
  <c r="G32"/>
  <c r="K33"/>
  <c r="I3"/>
  <c r="K3" s="1"/>
  <c r="K30"/>
  <c r="K5"/>
  <c r="K7"/>
  <c r="K39"/>
  <c r="G19"/>
  <c r="L19" s="1"/>
  <c r="G11"/>
  <c r="G7"/>
  <c r="G5"/>
  <c r="L5" s="1"/>
  <c r="K36"/>
  <c r="K28"/>
  <c r="K26"/>
  <c r="K24"/>
  <c r="K22"/>
  <c r="K20"/>
  <c r="K18"/>
  <c r="K16"/>
  <c r="K14"/>
  <c r="K12"/>
  <c r="K10"/>
  <c r="K8"/>
  <c r="K6"/>
  <c r="K4"/>
  <c r="L39"/>
  <c r="K23"/>
  <c r="K21"/>
  <c r="G27"/>
  <c r="L27" s="1"/>
  <c r="G23"/>
  <c r="L23" s="1"/>
  <c r="G21"/>
  <c r="L21" s="1"/>
  <c r="G18"/>
  <c r="L18" s="1"/>
  <c r="K29"/>
  <c r="K15"/>
  <c r="K13"/>
  <c r="L32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L34"/>
  <c r="L33"/>
  <c r="L31"/>
  <c r="L30"/>
  <c r="G25"/>
  <c r="L25" s="1"/>
  <c r="G22"/>
  <c r="L22" s="1"/>
  <c r="G17"/>
  <c r="L17" s="1"/>
  <c r="G14"/>
  <c r="L14" s="1"/>
  <c r="G9"/>
  <c r="L9" s="1"/>
  <c r="G6"/>
  <c r="L6" s="1"/>
  <c r="L37"/>
  <c r="L35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L36"/>
  <c r="L3" l="1"/>
</calcChain>
</file>

<file path=xl/sharedStrings.xml><?xml version="1.0" encoding="utf-8"?>
<sst xmlns="http://schemas.openxmlformats.org/spreadsheetml/2006/main" count="169" uniqueCount="71">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</sst>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9" t="s">
        <v>4</v>
      </c>
      <c r="D2" s="59"/>
      <c r="E2" s="13"/>
      <c r="F2" s="24"/>
      <c r="G2" s="14"/>
      <c r="H2" s="24"/>
      <c r="I2" s="20"/>
      <c r="J2" s="21"/>
      <c r="K2" s="22"/>
      <c r="L2" s="22"/>
    </row>
    <row r="3" spans="1:12">
      <c r="A3" s="60" t="s">
        <v>5</v>
      </c>
      <c r="B3" s="60"/>
      <c r="C3" s="60"/>
      <c r="D3" s="60"/>
      <c r="E3" s="15">
        <f>RA!D7</f>
        <v>20688877.4991</v>
      </c>
      <c r="F3" s="25">
        <f>RA!I7</f>
        <v>2158183.4322000002</v>
      </c>
      <c r="G3" s="16">
        <f>E3-F3</f>
        <v>18530694.0669</v>
      </c>
      <c r="H3" s="27">
        <f>RA!J7</f>
        <v>10.431612020970601</v>
      </c>
      <c r="I3" s="20">
        <f>SUM(I4:I39)</f>
        <v>20688882.111572213</v>
      </c>
      <c r="J3" s="21">
        <f>SUM(J4:J39)</f>
        <v>18530693.857949771</v>
      </c>
      <c r="K3" s="22">
        <f>E3-I3</f>
        <v>-4.6124722138047218</v>
      </c>
      <c r="L3" s="22">
        <f>G3-J3</f>
        <v>0.2089502289891243</v>
      </c>
    </row>
    <row r="4" spans="1:12">
      <c r="A4" s="61">
        <f>RA!A8</f>
        <v>41616</v>
      </c>
      <c r="B4" s="12">
        <v>12</v>
      </c>
      <c r="C4" s="58" t="s">
        <v>6</v>
      </c>
      <c r="D4" s="58"/>
      <c r="E4" s="15">
        <f>VLOOKUP(C4,RA!B8:D39,3,0)</f>
        <v>773296.70010000002</v>
      </c>
      <c r="F4" s="25">
        <f>VLOOKUP(C4,RA!B8:I43,8,0)</f>
        <v>117662.38559999999</v>
      </c>
      <c r="G4" s="16">
        <f t="shared" ref="G4:G39" si="0">E4-F4</f>
        <v>655634.31449999998</v>
      </c>
      <c r="H4" s="27">
        <f>RA!J8</f>
        <v>15.215684430669899</v>
      </c>
      <c r="I4" s="20">
        <f>VLOOKUP(B4,RMS!B:D,3,FALSE)</f>
        <v>773297.45446581196</v>
      </c>
      <c r="J4" s="21">
        <f>VLOOKUP(B4,RMS!B:E,4,FALSE)</f>
        <v>655634.31187777803</v>
      </c>
      <c r="K4" s="22">
        <f t="shared" ref="K4:K39" si="1">E4-I4</f>
        <v>-0.75436581193935126</v>
      </c>
      <c r="L4" s="22">
        <f t="shared" ref="L4:L39" si="2">G4-J4</f>
        <v>2.622221945784986E-3</v>
      </c>
    </row>
    <row r="5" spans="1:12">
      <c r="A5" s="61"/>
      <c r="B5" s="12">
        <v>13</v>
      </c>
      <c r="C5" s="58" t="s">
        <v>7</v>
      </c>
      <c r="D5" s="58"/>
      <c r="E5" s="15">
        <f>VLOOKUP(C5,RA!B8:D40,3,0)</f>
        <v>133848.27299999999</v>
      </c>
      <c r="F5" s="25">
        <f>VLOOKUP(C5,RA!B9:I44,8,0)</f>
        <v>31597.09</v>
      </c>
      <c r="G5" s="16">
        <f t="shared" si="0"/>
        <v>102251.18299999999</v>
      </c>
      <c r="H5" s="27">
        <f>RA!J9</f>
        <v>23.606647506015999</v>
      </c>
      <c r="I5" s="20">
        <f>VLOOKUP(B5,RMS!B:D,3,FALSE)</f>
        <v>133848.323889819</v>
      </c>
      <c r="J5" s="21">
        <f>VLOOKUP(B5,RMS!B:E,4,FALSE)</f>
        <v>102251.212784351</v>
      </c>
      <c r="K5" s="22">
        <f t="shared" si="1"/>
        <v>-5.0889819016447291E-2</v>
      </c>
      <c r="L5" s="22">
        <f t="shared" si="2"/>
        <v>-2.9784351005218923E-2</v>
      </c>
    </row>
    <row r="6" spans="1:12">
      <c r="A6" s="61"/>
      <c r="B6" s="12">
        <v>14</v>
      </c>
      <c r="C6" s="58" t="s">
        <v>8</v>
      </c>
      <c r="D6" s="58"/>
      <c r="E6" s="15">
        <f>VLOOKUP(C6,RA!B10:D41,3,0)</f>
        <v>184044.03049999999</v>
      </c>
      <c r="F6" s="25">
        <f>VLOOKUP(C6,RA!B10:I45,8,0)</f>
        <v>47314.752699999997</v>
      </c>
      <c r="G6" s="16">
        <f t="shared" si="0"/>
        <v>136729.27779999998</v>
      </c>
      <c r="H6" s="27">
        <f>RA!J10</f>
        <v>25.708387591522602</v>
      </c>
      <c r="I6" s="20">
        <f>VLOOKUP(B6,RMS!B:D,3,FALSE)</f>
        <v>184046.46291282101</v>
      </c>
      <c r="J6" s="21">
        <f>VLOOKUP(B6,RMS!B:E,4,FALSE)</f>
        <v>136729.27767606801</v>
      </c>
      <c r="K6" s="22">
        <f t="shared" si="1"/>
        <v>-2.4324128210137133</v>
      </c>
      <c r="L6" s="22">
        <f t="shared" si="2"/>
        <v>1.2393196811899543E-4</v>
      </c>
    </row>
    <row r="7" spans="1:12">
      <c r="A7" s="61"/>
      <c r="B7" s="12">
        <v>15</v>
      </c>
      <c r="C7" s="58" t="s">
        <v>9</v>
      </c>
      <c r="D7" s="58"/>
      <c r="E7" s="15">
        <f>VLOOKUP(C7,RA!B10:D42,3,0)</f>
        <v>74829.001999999993</v>
      </c>
      <c r="F7" s="25">
        <f>VLOOKUP(C7,RA!B11:I46,8,0)</f>
        <v>14505.525900000001</v>
      </c>
      <c r="G7" s="16">
        <f t="shared" si="0"/>
        <v>60323.476099999993</v>
      </c>
      <c r="H7" s="27">
        <f>RA!J11</f>
        <v>19.3848982510818</v>
      </c>
      <c r="I7" s="20">
        <f>VLOOKUP(B7,RMS!B:D,3,FALSE)</f>
        <v>74829.035458974395</v>
      </c>
      <c r="J7" s="21">
        <f>VLOOKUP(B7,RMS!B:E,4,FALSE)</f>
        <v>60323.476231623899</v>
      </c>
      <c r="K7" s="22">
        <f t="shared" si="1"/>
        <v>-3.3458974401582964E-2</v>
      </c>
      <c r="L7" s="22">
        <f t="shared" si="2"/>
        <v>-1.3162390678189695E-4</v>
      </c>
    </row>
    <row r="8" spans="1:12">
      <c r="A8" s="61"/>
      <c r="B8" s="12">
        <v>16</v>
      </c>
      <c r="C8" s="58" t="s">
        <v>10</v>
      </c>
      <c r="D8" s="58"/>
      <c r="E8" s="15">
        <f>VLOOKUP(C8,RA!B12:D43,3,0)</f>
        <v>332513.81959999999</v>
      </c>
      <c r="F8" s="25">
        <f>VLOOKUP(C8,RA!B12:I47,8,0)</f>
        <v>-13598.5152</v>
      </c>
      <c r="G8" s="16">
        <f t="shared" si="0"/>
        <v>346112.33480000001</v>
      </c>
      <c r="H8" s="27">
        <f>RA!J12</f>
        <v>-4.0896090322978003</v>
      </c>
      <c r="I8" s="20">
        <f>VLOOKUP(B8,RMS!B:D,3,FALSE)</f>
        <v>332513.80011025601</v>
      </c>
      <c r="J8" s="21">
        <f>VLOOKUP(B8,RMS!B:E,4,FALSE)</f>
        <v>346112.33534871798</v>
      </c>
      <c r="K8" s="22">
        <f t="shared" si="1"/>
        <v>1.9489743979647756E-2</v>
      </c>
      <c r="L8" s="22">
        <f t="shared" si="2"/>
        <v>-5.4871797328814864E-4</v>
      </c>
    </row>
    <row r="9" spans="1:12">
      <c r="A9" s="61"/>
      <c r="B9" s="12">
        <v>17</v>
      </c>
      <c r="C9" s="58" t="s">
        <v>11</v>
      </c>
      <c r="D9" s="58"/>
      <c r="E9" s="15">
        <f>VLOOKUP(C9,RA!B12:D44,3,0)</f>
        <v>477044.8395</v>
      </c>
      <c r="F9" s="25">
        <f>VLOOKUP(C9,RA!B13:I48,8,0)</f>
        <v>91207.660199999998</v>
      </c>
      <c r="G9" s="16">
        <f t="shared" si="0"/>
        <v>385837.17930000002</v>
      </c>
      <c r="H9" s="27">
        <f>RA!J13</f>
        <v>19.119305492455702</v>
      </c>
      <c r="I9" s="20">
        <f>VLOOKUP(B9,RMS!B:D,3,FALSE)</f>
        <v>477045.04696581198</v>
      </c>
      <c r="J9" s="21">
        <f>VLOOKUP(B9,RMS!B:E,4,FALSE)</f>
        <v>385837.179713675</v>
      </c>
      <c r="K9" s="22">
        <f t="shared" si="1"/>
        <v>-0.20746581198181957</v>
      </c>
      <c r="L9" s="22">
        <f t="shared" si="2"/>
        <v>-4.1367497760802507E-4</v>
      </c>
    </row>
    <row r="10" spans="1:12">
      <c r="A10" s="61"/>
      <c r="B10" s="12">
        <v>18</v>
      </c>
      <c r="C10" s="58" t="s">
        <v>12</v>
      </c>
      <c r="D10" s="58"/>
      <c r="E10" s="15">
        <f>VLOOKUP(C10,RA!B14:D45,3,0)</f>
        <v>258428.8279</v>
      </c>
      <c r="F10" s="25">
        <f>VLOOKUP(C10,RA!B14:I49,8,0)</f>
        <v>44733.838499999998</v>
      </c>
      <c r="G10" s="16">
        <f t="shared" si="0"/>
        <v>213694.98940000002</v>
      </c>
      <c r="H10" s="27">
        <f>RA!J14</f>
        <v>17.309925855992301</v>
      </c>
      <c r="I10" s="20">
        <f>VLOOKUP(B10,RMS!B:D,3,FALSE)</f>
        <v>258428.80463162399</v>
      </c>
      <c r="J10" s="21">
        <f>VLOOKUP(B10,RMS!B:E,4,FALSE)</f>
        <v>213694.98995982899</v>
      </c>
      <c r="K10" s="22">
        <f t="shared" si="1"/>
        <v>2.3268376011401415E-2</v>
      </c>
      <c r="L10" s="22">
        <f t="shared" si="2"/>
        <v>-5.5982897174544632E-4</v>
      </c>
    </row>
    <row r="11" spans="1:12">
      <c r="A11" s="61"/>
      <c r="B11" s="12">
        <v>19</v>
      </c>
      <c r="C11" s="58" t="s">
        <v>13</v>
      </c>
      <c r="D11" s="58"/>
      <c r="E11" s="15">
        <f>VLOOKUP(C11,RA!B14:D46,3,0)</f>
        <v>156492.41070000001</v>
      </c>
      <c r="F11" s="25">
        <f>VLOOKUP(C11,RA!B15:I50,8,0)</f>
        <v>24153.480200000002</v>
      </c>
      <c r="G11" s="16">
        <f t="shared" si="0"/>
        <v>132338.93050000002</v>
      </c>
      <c r="H11" s="27">
        <f>RA!J15</f>
        <v>15.4342821431148</v>
      </c>
      <c r="I11" s="20">
        <f>VLOOKUP(B11,RMS!B:D,3,FALSE)</f>
        <v>156492.526403419</v>
      </c>
      <c r="J11" s="21">
        <f>VLOOKUP(B11,RMS!B:E,4,FALSE)</f>
        <v>132338.92850427399</v>
      </c>
      <c r="K11" s="22">
        <f t="shared" si="1"/>
        <v>-0.11570341899641789</v>
      </c>
      <c r="L11" s="22">
        <f t="shared" si="2"/>
        <v>1.9957260228693485E-3</v>
      </c>
    </row>
    <row r="12" spans="1:12">
      <c r="A12" s="61"/>
      <c r="B12" s="12">
        <v>21</v>
      </c>
      <c r="C12" s="58" t="s">
        <v>14</v>
      </c>
      <c r="D12" s="58"/>
      <c r="E12" s="15">
        <f>VLOOKUP(C12,RA!B16:D47,3,0)</f>
        <v>814938.00710000005</v>
      </c>
      <c r="F12" s="25">
        <f>VLOOKUP(C12,RA!B16:I51,8,0)</f>
        <v>71042.784599999999</v>
      </c>
      <c r="G12" s="16">
        <f t="shared" si="0"/>
        <v>743895.22250000003</v>
      </c>
      <c r="H12" s="27">
        <f>RA!J16</f>
        <v>8.71756918698755</v>
      </c>
      <c r="I12" s="20">
        <f>VLOOKUP(B12,RMS!B:D,3,FALSE)</f>
        <v>814937.74329999997</v>
      </c>
      <c r="J12" s="21">
        <f>VLOOKUP(B12,RMS!B:E,4,FALSE)</f>
        <v>743895.22250000003</v>
      </c>
      <c r="K12" s="22">
        <f t="shared" si="1"/>
        <v>0.26380000007338822</v>
      </c>
      <c r="L12" s="22">
        <f t="shared" si="2"/>
        <v>0</v>
      </c>
    </row>
    <row r="13" spans="1:12">
      <c r="A13" s="61"/>
      <c r="B13" s="12">
        <v>22</v>
      </c>
      <c r="C13" s="58" t="s">
        <v>15</v>
      </c>
      <c r="D13" s="58"/>
      <c r="E13" s="15">
        <f>VLOOKUP(C13,RA!B16:D48,3,0)</f>
        <v>444064.20559999999</v>
      </c>
      <c r="F13" s="25">
        <f>VLOOKUP(C13,RA!B17:I52,8,0)</f>
        <v>62682.365400000002</v>
      </c>
      <c r="G13" s="16">
        <f t="shared" si="0"/>
        <v>381381.84019999998</v>
      </c>
      <c r="H13" s="27">
        <f>RA!J17</f>
        <v>14.115608646120499</v>
      </c>
      <c r="I13" s="20">
        <f>VLOOKUP(B13,RMS!B:D,3,FALSE)</f>
        <v>444064.24996923102</v>
      </c>
      <c r="J13" s="21">
        <f>VLOOKUP(B13,RMS!B:E,4,FALSE)</f>
        <v>381381.84075384599</v>
      </c>
      <c r="K13" s="22">
        <f t="shared" si="1"/>
        <v>-4.436923103639856E-2</v>
      </c>
      <c r="L13" s="22">
        <f t="shared" si="2"/>
        <v>-5.5384601000696421E-4</v>
      </c>
    </row>
    <row r="14" spans="1:12">
      <c r="A14" s="61"/>
      <c r="B14" s="12">
        <v>23</v>
      </c>
      <c r="C14" s="58" t="s">
        <v>16</v>
      </c>
      <c r="D14" s="58"/>
      <c r="E14" s="15">
        <f>VLOOKUP(C14,RA!B18:D49,3,0)</f>
        <v>2062723.8717</v>
      </c>
      <c r="F14" s="25">
        <f>VLOOKUP(C14,RA!B18:I53,8,0)</f>
        <v>321722.88500000001</v>
      </c>
      <c r="G14" s="16">
        <f t="shared" si="0"/>
        <v>1741000.9867</v>
      </c>
      <c r="H14" s="27">
        <f>RA!J18</f>
        <v>15.5969923756616</v>
      </c>
      <c r="I14" s="20">
        <f>VLOOKUP(B14,RMS!B:D,3,FALSE)</f>
        <v>2062724.0819675201</v>
      </c>
      <c r="J14" s="21">
        <f>VLOOKUP(B14,RMS!B:E,4,FALSE)</f>
        <v>1741000.9912572601</v>
      </c>
      <c r="K14" s="22">
        <f t="shared" si="1"/>
        <v>-0.21026752004399896</v>
      </c>
      <c r="L14" s="22">
        <f t="shared" si="2"/>
        <v>-4.5572600793093443E-3</v>
      </c>
    </row>
    <row r="15" spans="1:12">
      <c r="A15" s="61"/>
      <c r="B15" s="12">
        <v>24</v>
      </c>
      <c r="C15" s="58" t="s">
        <v>17</v>
      </c>
      <c r="D15" s="58"/>
      <c r="E15" s="15">
        <f>VLOOKUP(C15,RA!B18:D50,3,0)</f>
        <v>899447.2</v>
      </c>
      <c r="F15" s="25">
        <f>VLOOKUP(C15,RA!B19:I54,8,0)</f>
        <v>57227.715199999999</v>
      </c>
      <c r="G15" s="16">
        <f t="shared" si="0"/>
        <v>842219.48479999998</v>
      </c>
      <c r="H15" s="27">
        <f>RA!J19</f>
        <v>6.3625430375457297</v>
      </c>
      <c r="I15" s="20">
        <f>VLOOKUP(B15,RMS!B:D,3,FALSE)</f>
        <v>899447.24551282101</v>
      </c>
      <c r="J15" s="21">
        <f>VLOOKUP(B15,RMS!B:E,4,FALSE)</f>
        <v>842219.484920513</v>
      </c>
      <c r="K15" s="22">
        <f t="shared" si="1"/>
        <v>-4.5512821059674025E-2</v>
      </c>
      <c r="L15" s="22">
        <f t="shared" si="2"/>
        <v>-1.2051302473992109E-4</v>
      </c>
    </row>
    <row r="16" spans="1:12">
      <c r="A16" s="61"/>
      <c r="B16" s="12">
        <v>25</v>
      </c>
      <c r="C16" s="58" t="s">
        <v>18</v>
      </c>
      <c r="D16" s="58"/>
      <c r="E16" s="15">
        <f>VLOOKUP(C16,RA!B20:D51,3,0)</f>
        <v>1433638.7912000001</v>
      </c>
      <c r="F16" s="25">
        <f>VLOOKUP(C16,RA!B20:I55,8,0)</f>
        <v>59633.967799999999</v>
      </c>
      <c r="G16" s="16">
        <f t="shared" si="0"/>
        <v>1374004.8234000001</v>
      </c>
      <c r="H16" s="27">
        <f>RA!J20</f>
        <v>4.1596229235736999</v>
      </c>
      <c r="I16" s="20">
        <f>VLOOKUP(B16,RMS!B:D,3,FALSE)</f>
        <v>1433638.7479999999</v>
      </c>
      <c r="J16" s="21">
        <f>VLOOKUP(B16,RMS!B:E,4,FALSE)</f>
        <v>1374004.8234000001</v>
      </c>
      <c r="K16" s="22">
        <f t="shared" si="1"/>
        <v>4.3200000189244747E-2</v>
      </c>
      <c r="L16" s="22">
        <f t="shared" si="2"/>
        <v>0</v>
      </c>
    </row>
    <row r="17" spans="1:12">
      <c r="A17" s="61"/>
      <c r="B17" s="12">
        <v>26</v>
      </c>
      <c r="C17" s="58" t="s">
        <v>19</v>
      </c>
      <c r="D17" s="58"/>
      <c r="E17" s="15">
        <f>VLOOKUP(C17,RA!B20:D52,3,0)</f>
        <v>429261.68410000001</v>
      </c>
      <c r="F17" s="25">
        <f>VLOOKUP(C17,RA!B21:I56,8,0)</f>
        <v>53398.806299999997</v>
      </c>
      <c r="G17" s="16">
        <f t="shared" si="0"/>
        <v>375862.87780000002</v>
      </c>
      <c r="H17" s="27">
        <f>RA!J21</f>
        <v>12.439686158329501</v>
      </c>
      <c r="I17" s="20">
        <f>VLOOKUP(B17,RMS!B:D,3,FALSE)</f>
        <v>429261.45960034803</v>
      </c>
      <c r="J17" s="21">
        <f>VLOOKUP(B17,RMS!B:E,4,FALSE)</f>
        <v>375862.87755026098</v>
      </c>
      <c r="K17" s="22">
        <f t="shared" si="1"/>
        <v>0.22449965198757127</v>
      </c>
      <c r="L17" s="22">
        <f t="shared" si="2"/>
        <v>2.497390378266573E-4</v>
      </c>
    </row>
    <row r="18" spans="1:12">
      <c r="A18" s="61"/>
      <c r="B18" s="12">
        <v>27</v>
      </c>
      <c r="C18" s="58" t="s">
        <v>20</v>
      </c>
      <c r="D18" s="58"/>
      <c r="E18" s="15">
        <f>VLOOKUP(C18,RA!B22:D53,3,0)</f>
        <v>1250891.8032</v>
      </c>
      <c r="F18" s="25">
        <f>VLOOKUP(C18,RA!B22:I57,8,0)</f>
        <v>178210.0661</v>
      </c>
      <c r="G18" s="16">
        <f t="shared" si="0"/>
        <v>1072681.7371</v>
      </c>
      <c r="H18" s="27">
        <f>RA!J22</f>
        <v>14.246641127882301</v>
      </c>
      <c r="I18" s="20">
        <f>VLOOKUP(B18,RMS!B:D,3,FALSE)</f>
        <v>1250892.0223067801</v>
      </c>
      <c r="J18" s="21">
        <f>VLOOKUP(B18,RMS!B:E,4,FALSE)</f>
        <v>1072681.73592743</v>
      </c>
      <c r="K18" s="22">
        <f t="shared" si="1"/>
        <v>-0.2191067801322788</v>
      </c>
      <c r="L18" s="22">
        <f t="shared" si="2"/>
        <v>1.1725700460374355E-3</v>
      </c>
    </row>
    <row r="19" spans="1:12">
      <c r="A19" s="61"/>
      <c r="B19" s="12">
        <v>29</v>
      </c>
      <c r="C19" s="58" t="s">
        <v>21</v>
      </c>
      <c r="D19" s="58"/>
      <c r="E19" s="15">
        <f>VLOOKUP(C19,RA!B22:D54,3,0)</f>
        <v>3138177.6967000002</v>
      </c>
      <c r="F19" s="25">
        <f>VLOOKUP(C19,RA!B23:I58,8,0)</f>
        <v>258482.853</v>
      </c>
      <c r="G19" s="16">
        <f t="shared" si="0"/>
        <v>2879694.8437000001</v>
      </c>
      <c r="H19" s="27">
        <f>RA!J23</f>
        <v>8.2367181843084207</v>
      </c>
      <c r="I19" s="20">
        <f>VLOOKUP(B19,RMS!B:D,3,FALSE)</f>
        <v>3138179.0648359</v>
      </c>
      <c r="J19" s="21">
        <f>VLOOKUP(B19,RMS!B:E,4,FALSE)</f>
        <v>2879694.8839615402</v>
      </c>
      <c r="K19" s="22">
        <f t="shared" si="1"/>
        <v>-1.3681358997710049</v>
      </c>
      <c r="L19" s="22">
        <f t="shared" si="2"/>
        <v>-4.0261540096253157E-2</v>
      </c>
    </row>
    <row r="20" spans="1:12">
      <c r="A20" s="61"/>
      <c r="B20" s="12">
        <v>31</v>
      </c>
      <c r="C20" s="58" t="s">
        <v>22</v>
      </c>
      <c r="D20" s="58"/>
      <c r="E20" s="15">
        <f>VLOOKUP(C20,RA!B24:D55,3,0)</f>
        <v>363571.30810000002</v>
      </c>
      <c r="F20" s="25">
        <f>VLOOKUP(C20,RA!B24:I59,8,0)</f>
        <v>49242.559500000003</v>
      </c>
      <c r="G20" s="16">
        <f t="shared" si="0"/>
        <v>314328.74860000005</v>
      </c>
      <c r="H20" s="27">
        <f>RA!J24</f>
        <v>13.544126943718</v>
      </c>
      <c r="I20" s="20">
        <f>VLOOKUP(B20,RMS!B:D,3,FALSE)</f>
        <v>363571.34317091701</v>
      </c>
      <c r="J20" s="21">
        <f>VLOOKUP(B20,RMS!B:E,4,FALSE)</f>
        <v>314328.74166700698</v>
      </c>
      <c r="K20" s="22">
        <f t="shared" si="1"/>
        <v>-3.5070916987024248E-2</v>
      </c>
      <c r="L20" s="22">
        <f t="shared" si="2"/>
        <v>6.9329930702224374E-3</v>
      </c>
    </row>
    <row r="21" spans="1:12">
      <c r="A21" s="61"/>
      <c r="B21" s="12">
        <v>32</v>
      </c>
      <c r="C21" s="58" t="s">
        <v>23</v>
      </c>
      <c r="D21" s="58"/>
      <c r="E21" s="15">
        <f>VLOOKUP(C21,RA!B24:D56,3,0)</f>
        <v>505456.43800000002</v>
      </c>
      <c r="F21" s="25">
        <f>VLOOKUP(C21,RA!B25:I60,8,0)</f>
        <v>34681.381800000003</v>
      </c>
      <c r="G21" s="16">
        <f t="shared" si="0"/>
        <v>470775.05619999999</v>
      </c>
      <c r="H21" s="27">
        <f>RA!J25</f>
        <v>6.8613987660792297</v>
      </c>
      <c r="I21" s="20">
        <f>VLOOKUP(B21,RMS!B:D,3,FALSE)</f>
        <v>505456.431317351</v>
      </c>
      <c r="J21" s="21">
        <f>VLOOKUP(B21,RMS!B:E,4,FALSE)</f>
        <v>470775.05266015098</v>
      </c>
      <c r="K21" s="22">
        <f t="shared" si="1"/>
        <v>6.6826490219682455E-3</v>
      </c>
      <c r="L21" s="22">
        <f t="shared" si="2"/>
        <v>3.5398490144871175E-3</v>
      </c>
    </row>
    <row r="22" spans="1:12">
      <c r="A22" s="61"/>
      <c r="B22" s="12">
        <v>33</v>
      </c>
      <c r="C22" s="58" t="s">
        <v>24</v>
      </c>
      <c r="D22" s="58"/>
      <c r="E22" s="15">
        <f>VLOOKUP(C22,RA!B26:D57,3,0)</f>
        <v>646255.33319999999</v>
      </c>
      <c r="F22" s="25">
        <f>VLOOKUP(C22,RA!B26:I61,8,0)</f>
        <v>119344.05349999999</v>
      </c>
      <c r="G22" s="16">
        <f t="shared" si="0"/>
        <v>526911.27969999996</v>
      </c>
      <c r="H22" s="27">
        <f>RA!J26</f>
        <v>18.4670125519979</v>
      </c>
      <c r="I22" s="20">
        <f>VLOOKUP(B22,RMS!B:D,3,FALSE)</f>
        <v>646255.32224094996</v>
      </c>
      <c r="J22" s="21">
        <f>VLOOKUP(B22,RMS!B:E,4,FALSE)</f>
        <v>526911.35110737197</v>
      </c>
      <c r="K22" s="22">
        <f t="shared" si="1"/>
        <v>1.0959050036035478E-2</v>
      </c>
      <c r="L22" s="22">
        <f t="shared" si="2"/>
        <v>-7.1407372015528381E-2</v>
      </c>
    </row>
    <row r="23" spans="1:12">
      <c r="A23" s="61"/>
      <c r="B23" s="12">
        <v>34</v>
      </c>
      <c r="C23" s="58" t="s">
        <v>25</v>
      </c>
      <c r="D23" s="58"/>
      <c r="E23" s="15">
        <f>VLOOKUP(C23,RA!B26:D58,3,0)</f>
        <v>320686.78399999999</v>
      </c>
      <c r="F23" s="25">
        <f>VLOOKUP(C23,RA!B27:I62,8,0)</f>
        <v>92778.609400000001</v>
      </c>
      <c r="G23" s="16">
        <f t="shared" si="0"/>
        <v>227908.17459999997</v>
      </c>
      <c r="H23" s="27">
        <f>RA!J27</f>
        <v>28.9312232461691</v>
      </c>
      <c r="I23" s="20">
        <f>VLOOKUP(B23,RMS!B:D,3,FALSE)</f>
        <v>320686.73254187999</v>
      </c>
      <c r="J23" s="21">
        <f>VLOOKUP(B23,RMS!B:E,4,FALSE)</f>
        <v>227908.19915912201</v>
      </c>
      <c r="K23" s="22">
        <f t="shared" si="1"/>
        <v>5.145811999682337E-2</v>
      </c>
      <c r="L23" s="22">
        <f t="shared" si="2"/>
        <v>-2.4559122044593096E-2</v>
      </c>
    </row>
    <row r="24" spans="1:12">
      <c r="A24" s="61"/>
      <c r="B24" s="12">
        <v>35</v>
      </c>
      <c r="C24" s="58" t="s">
        <v>26</v>
      </c>
      <c r="D24" s="58"/>
      <c r="E24" s="15">
        <f>VLOOKUP(C24,RA!B28:D59,3,0)</f>
        <v>1383470.0648000001</v>
      </c>
      <c r="F24" s="25">
        <f>VLOOKUP(C24,RA!B28:I63,8,0)</f>
        <v>33305.748500000002</v>
      </c>
      <c r="G24" s="16">
        <f t="shared" si="0"/>
        <v>1350164.3163000001</v>
      </c>
      <c r="H24" s="27">
        <f>RA!J28</f>
        <v>2.4074065169465602</v>
      </c>
      <c r="I24" s="20">
        <f>VLOOKUP(B24,RMS!B:D,3,FALSE)</f>
        <v>1383470.0652584101</v>
      </c>
      <c r="J24" s="21">
        <f>VLOOKUP(B24,RMS!B:E,4,FALSE)</f>
        <v>1350164.3111616799</v>
      </c>
      <c r="K24" s="22">
        <f t="shared" si="1"/>
        <v>-4.5841000974178314E-4</v>
      </c>
      <c r="L24" s="22">
        <f t="shared" si="2"/>
        <v>5.1383201498538256E-3</v>
      </c>
    </row>
    <row r="25" spans="1:12">
      <c r="A25" s="61"/>
      <c r="B25" s="12">
        <v>36</v>
      </c>
      <c r="C25" s="58" t="s">
        <v>27</v>
      </c>
      <c r="D25" s="58"/>
      <c r="E25" s="15">
        <f>VLOOKUP(C25,RA!B28:D60,3,0)</f>
        <v>591853.70409999997</v>
      </c>
      <c r="F25" s="25">
        <f>VLOOKUP(C25,RA!B29:I64,8,0)</f>
        <v>91852.759300000005</v>
      </c>
      <c r="G25" s="16">
        <f t="shared" si="0"/>
        <v>500000.94479999994</v>
      </c>
      <c r="H25" s="27">
        <f>RA!J29</f>
        <v>15.5195040030501</v>
      </c>
      <c r="I25" s="20">
        <f>VLOOKUP(B25,RMS!B:D,3,FALSE)</f>
        <v>591853.70354601799</v>
      </c>
      <c r="J25" s="21">
        <f>VLOOKUP(B25,RMS!B:E,4,FALSE)</f>
        <v>500000.89218713</v>
      </c>
      <c r="K25" s="22">
        <f t="shared" si="1"/>
        <v>5.5398198310285807E-4</v>
      </c>
      <c r="L25" s="22">
        <f t="shared" si="2"/>
        <v>5.2612869942095131E-2</v>
      </c>
    </row>
    <row r="26" spans="1:12">
      <c r="A26" s="61"/>
      <c r="B26" s="12">
        <v>37</v>
      </c>
      <c r="C26" s="58" t="s">
        <v>28</v>
      </c>
      <c r="D26" s="58"/>
      <c r="E26" s="15">
        <f>VLOOKUP(C26,RA!B30:D61,3,0)</f>
        <v>1030775.9497</v>
      </c>
      <c r="F26" s="25">
        <f>VLOOKUP(C26,RA!B30:I65,8,0)</f>
        <v>158814.54029999999</v>
      </c>
      <c r="G26" s="16">
        <f t="shared" si="0"/>
        <v>871961.4094</v>
      </c>
      <c r="H26" s="27">
        <f>RA!J30</f>
        <v>15.4072803450858</v>
      </c>
      <c r="I26" s="20">
        <f>VLOOKUP(B26,RMS!B:D,3,FALSE)</f>
        <v>1030775.96662655</v>
      </c>
      <c r="J26" s="21">
        <f>VLOOKUP(B26,RMS!B:E,4,FALSE)</f>
        <v>871961.38558248803</v>
      </c>
      <c r="K26" s="22">
        <f t="shared" si="1"/>
        <v>-1.692654995713383E-2</v>
      </c>
      <c r="L26" s="22">
        <f t="shared" si="2"/>
        <v>2.3817511973902583E-2</v>
      </c>
    </row>
    <row r="27" spans="1:12">
      <c r="A27" s="61"/>
      <c r="B27" s="12">
        <v>38</v>
      </c>
      <c r="C27" s="58" t="s">
        <v>29</v>
      </c>
      <c r="D27" s="58"/>
      <c r="E27" s="15">
        <f>VLOOKUP(C27,RA!B30:D62,3,0)</f>
        <v>1508246.0390000001</v>
      </c>
      <c r="F27" s="25">
        <f>VLOOKUP(C27,RA!B31:I66,8,0)</f>
        <v>29800.423500000001</v>
      </c>
      <c r="G27" s="16">
        <f t="shared" si="0"/>
        <v>1478445.6155000001</v>
      </c>
      <c r="H27" s="27">
        <f>RA!J31</f>
        <v>1.97583303581943</v>
      </c>
      <c r="I27" s="20">
        <f>VLOOKUP(B27,RMS!B:D,3,FALSE)</f>
        <v>1508245.97280265</v>
      </c>
      <c r="J27" s="21">
        <f>VLOOKUP(B27,RMS!B:E,4,FALSE)</f>
        <v>1478445.39551239</v>
      </c>
      <c r="K27" s="22">
        <f t="shared" si="1"/>
        <v>6.6197350155562162E-2</v>
      </c>
      <c r="L27" s="22">
        <f t="shared" si="2"/>
        <v>0.21998761012218893</v>
      </c>
    </row>
    <row r="28" spans="1:12">
      <c r="A28" s="61"/>
      <c r="B28" s="12">
        <v>39</v>
      </c>
      <c r="C28" s="58" t="s">
        <v>30</v>
      </c>
      <c r="D28" s="58"/>
      <c r="E28" s="15">
        <f>VLOOKUP(C28,RA!B32:D63,3,0)</f>
        <v>176038.28829999999</v>
      </c>
      <c r="F28" s="25">
        <f>VLOOKUP(C28,RA!B32:I67,8,0)</f>
        <v>41416.744599999998</v>
      </c>
      <c r="G28" s="16">
        <f t="shared" si="0"/>
        <v>134621.54369999998</v>
      </c>
      <c r="H28" s="27">
        <f>RA!J32</f>
        <v>23.5271229912317</v>
      </c>
      <c r="I28" s="20">
        <f>VLOOKUP(B28,RMS!B:D,3,FALSE)</f>
        <v>176038.09126088</v>
      </c>
      <c r="J28" s="21">
        <f>VLOOKUP(B28,RMS!B:E,4,FALSE)</f>
        <v>134621.52926338301</v>
      </c>
      <c r="K28" s="22">
        <f t="shared" si="1"/>
        <v>0.19703911998658441</v>
      </c>
      <c r="L28" s="22">
        <f t="shared" si="2"/>
        <v>1.4436616969760507E-2</v>
      </c>
    </row>
    <row r="29" spans="1:12">
      <c r="A29" s="61"/>
      <c r="B29" s="12">
        <v>40</v>
      </c>
      <c r="C29" s="58" t="s">
        <v>31</v>
      </c>
      <c r="D29" s="58"/>
      <c r="E29" s="15">
        <f>VLOOKUP(C29,RA!B32:D64,3,0)</f>
        <v>21.545300000000001</v>
      </c>
      <c r="F29" s="25">
        <f>VLOOKUP(C29,RA!B33:I68,8,0)</f>
        <v>1.0476000000000001</v>
      </c>
      <c r="G29" s="16">
        <f t="shared" si="0"/>
        <v>20.497700000000002</v>
      </c>
      <c r="H29" s="27">
        <f>RA!J33</f>
        <v>4.86231335836586</v>
      </c>
      <c r="I29" s="20">
        <f>VLOOKUP(B29,RMS!B:D,3,FALSE)</f>
        <v>21.545300000000001</v>
      </c>
      <c r="J29" s="21">
        <f>VLOOKUP(B29,RMS!B:E,4,FALSE)</f>
        <v>20.497699999999998</v>
      </c>
      <c r="K29" s="22">
        <f t="shared" si="1"/>
        <v>0</v>
      </c>
      <c r="L29" s="22">
        <f t="shared" si="2"/>
        <v>0</v>
      </c>
    </row>
    <row r="30" spans="1:12">
      <c r="A30" s="61"/>
      <c r="B30" s="12">
        <v>41</v>
      </c>
      <c r="C30" s="58" t="s">
        <v>36</v>
      </c>
      <c r="D30" s="5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1"/>
      <c r="B31" s="12">
        <v>42</v>
      </c>
      <c r="C31" s="58" t="s">
        <v>32</v>
      </c>
      <c r="D31" s="58"/>
      <c r="E31" s="15">
        <f>VLOOKUP(C31,RA!B34:D66,3,0)</f>
        <v>340138.20600000001</v>
      </c>
      <c r="F31" s="25">
        <f>VLOOKUP(C31,RA!B35:I70,8,0)</f>
        <v>23666.9732</v>
      </c>
      <c r="G31" s="16">
        <f t="shared" si="0"/>
        <v>316471.2328</v>
      </c>
      <c r="H31" s="27">
        <f>RA!J35</f>
        <v>6.9580461067052299</v>
      </c>
      <c r="I31" s="20">
        <f>VLOOKUP(B31,RMS!B:D,3,FALSE)</f>
        <v>340138.20549999998</v>
      </c>
      <c r="J31" s="21">
        <f>VLOOKUP(B31,RMS!B:E,4,FALSE)</f>
        <v>316471.17989999999</v>
      </c>
      <c r="K31" s="22">
        <f t="shared" si="1"/>
        <v>5.0000002374872565E-4</v>
      </c>
      <c r="L31" s="22">
        <f t="shared" si="2"/>
        <v>5.2900000009685755E-2</v>
      </c>
    </row>
    <row r="32" spans="1:12">
      <c r="A32" s="61"/>
      <c r="B32" s="12">
        <v>71</v>
      </c>
      <c r="C32" s="58" t="s">
        <v>37</v>
      </c>
      <c r="D32" s="5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1"/>
      <c r="B33" s="12">
        <v>72</v>
      </c>
      <c r="C33" s="58" t="s">
        <v>38</v>
      </c>
      <c r="D33" s="5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1"/>
      <c r="B34" s="12">
        <v>73</v>
      </c>
      <c r="C34" s="58" t="s">
        <v>39</v>
      </c>
      <c r="D34" s="5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1"/>
      <c r="B35" s="12">
        <v>75</v>
      </c>
      <c r="C35" s="58" t="s">
        <v>33</v>
      </c>
      <c r="D35" s="58"/>
      <c r="E35" s="15">
        <f>VLOOKUP(C35,RA!B8:D70,3,0)</f>
        <v>270088.03470000002</v>
      </c>
      <c r="F35" s="25">
        <f>VLOOKUP(C35,RA!B8:I74,8,0)</f>
        <v>18661.2624</v>
      </c>
      <c r="G35" s="16">
        <f t="shared" si="0"/>
        <v>251426.77230000001</v>
      </c>
      <c r="H35" s="27">
        <f>RA!J39</f>
        <v>6.9093258502650698</v>
      </c>
      <c r="I35" s="20">
        <f>VLOOKUP(B35,RMS!B:D,3,FALSE)</f>
        <v>270088.03418803401</v>
      </c>
      <c r="J35" s="21">
        <f>VLOOKUP(B35,RMS!B:E,4,FALSE)</f>
        <v>251426.77230769201</v>
      </c>
      <c r="K35" s="22">
        <f t="shared" si="1"/>
        <v>5.119660054333508E-4</v>
      </c>
      <c r="L35" s="22">
        <f t="shared" si="2"/>
        <v>-7.6919968705624342E-6</v>
      </c>
    </row>
    <row r="36" spans="1:12">
      <c r="A36" s="61"/>
      <c r="B36" s="12">
        <v>76</v>
      </c>
      <c r="C36" s="58" t="s">
        <v>34</v>
      </c>
      <c r="D36" s="58"/>
      <c r="E36" s="15">
        <f>VLOOKUP(C36,RA!B8:D71,3,0)</f>
        <v>669573.23549999995</v>
      </c>
      <c r="F36" s="25">
        <f>VLOOKUP(C36,RA!B8:I75,8,0)</f>
        <v>41729.341500000002</v>
      </c>
      <c r="G36" s="16">
        <f t="shared" si="0"/>
        <v>627843.89399999997</v>
      </c>
      <c r="H36" s="27">
        <f>RA!J40</f>
        <v>6.2322296184432799</v>
      </c>
      <c r="I36" s="20">
        <f>VLOOKUP(B36,RMS!B:D,3,FALSE)</f>
        <v>669573.22237435903</v>
      </c>
      <c r="J36" s="21">
        <f>VLOOKUP(B36,RMS!B:E,4,FALSE)</f>
        <v>627843.89712307695</v>
      </c>
      <c r="K36" s="22">
        <f t="shared" si="1"/>
        <v>1.3125640922226012E-2</v>
      </c>
      <c r="L36" s="22">
        <f t="shared" si="2"/>
        <v>-3.1230769818648696E-3</v>
      </c>
    </row>
    <row r="37" spans="1:12">
      <c r="A37" s="61"/>
      <c r="B37" s="12">
        <v>77</v>
      </c>
      <c r="C37" s="58" t="s">
        <v>40</v>
      </c>
      <c r="D37" s="5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1"/>
      <c r="B38" s="12">
        <v>78</v>
      </c>
      <c r="C38" s="58" t="s">
        <v>41</v>
      </c>
      <c r="D38" s="5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1"/>
      <c r="B39" s="12">
        <v>99</v>
      </c>
      <c r="C39" s="58" t="s">
        <v>35</v>
      </c>
      <c r="D39" s="58"/>
      <c r="E39" s="15">
        <f>VLOOKUP(C39,RA!B8:D74,3,0)</f>
        <v>19061.405500000001</v>
      </c>
      <c r="F39" s="25">
        <f>VLOOKUP(C39,RA!B8:I78,8,0)</f>
        <v>2910.3258000000001</v>
      </c>
      <c r="G39" s="16">
        <f t="shared" si="0"/>
        <v>16151.0797</v>
      </c>
      <c r="H39" s="27">
        <f>RA!J43</f>
        <v>15.268159527900499</v>
      </c>
      <c r="I39" s="20">
        <f>VLOOKUP(B39,RMS!B:D,3,FALSE)</f>
        <v>19061.405113077701</v>
      </c>
      <c r="J39" s="21">
        <f>VLOOKUP(B39,RMS!B:E,4,FALSE)</f>
        <v>16151.0802511156</v>
      </c>
      <c r="K39" s="22">
        <f t="shared" si="1"/>
        <v>3.869223000947386E-4</v>
      </c>
      <c r="L39" s="22">
        <f t="shared" si="2"/>
        <v>-5.5111559959186707E-4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16" workbookViewId="0">
      <selection activeCell="D34" sqref="D34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36" t="s">
        <v>47</v>
      </c>
      <c r="W1" s="66"/>
    </row>
    <row r="2" spans="1:23" ht="12.7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36"/>
      <c r="W2" s="66"/>
    </row>
    <row r="3" spans="1:23" ht="23.2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7" t="s">
        <v>48</v>
      </c>
      <c r="W3" s="66"/>
    </row>
    <row r="4" spans="1:23" ht="12.75" thickTop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66"/>
    </row>
    <row r="5" spans="1:23" ht="12.75" thickTop="1" thickBot="1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</row>
    <row r="6" spans="1:23" ht="12" thickBot="1">
      <c r="A6" s="43" t="s">
        <v>3</v>
      </c>
      <c r="B6" s="67" t="s">
        <v>4</v>
      </c>
      <c r="C6" s="68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</row>
    <row r="7" spans="1:23" ht="12" thickBot="1">
      <c r="A7" s="69" t="s">
        <v>5</v>
      </c>
      <c r="B7" s="70"/>
      <c r="C7" s="71"/>
      <c r="D7" s="45">
        <v>20688877.4991</v>
      </c>
      <c r="E7" s="45">
        <v>23619819</v>
      </c>
      <c r="F7" s="47">
        <v>87.591177134337897</v>
      </c>
      <c r="G7" s="45">
        <v>14588402.268200001</v>
      </c>
      <c r="H7" s="47">
        <v>41.817295127636498</v>
      </c>
      <c r="I7" s="45">
        <v>2158183.4322000002</v>
      </c>
      <c r="J7" s="47">
        <v>10.431612020970601</v>
      </c>
      <c r="K7" s="45">
        <v>1905321.1577999999</v>
      </c>
      <c r="L7" s="47">
        <v>13.060519738705301</v>
      </c>
      <c r="M7" s="47">
        <v>0.13271372826824199</v>
      </c>
      <c r="N7" s="45">
        <v>130483801.911</v>
      </c>
      <c r="O7" s="45">
        <v>5947203007.1364002</v>
      </c>
      <c r="P7" s="45">
        <v>1160347</v>
      </c>
      <c r="Q7" s="45">
        <v>1110839</v>
      </c>
      <c r="R7" s="47">
        <v>4.4568114731297701</v>
      </c>
      <c r="S7" s="45">
        <v>17.8299056222837</v>
      </c>
      <c r="T7" s="45">
        <v>17.643878686560299</v>
      </c>
      <c r="U7" s="48">
        <v>1.04334223446952</v>
      </c>
    </row>
    <row r="8" spans="1:23" ht="12" thickBot="1">
      <c r="A8" s="72">
        <v>41616</v>
      </c>
      <c r="B8" s="62" t="s">
        <v>6</v>
      </c>
      <c r="C8" s="63"/>
      <c r="D8" s="49">
        <v>773296.70010000002</v>
      </c>
      <c r="E8" s="49">
        <v>715890</v>
      </c>
      <c r="F8" s="51">
        <v>108.018927502829</v>
      </c>
      <c r="G8" s="49">
        <v>495801.08929999999</v>
      </c>
      <c r="H8" s="51">
        <v>55.969141010114399</v>
      </c>
      <c r="I8" s="49">
        <v>117662.38559999999</v>
      </c>
      <c r="J8" s="51">
        <v>15.215684430669899</v>
      </c>
      <c r="K8" s="49">
        <v>126965.32490000001</v>
      </c>
      <c r="L8" s="51">
        <v>25.608117376114901</v>
      </c>
      <c r="M8" s="51">
        <v>-7.3271496035057004E-2</v>
      </c>
      <c r="N8" s="49">
        <v>4823056.2781999996</v>
      </c>
      <c r="O8" s="49">
        <v>209077708.96689999</v>
      </c>
      <c r="P8" s="49">
        <v>33721</v>
      </c>
      <c r="Q8" s="49">
        <v>29083</v>
      </c>
      <c r="R8" s="51">
        <v>15.9474607158821</v>
      </c>
      <c r="S8" s="49">
        <v>22.9321995225527</v>
      </c>
      <c r="T8" s="49">
        <v>23.793070859264901</v>
      </c>
      <c r="U8" s="52">
        <v>-3.7539850281937701</v>
      </c>
    </row>
    <row r="9" spans="1:23" ht="12" thickBot="1">
      <c r="A9" s="73"/>
      <c r="B9" s="62" t="s">
        <v>7</v>
      </c>
      <c r="C9" s="63"/>
      <c r="D9" s="49">
        <v>133848.27299999999</v>
      </c>
      <c r="E9" s="49">
        <v>161779</v>
      </c>
      <c r="F9" s="51">
        <v>82.735257975386205</v>
      </c>
      <c r="G9" s="49">
        <v>88217.554300000003</v>
      </c>
      <c r="H9" s="51">
        <v>51.725213946449202</v>
      </c>
      <c r="I9" s="49">
        <v>31597.09</v>
      </c>
      <c r="J9" s="51">
        <v>23.606647506015999</v>
      </c>
      <c r="K9" s="49">
        <v>20881.065699999999</v>
      </c>
      <c r="L9" s="51">
        <v>23.669966670114299</v>
      </c>
      <c r="M9" s="51">
        <v>0.51319336158211504</v>
      </c>
      <c r="N9" s="49">
        <v>781838.2757</v>
      </c>
      <c r="O9" s="49">
        <v>38590257.5779</v>
      </c>
      <c r="P9" s="49">
        <v>8506</v>
      </c>
      <c r="Q9" s="49">
        <v>9058</v>
      </c>
      <c r="R9" s="51">
        <v>-6.0940604990063996</v>
      </c>
      <c r="S9" s="49">
        <v>15.735748060192799</v>
      </c>
      <c r="T9" s="49">
        <v>15.895559671009099</v>
      </c>
      <c r="U9" s="52">
        <v>-1.0155958916279899</v>
      </c>
    </row>
    <row r="10" spans="1:23" ht="12" thickBot="1">
      <c r="A10" s="73"/>
      <c r="B10" s="62" t="s">
        <v>8</v>
      </c>
      <c r="C10" s="63"/>
      <c r="D10" s="49">
        <v>184044.03049999999</v>
      </c>
      <c r="E10" s="49">
        <v>175948</v>
      </c>
      <c r="F10" s="51">
        <v>104.601376827244</v>
      </c>
      <c r="G10" s="49">
        <v>95049.143200000006</v>
      </c>
      <c r="H10" s="51">
        <v>93.630394029685505</v>
      </c>
      <c r="I10" s="49">
        <v>47314.752699999997</v>
      </c>
      <c r="J10" s="51">
        <v>25.708387591522602</v>
      </c>
      <c r="K10" s="49">
        <v>29051.463599999999</v>
      </c>
      <c r="L10" s="51">
        <v>30.5646769891136</v>
      </c>
      <c r="M10" s="51">
        <v>0.62865297774532802</v>
      </c>
      <c r="N10" s="49">
        <v>1047492.2918</v>
      </c>
      <c r="O10" s="49">
        <v>52393611.759000003</v>
      </c>
      <c r="P10" s="49">
        <v>107342</v>
      </c>
      <c r="Q10" s="49">
        <v>101726</v>
      </c>
      <c r="R10" s="51">
        <v>5.5207125022118202</v>
      </c>
      <c r="S10" s="49">
        <v>1.71455749380485</v>
      </c>
      <c r="T10" s="49">
        <v>1.81463922595993</v>
      </c>
      <c r="U10" s="52">
        <v>-5.8371756279218099</v>
      </c>
    </row>
    <row r="11" spans="1:23" ht="12" thickBot="1">
      <c r="A11" s="73"/>
      <c r="B11" s="62" t="s">
        <v>9</v>
      </c>
      <c r="C11" s="63"/>
      <c r="D11" s="49">
        <v>74829.001999999993</v>
      </c>
      <c r="E11" s="49">
        <v>89226</v>
      </c>
      <c r="F11" s="51">
        <v>83.864570864994505</v>
      </c>
      <c r="G11" s="49">
        <v>60179.239000000001</v>
      </c>
      <c r="H11" s="51">
        <v>24.3435497746989</v>
      </c>
      <c r="I11" s="49">
        <v>14505.525900000001</v>
      </c>
      <c r="J11" s="51">
        <v>19.3848982510818</v>
      </c>
      <c r="K11" s="49">
        <v>12862.248100000001</v>
      </c>
      <c r="L11" s="51">
        <v>21.373231555819402</v>
      </c>
      <c r="M11" s="51">
        <v>0.12775976541768</v>
      </c>
      <c r="N11" s="49">
        <v>517719.54599999997</v>
      </c>
      <c r="O11" s="49">
        <v>19087285.486499999</v>
      </c>
      <c r="P11" s="49">
        <v>3690</v>
      </c>
      <c r="Q11" s="49">
        <v>3603</v>
      </c>
      <c r="R11" s="51">
        <v>2.4146544546211501</v>
      </c>
      <c r="S11" s="49">
        <v>20.278862330623301</v>
      </c>
      <c r="T11" s="49">
        <v>20.532852983624799</v>
      </c>
      <c r="U11" s="52">
        <v>-1.2524896557826</v>
      </c>
    </row>
    <row r="12" spans="1:23" ht="12" thickBot="1">
      <c r="A12" s="73"/>
      <c r="B12" s="62" t="s">
        <v>10</v>
      </c>
      <c r="C12" s="63"/>
      <c r="D12" s="49">
        <v>332513.81959999999</v>
      </c>
      <c r="E12" s="49">
        <v>306280</v>
      </c>
      <c r="F12" s="51">
        <v>108.56530612511401</v>
      </c>
      <c r="G12" s="49">
        <v>219187.06400000001</v>
      </c>
      <c r="H12" s="51">
        <v>51.703213470663599</v>
      </c>
      <c r="I12" s="49">
        <v>-13598.5152</v>
      </c>
      <c r="J12" s="51">
        <v>-4.0896090322978003</v>
      </c>
      <c r="K12" s="49">
        <v>24319.884300000002</v>
      </c>
      <c r="L12" s="51">
        <v>11.0954925241391</v>
      </c>
      <c r="M12" s="51">
        <v>-1.55915213379531</v>
      </c>
      <c r="N12" s="49">
        <v>2071058.5024000001</v>
      </c>
      <c r="O12" s="49">
        <v>74061890.157000005</v>
      </c>
      <c r="P12" s="49">
        <v>2362</v>
      </c>
      <c r="Q12" s="49">
        <v>2070</v>
      </c>
      <c r="R12" s="51">
        <v>14.106280193236699</v>
      </c>
      <c r="S12" s="49">
        <v>140.776384250635</v>
      </c>
      <c r="T12" s="49">
        <v>126.319091400966</v>
      </c>
      <c r="U12" s="52">
        <v>10.2696861598103</v>
      </c>
    </row>
    <row r="13" spans="1:23" ht="12" thickBot="1">
      <c r="A13" s="73"/>
      <c r="B13" s="62" t="s">
        <v>11</v>
      </c>
      <c r="C13" s="63"/>
      <c r="D13" s="49">
        <v>477044.8395</v>
      </c>
      <c r="E13" s="49">
        <v>562038</v>
      </c>
      <c r="F13" s="51">
        <v>84.877684338069699</v>
      </c>
      <c r="G13" s="49">
        <v>334155.6594</v>
      </c>
      <c r="H13" s="51">
        <v>42.761262926555702</v>
      </c>
      <c r="I13" s="49">
        <v>91207.660199999998</v>
      </c>
      <c r="J13" s="51">
        <v>19.119305492455702</v>
      </c>
      <c r="K13" s="49">
        <v>75061.115399999995</v>
      </c>
      <c r="L13" s="51">
        <v>22.462919088300801</v>
      </c>
      <c r="M13" s="51">
        <v>0.215111975274484</v>
      </c>
      <c r="N13" s="49">
        <v>3318924.8180999998</v>
      </c>
      <c r="O13" s="49">
        <v>112998288.2244</v>
      </c>
      <c r="P13" s="49">
        <v>13258</v>
      </c>
      <c r="Q13" s="49">
        <v>11850</v>
      </c>
      <c r="R13" s="51">
        <v>11.881856540084399</v>
      </c>
      <c r="S13" s="49">
        <v>35.981659337758302</v>
      </c>
      <c r="T13" s="49">
        <v>37.529158151898699</v>
      </c>
      <c r="U13" s="52">
        <v>-4.3007989142860001</v>
      </c>
    </row>
    <row r="14" spans="1:23" ht="12" thickBot="1">
      <c r="A14" s="73"/>
      <c r="B14" s="62" t="s">
        <v>12</v>
      </c>
      <c r="C14" s="63"/>
      <c r="D14" s="49">
        <v>258428.8279</v>
      </c>
      <c r="E14" s="49">
        <v>233822</v>
      </c>
      <c r="F14" s="51">
        <v>110.52374365970699</v>
      </c>
      <c r="G14" s="49">
        <v>141560.40100000001</v>
      </c>
      <c r="H14" s="51">
        <v>82.557287260015599</v>
      </c>
      <c r="I14" s="49">
        <v>44733.838499999998</v>
      </c>
      <c r="J14" s="51">
        <v>17.309925855992301</v>
      </c>
      <c r="K14" s="49">
        <v>20413.117300000002</v>
      </c>
      <c r="L14" s="51">
        <v>14.4200759222207</v>
      </c>
      <c r="M14" s="51">
        <v>1.19142612284896</v>
      </c>
      <c r="N14" s="49">
        <v>1601991.4571</v>
      </c>
      <c r="O14" s="49">
        <v>58291679.102200001</v>
      </c>
      <c r="P14" s="49">
        <v>3911</v>
      </c>
      <c r="Q14" s="49">
        <v>3307</v>
      </c>
      <c r="R14" s="51">
        <v>18.2642878742062</v>
      </c>
      <c r="S14" s="49">
        <v>66.077429787778101</v>
      </c>
      <c r="T14" s="49">
        <v>70.736807257332899</v>
      </c>
      <c r="U14" s="52">
        <v>-7.0513902924484997</v>
      </c>
    </row>
    <row r="15" spans="1:23" ht="12" thickBot="1">
      <c r="A15" s="73"/>
      <c r="B15" s="62" t="s">
        <v>13</v>
      </c>
      <c r="C15" s="63"/>
      <c r="D15" s="49">
        <v>156492.41070000001</v>
      </c>
      <c r="E15" s="49">
        <v>150901</v>
      </c>
      <c r="F15" s="51">
        <v>103.705350329024</v>
      </c>
      <c r="G15" s="49">
        <v>76591.486999999994</v>
      </c>
      <c r="H15" s="51">
        <v>104.320893652319</v>
      </c>
      <c r="I15" s="49">
        <v>24153.480200000002</v>
      </c>
      <c r="J15" s="51">
        <v>15.4342821431148</v>
      </c>
      <c r="K15" s="49">
        <v>17292.547500000001</v>
      </c>
      <c r="L15" s="51">
        <v>22.577636467614202</v>
      </c>
      <c r="M15" s="51">
        <v>0.39675662015674701</v>
      </c>
      <c r="N15" s="49">
        <v>1013525.6458000001</v>
      </c>
      <c r="O15" s="49">
        <v>37004469.108099997</v>
      </c>
      <c r="P15" s="49">
        <v>5549</v>
      </c>
      <c r="Q15" s="49">
        <v>4734</v>
      </c>
      <c r="R15" s="51">
        <v>17.2158850866075</v>
      </c>
      <c r="S15" s="49">
        <v>28.201912182375199</v>
      </c>
      <c r="T15" s="49">
        <v>30.0171812420786</v>
      </c>
      <c r="U15" s="52">
        <v>-6.4366878669944603</v>
      </c>
    </row>
    <row r="16" spans="1:23" ht="12" thickBot="1">
      <c r="A16" s="73"/>
      <c r="B16" s="62" t="s">
        <v>14</v>
      </c>
      <c r="C16" s="63"/>
      <c r="D16" s="49">
        <v>814938.00710000005</v>
      </c>
      <c r="E16" s="49">
        <v>778029</v>
      </c>
      <c r="F16" s="51">
        <v>104.74391148658999</v>
      </c>
      <c r="G16" s="49">
        <v>513421.44449999998</v>
      </c>
      <c r="H16" s="51">
        <v>58.726912525758401</v>
      </c>
      <c r="I16" s="49">
        <v>71042.784599999999</v>
      </c>
      <c r="J16" s="51">
        <v>8.71756918698755</v>
      </c>
      <c r="K16" s="49">
        <v>31795.280599999998</v>
      </c>
      <c r="L16" s="51">
        <v>6.1928228632842002</v>
      </c>
      <c r="M16" s="51">
        <v>1.2343814320669999</v>
      </c>
      <c r="N16" s="49">
        <v>4980983.6736000003</v>
      </c>
      <c r="O16" s="49">
        <v>290926195.8272</v>
      </c>
      <c r="P16" s="49">
        <v>53254</v>
      </c>
      <c r="Q16" s="49">
        <v>52755</v>
      </c>
      <c r="R16" s="51">
        <v>0.94588190692825902</v>
      </c>
      <c r="S16" s="49">
        <v>15.3028506234273</v>
      </c>
      <c r="T16" s="49">
        <v>15.3422968476922</v>
      </c>
      <c r="U16" s="52">
        <v>-0.25777043268282201</v>
      </c>
    </row>
    <row r="17" spans="1:21" ht="12" thickBot="1">
      <c r="A17" s="73"/>
      <c r="B17" s="62" t="s">
        <v>15</v>
      </c>
      <c r="C17" s="63"/>
      <c r="D17" s="49">
        <v>444064.20559999999</v>
      </c>
      <c r="E17" s="49">
        <v>452626</v>
      </c>
      <c r="F17" s="51">
        <v>98.108417457238403</v>
      </c>
      <c r="G17" s="49">
        <v>531768.68279999995</v>
      </c>
      <c r="H17" s="51">
        <v>-16.492975242204299</v>
      </c>
      <c r="I17" s="49">
        <v>62682.365400000002</v>
      </c>
      <c r="J17" s="51">
        <v>14.115608646120499</v>
      </c>
      <c r="K17" s="49">
        <v>81970.434099999999</v>
      </c>
      <c r="L17" s="51">
        <v>15.414678741213001</v>
      </c>
      <c r="M17" s="51">
        <v>-0.235305191582485</v>
      </c>
      <c r="N17" s="49">
        <v>3673458.4972999999</v>
      </c>
      <c r="O17" s="49">
        <v>268956465.5686</v>
      </c>
      <c r="P17" s="49">
        <v>11219</v>
      </c>
      <c r="Q17" s="49">
        <v>11323</v>
      </c>
      <c r="R17" s="51">
        <v>-0.91848450057405695</v>
      </c>
      <c r="S17" s="49">
        <v>39.581442695427398</v>
      </c>
      <c r="T17" s="49">
        <v>42.057968912832301</v>
      </c>
      <c r="U17" s="52">
        <v>-6.25678613197943</v>
      </c>
    </row>
    <row r="18" spans="1:21" ht="12" thickBot="1">
      <c r="A18" s="73"/>
      <c r="B18" s="62" t="s">
        <v>16</v>
      </c>
      <c r="C18" s="63"/>
      <c r="D18" s="49">
        <v>2062723.8717</v>
      </c>
      <c r="E18" s="49">
        <v>2233225</v>
      </c>
      <c r="F18" s="51">
        <v>92.365250778582606</v>
      </c>
      <c r="G18" s="49">
        <v>1388674.7346999999</v>
      </c>
      <c r="H18" s="51">
        <v>48.539022145140201</v>
      </c>
      <c r="I18" s="49">
        <v>321722.88500000001</v>
      </c>
      <c r="J18" s="51">
        <v>15.5969923756616</v>
      </c>
      <c r="K18" s="49">
        <v>254324.65210000001</v>
      </c>
      <c r="L18" s="51">
        <v>18.314198836125801</v>
      </c>
      <c r="M18" s="51">
        <v>0.26500865072843599</v>
      </c>
      <c r="N18" s="49">
        <v>12554479.409499999</v>
      </c>
      <c r="O18" s="49">
        <v>676420053.2342</v>
      </c>
      <c r="P18" s="49">
        <v>111014</v>
      </c>
      <c r="Q18" s="49">
        <v>107676</v>
      </c>
      <c r="R18" s="51">
        <v>3.1000408633307299</v>
      </c>
      <c r="S18" s="49">
        <v>18.580754424667202</v>
      </c>
      <c r="T18" s="49">
        <v>19.026801302054299</v>
      </c>
      <c r="U18" s="52">
        <v>-2.4005853970869899</v>
      </c>
    </row>
    <row r="19" spans="1:21" ht="12" thickBot="1">
      <c r="A19" s="73"/>
      <c r="B19" s="62" t="s">
        <v>17</v>
      </c>
      <c r="C19" s="63"/>
      <c r="D19" s="49">
        <v>899447.2</v>
      </c>
      <c r="E19" s="49">
        <v>957279</v>
      </c>
      <c r="F19" s="51">
        <v>93.958730944688</v>
      </c>
      <c r="G19" s="49">
        <v>650844.91500000004</v>
      </c>
      <c r="H19" s="51">
        <v>38.1968544687792</v>
      </c>
      <c r="I19" s="49">
        <v>57227.715199999999</v>
      </c>
      <c r="J19" s="51">
        <v>6.3625430375457297</v>
      </c>
      <c r="K19" s="49">
        <v>62992.292000000001</v>
      </c>
      <c r="L19" s="51">
        <v>9.6785410084981596</v>
      </c>
      <c r="M19" s="51">
        <v>-9.1512415519029E-2</v>
      </c>
      <c r="N19" s="49">
        <v>5789476.9573999997</v>
      </c>
      <c r="O19" s="49">
        <v>236959352.5433</v>
      </c>
      <c r="P19" s="49">
        <v>21352</v>
      </c>
      <c r="Q19" s="49">
        <v>19210</v>
      </c>
      <c r="R19" s="51">
        <v>11.1504424778761</v>
      </c>
      <c r="S19" s="49">
        <v>42.124728362682703</v>
      </c>
      <c r="T19" s="49">
        <v>43.083481238938099</v>
      </c>
      <c r="U19" s="52">
        <v>-2.27598589598204</v>
      </c>
    </row>
    <row r="20" spans="1:21" ht="12" thickBot="1">
      <c r="A20" s="73"/>
      <c r="B20" s="62" t="s">
        <v>18</v>
      </c>
      <c r="C20" s="63"/>
      <c r="D20" s="49">
        <v>1433638.7912000001</v>
      </c>
      <c r="E20" s="49">
        <v>1349577</v>
      </c>
      <c r="F20" s="51">
        <v>106.228751023469</v>
      </c>
      <c r="G20" s="49">
        <v>906746.52549999999</v>
      </c>
      <c r="H20" s="51">
        <v>58.107999411352502</v>
      </c>
      <c r="I20" s="49">
        <v>59633.967799999999</v>
      </c>
      <c r="J20" s="51">
        <v>4.1596229235736999</v>
      </c>
      <c r="K20" s="49">
        <v>68452.986300000004</v>
      </c>
      <c r="L20" s="51">
        <v>7.5492967852568897</v>
      </c>
      <c r="M20" s="51">
        <v>-0.128833217901554</v>
      </c>
      <c r="N20" s="49">
        <v>8746067.6472999994</v>
      </c>
      <c r="O20" s="49">
        <v>362615984.55070001</v>
      </c>
      <c r="P20" s="49">
        <v>49748</v>
      </c>
      <c r="Q20" s="49">
        <v>43962</v>
      </c>
      <c r="R20" s="51">
        <v>13.161366634821</v>
      </c>
      <c r="S20" s="49">
        <v>28.8180186379352</v>
      </c>
      <c r="T20" s="49">
        <v>28.9388924070788</v>
      </c>
      <c r="U20" s="52">
        <v>-0.41943816701032699</v>
      </c>
    </row>
    <row r="21" spans="1:21" ht="12" thickBot="1">
      <c r="A21" s="73"/>
      <c r="B21" s="62" t="s">
        <v>19</v>
      </c>
      <c r="C21" s="63"/>
      <c r="D21" s="49">
        <v>429261.68410000001</v>
      </c>
      <c r="E21" s="49">
        <v>536495</v>
      </c>
      <c r="F21" s="51">
        <v>80.0122431895917</v>
      </c>
      <c r="G21" s="49">
        <v>350703.14909999998</v>
      </c>
      <c r="H21" s="51">
        <v>22.400293582080099</v>
      </c>
      <c r="I21" s="49">
        <v>53398.806299999997</v>
      </c>
      <c r="J21" s="51">
        <v>12.439686158329501</v>
      </c>
      <c r="K21" s="49">
        <v>41341.551099999997</v>
      </c>
      <c r="L21" s="51">
        <v>11.7881893008642</v>
      </c>
      <c r="M21" s="51">
        <v>0.29164980217687098</v>
      </c>
      <c r="N21" s="49">
        <v>2820950.4147999999</v>
      </c>
      <c r="O21" s="49">
        <v>134728690.81189999</v>
      </c>
      <c r="P21" s="49">
        <v>40684</v>
      </c>
      <c r="Q21" s="49">
        <v>37424</v>
      </c>
      <c r="R21" s="51">
        <v>8.7109876015391201</v>
      </c>
      <c r="S21" s="49">
        <v>10.5511179849572</v>
      </c>
      <c r="T21" s="49">
        <v>10.7564654660111</v>
      </c>
      <c r="U21" s="52">
        <v>-1.94621538065112</v>
      </c>
    </row>
    <row r="22" spans="1:21" ht="12" thickBot="1">
      <c r="A22" s="73"/>
      <c r="B22" s="62" t="s">
        <v>20</v>
      </c>
      <c r="C22" s="63"/>
      <c r="D22" s="49">
        <v>1250891.8032</v>
      </c>
      <c r="E22" s="49">
        <v>1431281</v>
      </c>
      <c r="F22" s="51">
        <v>87.396660977124697</v>
      </c>
      <c r="G22" s="49">
        <v>703665.65249999997</v>
      </c>
      <c r="H22" s="51">
        <v>77.767921278493802</v>
      </c>
      <c r="I22" s="49">
        <v>178210.0661</v>
      </c>
      <c r="J22" s="51">
        <v>14.246641127882301</v>
      </c>
      <c r="K22" s="49">
        <v>106146.9068</v>
      </c>
      <c r="L22" s="51">
        <v>15.0848498037212</v>
      </c>
      <c r="M22" s="51">
        <v>0.67890022867816602</v>
      </c>
      <c r="N22" s="49">
        <v>7842278.2448000005</v>
      </c>
      <c r="O22" s="49">
        <v>383892806.11949998</v>
      </c>
      <c r="P22" s="49">
        <v>78702</v>
      </c>
      <c r="Q22" s="49">
        <v>77239</v>
      </c>
      <c r="R22" s="51">
        <v>1.89412084568676</v>
      </c>
      <c r="S22" s="49">
        <v>15.894028146679901</v>
      </c>
      <c r="T22" s="49">
        <v>16.080496184569999</v>
      </c>
      <c r="U22" s="52">
        <v>-1.17319559377428</v>
      </c>
    </row>
    <row r="23" spans="1:21" ht="12" thickBot="1">
      <c r="A23" s="73"/>
      <c r="B23" s="62" t="s">
        <v>21</v>
      </c>
      <c r="C23" s="63"/>
      <c r="D23" s="49">
        <v>3138177.6967000002</v>
      </c>
      <c r="E23" s="49">
        <v>3036744</v>
      </c>
      <c r="F23" s="51">
        <v>103.340212303046</v>
      </c>
      <c r="G23" s="49">
        <v>2014241.9994000001</v>
      </c>
      <c r="H23" s="51">
        <v>55.799437090220401</v>
      </c>
      <c r="I23" s="49">
        <v>258482.853</v>
      </c>
      <c r="J23" s="51">
        <v>8.2367181843084207</v>
      </c>
      <c r="K23" s="49">
        <v>271613.93469999998</v>
      </c>
      <c r="L23" s="51">
        <v>13.484672386977699</v>
      </c>
      <c r="M23" s="51">
        <v>-4.8344654019697002E-2</v>
      </c>
      <c r="N23" s="49">
        <v>19690125.015000001</v>
      </c>
      <c r="O23" s="49">
        <v>865740650.01820004</v>
      </c>
      <c r="P23" s="49">
        <v>108931</v>
      </c>
      <c r="Q23" s="49">
        <v>96554</v>
      </c>
      <c r="R23" s="51">
        <v>12.8187335584233</v>
      </c>
      <c r="S23" s="49">
        <v>28.808857870578599</v>
      </c>
      <c r="T23" s="49">
        <v>28.462975418936601</v>
      </c>
      <c r="U23" s="52">
        <v>1.20061146886114</v>
      </c>
    </row>
    <row r="24" spans="1:21" ht="12" thickBot="1">
      <c r="A24" s="73"/>
      <c r="B24" s="62" t="s">
        <v>22</v>
      </c>
      <c r="C24" s="63"/>
      <c r="D24" s="49">
        <v>363571.30810000002</v>
      </c>
      <c r="E24" s="49">
        <v>399123</v>
      </c>
      <c r="F24" s="51">
        <v>91.092547435251802</v>
      </c>
      <c r="G24" s="49">
        <v>277823.52409999998</v>
      </c>
      <c r="H24" s="51">
        <v>30.864119328187599</v>
      </c>
      <c r="I24" s="49">
        <v>49242.559500000003</v>
      </c>
      <c r="J24" s="51">
        <v>13.544126943718</v>
      </c>
      <c r="K24" s="49">
        <v>-12934.500400000001</v>
      </c>
      <c r="L24" s="51">
        <v>-4.6556534195226602</v>
      </c>
      <c r="M24" s="51">
        <v>-4.8070708552454002</v>
      </c>
      <c r="N24" s="49">
        <v>2273977.0707</v>
      </c>
      <c r="O24" s="49">
        <v>104740935.3748</v>
      </c>
      <c r="P24" s="49">
        <v>38581</v>
      </c>
      <c r="Q24" s="49">
        <v>36174</v>
      </c>
      <c r="R24" s="51">
        <v>6.6539503510809004</v>
      </c>
      <c r="S24" s="49">
        <v>9.4235843575853409</v>
      </c>
      <c r="T24" s="49">
        <v>9.3339090645214799</v>
      </c>
      <c r="U24" s="52">
        <v>0.95160492718122103</v>
      </c>
    </row>
    <row r="25" spans="1:21" ht="12" thickBot="1">
      <c r="A25" s="73"/>
      <c r="B25" s="62" t="s">
        <v>23</v>
      </c>
      <c r="C25" s="63"/>
      <c r="D25" s="49">
        <v>505456.43800000002</v>
      </c>
      <c r="E25" s="49">
        <v>454623</v>
      </c>
      <c r="F25" s="51">
        <v>111.18144880483401</v>
      </c>
      <c r="G25" s="49">
        <v>400113.88939999999</v>
      </c>
      <c r="H25" s="51">
        <v>26.328140909571701</v>
      </c>
      <c r="I25" s="49">
        <v>34681.381800000003</v>
      </c>
      <c r="J25" s="51">
        <v>6.8613987660792297</v>
      </c>
      <c r="K25" s="49">
        <v>30119.0262</v>
      </c>
      <c r="L25" s="51">
        <v>7.5276132616055103</v>
      </c>
      <c r="M25" s="51">
        <v>0.151477526853109</v>
      </c>
      <c r="N25" s="49">
        <v>2864650.0216999999</v>
      </c>
      <c r="O25" s="49">
        <v>90196245.183699995</v>
      </c>
      <c r="P25" s="49">
        <v>23516</v>
      </c>
      <c r="Q25" s="49">
        <v>24714</v>
      </c>
      <c r="R25" s="51">
        <v>-4.8474548838714897</v>
      </c>
      <c r="S25" s="49">
        <v>21.494150280660001</v>
      </c>
      <c r="T25" s="49">
        <v>20.251097070486399</v>
      </c>
      <c r="U25" s="52">
        <v>5.7832163353397998</v>
      </c>
    </row>
    <row r="26" spans="1:21" ht="12" thickBot="1">
      <c r="A26" s="73"/>
      <c r="B26" s="62" t="s">
        <v>24</v>
      </c>
      <c r="C26" s="63"/>
      <c r="D26" s="49">
        <v>646255.33319999999</v>
      </c>
      <c r="E26" s="49">
        <v>628722</v>
      </c>
      <c r="F26" s="51">
        <v>102.788725891571</v>
      </c>
      <c r="G26" s="49">
        <v>489431.46090000001</v>
      </c>
      <c r="H26" s="51">
        <v>32.042049771713003</v>
      </c>
      <c r="I26" s="49">
        <v>119344.05349999999</v>
      </c>
      <c r="J26" s="51">
        <v>18.4670125519979</v>
      </c>
      <c r="K26" s="49">
        <v>104748.1152</v>
      </c>
      <c r="L26" s="51">
        <v>21.4019987614572</v>
      </c>
      <c r="M26" s="51">
        <v>0.13934320700789099</v>
      </c>
      <c r="N26" s="49">
        <v>4238960.4038000004</v>
      </c>
      <c r="O26" s="49">
        <v>187839074.6613</v>
      </c>
      <c r="P26" s="49">
        <v>55816</v>
      </c>
      <c r="Q26" s="49">
        <v>54370</v>
      </c>
      <c r="R26" s="51">
        <v>2.6595549016001501</v>
      </c>
      <c r="S26" s="49">
        <v>11.5783168482156</v>
      </c>
      <c r="T26" s="49">
        <v>11.493341053889999</v>
      </c>
      <c r="U26" s="52">
        <v>0.73392182507640802</v>
      </c>
    </row>
    <row r="27" spans="1:21" ht="12" thickBot="1">
      <c r="A27" s="73"/>
      <c r="B27" s="62" t="s">
        <v>25</v>
      </c>
      <c r="C27" s="63"/>
      <c r="D27" s="49">
        <v>320686.78399999999</v>
      </c>
      <c r="E27" s="49">
        <v>362468</v>
      </c>
      <c r="F27" s="51">
        <v>88.473129765937998</v>
      </c>
      <c r="G27" s="49">
        <v>249575.77050000001</v>
      </c>
      <c r="H27" s="51">
        <v>28.4927552692861</v>
      </c>
      <c r="I27" s="49">
        <v>92778.609400000001</v>
      </c>
      <c r="J27" s="51">
        <v>28.9312232461691</v>
      </c>
      <c r="K27" s="49">
        <v>73921.734100000001</v>
      </c>
      <c r="L27" s="51">
        <v>29.618954577163201</v>
      </c>
      <c r="M27" s="51">
        <v>0.25509243701576001</v>
      </c>
      <c r="N27" s="49">
        <v>2084057.9876000001</v>
      </c>
      <c r="O27" s="49">
        <v>88372334.597100005</v>
      </c>
      <c r="P27" s="49">
        <v>47411</v>
      </c>
      <c r="Q27" s="49">
        <v>44909</v>
      </c>
      <c r="R27" s="51">
        <v>5.5712663385958399</v>
      </c>
      <c r="S27" s="49">
        <v>6.7639742675750396</v>
      </c>
      <c r="T27" s="49">
        <v>6.8930191654234099</v>
      </c>
      <c r="U27" s="52">
        <v>-1.9078265638441101</v>
      </c>
    </row>
    <row r="28" spans="1:21" ht="12" thickBot="1">
      <c r="A28" s="73"/>
      <c r="B28" s="62" t="s">
        <v>26</v>
      </c>
      <c r="C28" s="63"/>
      <c r="D28" s="49">
        <v>1383470.0648000001</v>
      </c>
      <c r="E28" s="49">
        <v>1352103</v>
      </c>
      <c r="F28" s="51">
        <v>102.31987243575399</v>
      </c>
      <c r="G28" s="49">
        <v>1177087.1657</v>
      </c>
      <c r="H28" s="51">
        <v>17.533357351429999</v>
      </c>
      <c r="I28" s="49">
        <v>33305.748500000002</v>
      </c>
      <c r="J28" s="51">
        <v>2.4074065169465602</v>
      </c>
      <c r="K28" s="49">
        <v>64941.334600000002</v>
      </c>
      <c r="L28" s="51">
        <v>5.5171219678858803</v>
      </c>
      <c r="M28" s="51">
        <v>-0.48714099109382902</v>
      </c>
      <c r="N28" s="49">
        <v>9423308.4155999999</v>
      </c>
      <c r="O28" s="49">
        <v>312934831.51239997</v>
      </c>
      <c r="P28" s="49">
        <v>53879</v>
      </c>
      <c r="Q28" s="49">
        <v>55740</v>
      </c>
      <c r="R28" s="51">
        <v>-3.3387154646573398</v>
      </c>
      <c r="S28" s="49">
        <v>25.677352304237299</v>
      </c>
      <c r="T28" s="49">
        <v>25.474721058485802</v>
      </c>
      <c r="U28" s="52">
        <v>0.78914384688333405</v>
      </c>
    </row>
    <row r="29" spans="1:21" ht="12" thickBot="1">
      <c r="A29" s="73"/>
      <c r="B29" s="62" t="s">
        <v>27</v>
      </c>
      <c r="C29" s="63"/>
      <c r="D29" s="49">
        <v>591853.70409999997</v>
      </c>
      <c r="E29" s="49">
        <v>769291</v>
      </c>
      <c r="F29" s="51">
        <v>76.934957525825695</v>
      </c>
      <c r="G29" s="49">
        <v>527768.34669999999</v>
      </c>
      <c r="H29" s="51">
        <v>12.1427057535203</v>
      </c>
      <c r="I29" s="49">
        <v>91852.759300000005</v>
      </c>
      <c r="J29" s="51">
        <v>15.5195040030501</v>
      </c>
      <c r="K29" s="49">
        <v>88538.173999999999</v>
      </c>
      <c r="L29" s="51">
        <v>16.775953797458001</v>
      </c>
      <c r="M29" s="51">
        <v>3.7436793083172999E-2</v>
      </c>
      <c r="N29" s="49">
        <v>4318960.6211999999</v>
      </c>
      <c r="O29" s="49">
        <v>214153852.29249999</v>
      </c>
      <c r="P29" s="49">
        <v>98223</v>
      </c>
      <c r="Q29" s="49">
        <v>99897</v>
      </c>
      <c r="R29" s="51">
        <v>-1.6757259977777099</v>
      </c>
      <c r="S29" s="49">
        <v>6.0256121692475304</v>
      </c>
      <c r="T29" s="49">
        <v>6.10190733755769</v>
      </c>
      <c r="U29" s="52">
        <v>-1.2661811973153201</v>
      </c>
    </row>
    <row r="30" spans="1:21" ht="12" thickBot="1">
      <c r="A30" s="73"/>
      <c r="B30" s="62" t="s">
        <v>28</v>
      </c>
      <c r="C30" s="63"/>
      <c r="D30" s="49">
        <v>1030775.9497</v>
      </c>
      <c r="E30" s="49">
        <v>1522656</v>
      </c>
      <c r="F30" s="51">
        <v>67.695917508616503</v>
      </c>
      <c r="G30" s="49">
        <v>868427.37300000002</v>
      </c>
      <c r="H30" s="51">
        <v>18.694548530772799</v>
      </c>
      <c r="I30" s="49">
        <v>158814.54029999999</v>
      </c>
      <c r="J30" s="51">
        <v>15.4072803450858</v>
      </c>
      <c r="K30" s="49">
        <v>158632.62330000001</v>
      </c>
      <c r="L30" s="51">
        <v>18.266653980746899</v>
      </c>
      <c r="M30" s="51">
        <v>1.146781766673E-3</v>
      </c>
      <c r="N30" s="49">
        <v>6621495.0877999999</v>
      </c>
      <c r="O30" s="49">
        <v>383280580.47060001</v>
      </c>
      <c r="P30" s="49">
        <v>79735</v>
      </c>
      <c r="Q30" s="49">
        <v>78764</v>
      </c>
      <c r="R30" s="51">
        <v>1.23279670915646</v>
      </c>
      <c r="S30" s="49">
        <v>12.927521787170001</v>
      </c>
      <c r="T30" s="49">
        <v>13.146223418059</v>
      </c>
      <c r="U30" s="52">
        <v>-1.6917521740792201</v>
      </c>
    </row>
    <row r="31" spans="1:21" ht="12" thickBot="1">
      <c r="A31" s="73"/>
      <c r="B31" s="62" t="s">
        <v>29</v>
      </c>
      <c r="C31" s="63"/>
      <c r="D31" s="49">
        <v>1508246.0390000001</v>
      </c>
      <c r="E31" s="49">
        <v>1178554</v>
      </c>
      <c r="F31" s="51">
        <v>127.974283656073</v>
      </c>
      <c r="G31" s="49">
        <v>818413.75390000001</v>
      </c>
      <c r="H31" s="51">
        <v>84.288940870401007</v>
      </c>
      <c r="I31" s="49">
        <v>29800.423500000001</v>
      </c>
      <c r="J31" s="51">
        <v>1.97583303581943</v>
      </c>
      <c r="K31" s="49">
        <v>29946.073799999998</v>
      </c>
      <c r="L31" s="51">
        <v>3.6590384334693198</v>
      </c>
      <c r="M31" s="51">
        <v>-4.8637527901900001E-3</v>
      </c>
      <c r="N31" s="49">
        <v>7927331.4237000002</v>
      </c>
      <c r="O31" s="49">
        <v>330522152.71160001</v>
      </c>
      <c r="P31" s="49">
        <v>48022</v>
      </c>
      <c r="Q31" s="49">
        <v>46840</v>
      </c>
      <c r="R31" s="51">
        <v>2.5234842015371401</v>
      </c>
      <c r="S31" s="49">
        <v>31.407397422014899</v>
      </c>
      <c r="T31" s="49">
        <v>28.5864082322801</v>
      </c>
      <c r="U31" s="52">
        <v>8.98192598332726</v>
      </c>
    </row>
    <row r="32" spans="1:21" ht="12" thickBot="1">
      <c r="A32" s="73"/>
      <c r="B32" s="62" t="s">
        <v>30</v>
      </c>
      <c r="C32" s="63"/>
      <c r="D32" s="49">
        <v>176038.28829999999</v>
      </c>
      <c r="E32" s="49">
        <v>183337</v>
      </c>
      <c r="F32" s="51">
        <v>96.018964147989806</v>
      </c>
      <c r="G32" s="49">
        <v>126634.1578</v>
      </c>
      <c r="H32" s="51">
        <v>39.013273636664898</v>
      </c>
      <c r="I32" s="49">
        <v>41416.744599999998</v>
      </c>
      <c r="J32" s="51">
        <v>23.5271229912317</v>
      </c>
      <c r="K32" s="49">
        <v>33491.616900000001</v>
      </c>
      <c r="L32" s="51">
        <v>26.447537916977399</v>
      </c>
      <c r="M32" s="51">
        <v>0.23663019088218501</v>
      </c>
      <c r="N32" s="49">
        <v>1137761.5134000001</v>
      </c>
      <c r="O32" s="49">
        <v>48580670.181100003</v>
      </c>
      <c r="P32" s="49">
        <v>38233</v>
      </c>
      <c r="Q32" s="49">
        <v>35075</v>
      </c>
      <c r="R32" s="51">
        <v>9.0035637918745497</v>
      </c>
      <c r="S32" s="49">
        <v>4.6043545706588596</v>
      </c>
      <c r="T32" s="49">
        <v>4.7587896678546002</v>
      </c>
      <c r="U32" s="52">
        <v>-3.3541095679267601</v>
      </c>
    </row>
    <row r="33" spans="1:21" ht="12" thickBot="1">
      <c r="A33" s="73"/>
      <c r="B33" s="62" t="s">
        <v>31</v>
      </c>
      <c r="C33" s="63"/>
      <c r="D33" s="49">
        <v>21.545300000000001</v>
      </c>
      <c r="E33" s="50"/>
      <c r="F33" s="50"/>
      <c r="G33" s="49">
        <v>118.10899999999999</v>
      </c>
      <c r="H33" s="51">
        <v>-81.758121735007506</v>
      </c>
      <c r="I33" s="49">
        <v>1.0476000000000001</v>
      </c>
      <c r="J33" s="51">
        <v>4.86231335836586</v>
      </c>
      <c r="K33" s="49">
        <v>21.628399999999999</v>
      </c>
      <c r="L33" s="51">
        <v>18.312237001413902</v>
      </c>
      <c r="M33" s="51">
        <v>-0.95156368478482001</v>
      </c>
      <c r="N33" s="49">
        <v>66.911900000000003</v>
      </c>
      <c r="O33" s="49">
        <v>30252.977599999998</v>
      </c>
      <c r="P33" s="49">
        <v>2</v>
      </c>
      <c r="Q33" s="49">
        <v>2</v>
      </c>
      <c r="R33" s="51">
        <v>0</v>
      </c>
      <c r="S33" s="49">
        <v>10.772650000000001</v>
      </c>
      <c r="T33" s="49">
        <v>3.8462000000000001</v>
      </c>
      <c r="U33" s="52">
        <v>64.296621536947697</v>
      </c>
    </row>
    <row r="34" spans="1:21" ht="12" thickBot="1">
      <c r="A34" s="73"/>
      <c r="B34" s="62" t="s">
        <v>36</v>
      </c>
      <c r="C34" s="63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9">
        <v>25.9</v>
      </c>
      <c r="P34" s="50"/>
      <c r="Q34" s="50"/>
      <c r="R34" s="50"/>
      <c r="S34" s="50"/>
      <c r="T34" s="50"/>
      <c r="U34" s="53"/>
    </row>
    <row r="35" spans="1:21" ht="12" thickBot="1">
      <c r="A35" s="73"/>
      <c r="B35" s="62" t="s">
        <v>32</v>
      </c>
      <c r="C35" s="63"/>
      <c r="D35" s="49">
        <v>340138.20600000001</v>
      </c>
      <c r="E35" s="49">
        <v>237282</v>
      </c>
      <c r="F35" s="51">
        <v>143.347664803904</v>
      </c>
      <c r="G35" s="49">
        <v>219655.06419999999</v>
      </c>
      <c r="H35" s="51">
        <v>54.851064890676902</v>
      </c>
      <c r="I35" s="49">
        <v>23666.9732</v>
      </c>
      <c r="J35" s="51">
        <v>6.9580461067052299</v>
      </c>
      <c r="K35" s="49">
        <v>33079.371700000003</v>
      </c>
      <c r="L35" s="51">
        <v>15.0596899827817</v>
      </c>
      <c r="M35" s="51">
        <v>-0.28453982093015401</v>
      </c>
      <c r="N35" s="49">
        <v>2148717.3706</v>
      </c>
      <c r="O35" s="49">
        <v>55004227.8838</v>
      </c>
      <c r="P35" s="49">
        <v>19834</v>
      </c>
      <c r="Q35" s="49">
        <v>19529</v>
      </c>
      <c r="R35" s="51">
        <v>1.5617799170464499</v>
      </c>
      <c r="S35" s="49">
        <v>17.1492490672582</v>
      </c>
      <c r="T35" s="49">
        <v>17.574631240718901</v>
      </c>
      <c r="U35" s="52">
        <v>-2.4804711377878301</v>
      </c>
    </row>
    <row r="36" spans="1:21" ht="12" thickBot="1">
      <c r="A36" s="73"/>
      <c r="B36" s="62" t="s">
        <v>37</v>
      </c>
      <c r="C36" s="63"/>
      <c r="D36" s="50"/>
      <c r="E36" s="49">
        <v>974352</v>
      </c>
      <c r="F36" s="50"/>
      <c r="G36" s="49">
        <v>32927.760000000002</v>
      </c>
      <c r="H36" s="50"/>
      <c r="I36" s="50"/>
      <c r="J36" s="50"/>
      <c r="K36" s="49">
        <v>1356.3077000000001</v>
      </c>
      <c r="L36" s="51">
        <v>4.1190402869797396</v>
      </c>
      <c r="M36" s="50"/>
      <c r="N36" s="50"/>
      <c r="O36" s="50"/>
      <c r="P36" s="50"/>
      <c r="Q36" s="50"/>
      <c r="R36" s="50"/>
      <c r="S36" s="50"/>
      <c r="T36" s="50"/>
      <c r="U36" s="53"/>
    </row>
    <row r="37" spans="1:21" ht="12" customHeight="1" thickBot="1">
      <c r="A37" s="73"/>
      <c r="B37" s="62" t="s">
        <v>38</v>
      </c>
      <c r="C37" s="63"/>
      <c r="D37" s="50"/>
      <c r="E37" s="49">
        <v>314002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3"/>
    </row>
    <row r="38" spans="1:21" ht="12" thickBot="1">
      <c r="A38" s="73"/>
      <c r="B38" s="62" t="s">
        <v>39</v>
      </c>
      <c r="C38" s="63"/>
      <c r="D38" s="50"/>
      <c r="E38" s="49">
        <v>369632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3"/>
    </row>
    <row r="39" spans="1:21" ht="12" customHeight="1" thickBot="1">
      <c r="A39" s="73"/>
      <c r="B39" s="62" t="s">
        <v>33</v>
      </c>
      <c r="C39" s="63"/>
      <c r="D39" s="49">
        <v>270088.03470000002</v>
      </c>
      <c r="E39" s="49">
        <v>720684</v>
      </c>
      <c r="F39" s="51">
        <v>37.4766242486305</v>
      </c>
      <c r="G39" s="49">
        <v>298611.59000000003</v>
      </c>
      <c r="H39" s="51">
        <v>-9.5520590141862805</v>
      </c>
      <c r="I39" s="49">
        <v>18661.2624</v>
      </c>
      <c r="J39" s="51">
        <v>6.9093258502650698</v>
      </c>
      <c r="K39" s="49">
        <v>16167.982900000001</v>
      </c>
      <c r="L39" s="51">
        <v>5.4143855903248799</v>
      </c>
      <c r="M39" s="51">
        <v>0.15421091891431901</v>
      </c>
      <c r="N39" s="49">
        <v>1962416.2333</v>
      </c>
      <c r="O39" s="49">
        <v>123339914.4413</v>
      </c>
      <c r="P39" s="49">
        <v>493</v>
      </c>
      <c r="Q39" s="49">
        <v>516</v>
      </c>
      <c r="R39" s="51">
        <v>-4.4573643410852704</v>
      </c>
      <c r="S39" s="49">
        <v>547.84591217038496</v>
      </c>
      <c r="T39" s="49">
        <v>578.69707596899195</v>
      </c>
      <c r="U39" s="52">
        <v>-5.6313578532300603</v>
      </c>
    </row>
    <row r="40" spans="1:21" ht="12" thickBot="1">
      <c r="A40" s="73"/>
      <c r="B40" s="62" t="s">
        <v>34</v>
      </c>
      <c r="C40" s="63"/>
      <c r="D40" s="49">
        <v>669573.23549999995</v>
      </c>
      <c r="E40" s="49">
        <v>488356</v>
      </c>
      <c r="F40" s="51">
        <v>137.10760910073799</v>
      </c>
      <c r="G40" s="49">
        <v>510302.93229999999</v>
      </c>
      <c r="H40" s="51">
        <v>31.210932393068699</v>
      </c>
      <c r="I40" s="49">
        <v>41729.341500000002</v>
      </c>
      <c r="J40" s="51">
        <v>6.2322296184432799</v>
      </c>
      <c r="K40" s="49">
        <v>35532.934000000001</v>
      </c>
      <c r="L40" s="51">
        <v>6.9631059809608704</v>
      </c>
      <c r="M40" s="51">
        <v>0.174384910066813</v>
      </c>
      <c r="N40" s="49">
        <v>3948060.5972000002</v>
      </c>
      <c r="O40" s="49">
        <v>170231825.86430001</v>
      </c>
      <c r="P40" s="49">
        <v>3283</v>
      </c>
      <c r="Q40" s="49">
        <v>2670</v>
      </c>
      <c r="R40" s="51">
        <v>22.958801498127301</v>
      </c>
      <c r="S40" s="49">
        <v>203.95164042034699</v>
      </c>
      <c r="T40" s="49">
        <v>215.23701962546801</v>
      </c>
      <c r="U40" s="52">
        <v>-5.5333603504544504</v>
      </c>
    </row>
    <row r="41" spans="1:21" ht="12" thickBot="1">
      <c r="A41" s="73"/>
      <c r="B41" s="62" t="s">
        <v>40</v>
      </c>
      <c r="C41" s="63"/>
      <c r="D41" s="50"/>
      <c r="E41" s="49">
        <v>348228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3"/>
    </row>
    <row r="42" spans="1:21" ht="12" thickBot="1">
      <c r="A42" s="73"/>
      <c r="B42" s="62" t="s">
        <v>41</v>
      </c>
      <c r="C42" s="63"/>
      <c r="D42" s="50"/>
      <c r="E42" s="49">
        <v>145266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3"/>
    </row>
    <row r="43" spans="1:21" ht="12" thickBot="1">
      <c r="A43" s="74"/>
      <c r="B43" s="62" t="s">
        <v>35</v>
      </c>
      <c r="C43" s="63"/>
      <c r="D43" s="54">
        <v>19061.405500000001</v>
      </c>
      <c r="E43" s="55"/>
      <c r="F43" s="55"/>
      <c r="G43" s="54">
        <v>20702.63</v>
      </c>
      <c r="H43" s="56">
        <v>-7.9276135447525302</v>
      </c>
      <c r="I43" s="54">
        <v>2910.3258000000001</v>
      </c>
      <c r="J43" s="56">
        <v>15.268159527900499</v>
      </c>
      <c r="K43" s="54">
        <v>2273.9308999999998</v>
      </c>
      <c r="L43" s="56">
        <v>10.983777906478499</v>
      </c>
      <c r="M43" s="56">
        <v>0.279865540329304</v>
      </c>
      <c r="N43" s="54">
        <v>260611.57769999999</v>
      </c>
      <c r="O43" s="54">
        <v>16230694.0287</v>
      </c>
      <c r="P43" s="54">
        <v>76</v>
      </c>
      <c r="Q43" s="54">
        <v>65</v>
      </c>
      <c r="R43" s="56">
        <v>16.923076923076898</v>
      </c>
      <c r="S43" s="54">
        <v>250.807967105263</v>
      </c>
      <c r="T43" s="54">
        <v>550.65382615384601</v>
      </c>
      <c r="U43" s="57">
        <v>-119.551967391346</v>
      </c>
    </row>
  </sheetData>
  <mergeCells count="41">
    <mergeCell ref="B43:C43"/>
    <mergeCell ref="B40:C40"/>
    <mergeCell ref="B41:C41"/>
    <mergeCell ref="B42:C42"/>
    <mergeCell ref="A8:A43"/>
    <mergeCell ref="B38:C38"/>
    <mergeCell ref="B39:C39"/>
    <mergeCell ref="B31:C31"/>
    <mergeCell ref="B32:C32"/>
    <mergeCell ref="B33:C33"/>
    <mergeCell ref="B34:C34"/>
    <mergeCell ref="B35:C35"/>
    <mergeCell ref="B36:C36"/>
    <mergeCell ref="A1:U4"/>
    <mergeCell ref="W1:W4"/>
    <mergeCell ref="B6:C6"/>
    <mergeCell ref="A7:C7"/>
    <mergeCell ref="B37:C37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8:C8"/>
    <mergeCell ref="B9:C9"/>
    <mergeCell ref="B10:C10"/>
    <mergeCell ref="B11:C11"/>
    <mergeCell ref="B12:C1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67774</v>
      </c>
      <c r="D2" s="32">
        <v>773297.45446581196</v>
      </c>
      <c r="E2" s="32">
        <v>655634.31187777803</v>
      </c>
      <c r="F2" s="32">
        <v>117663.142588034</v>
      </c>
      <c r="G2" s="32">
        <v>655634.31187777803</v>
      </c>
      <c r="H2" s="32">
        <v>0.152157674784168</v>
      </c>
    </row>
    <row r="3" spans="1:8" ht="14.25">
      <c r="A3" s="32">
        <v>2</v>
      </c>
      <c r="B3" s="33">
        <v>13</v>
      </c>
      <c r="C3" s="32">
        <v>18818.044000000002</v>
      </c>
      <c r="D3" s="32">
        <v>133848.323889819</v>
      </c>
      <c r="E3" s="32">
        <v>102251.212784351</v>
      </c>
      <c r="F3" s="32">
        <v>31597.111105468601</v>
      </c>
      <c r="G3" s="32">
        <v>102251.212784351</v>
      </c>
      <c r="H3" s="32">
        <v>0.236066542988454</v>
      </c>
    </row>
    <row r="4" spans="1:8" ht="14.25">
      <c r="A4" s="32">
        <v>3</v>
      </c>
      <c r="B4" s="33">
        <v>14</v>
      </c>
      <c r="C4" s="32">
        <v>139408</v>
      </c>
      <c r="D4" s="32">
        <v>184046.46291282101</v>
      </c>
      <c r="E4" s="32">
        <v>136729.27767606801</v>
      </c>
      <c r="F4" s="32">
        <v>47317.185236752099</v>
      </c>
      <c r="G4" s="32">
        <v>136729.27767606801</v>
      </c>
      <c r="H4" s="32">
        <v>0.25709369518916197</v>
      </c>
    </row>
    <row r="5" spans="1:8" ht="14.25">
      <c r="A5" s="32">
        <v>4</v>
      </c>
      <c r="B5" s="33">
        <v>15</v>
      </c>
      <c r="C5" s="32">
        <v>4665</v>
      </c>
      <c r="D5" s="32">
        <v>74829.035458974395</v>
      </c>
      <c r="E5" s="32">
        <v>60323.476231623899</v>
      </c>
      <c r="F5" s="32">
        <v>14505.559227350401</v>
      </c>
      <c r="G5" s="32">
        <v>60323.476231623899</v>
      </c>
      <c r="H5" s="32">
        <v>0.19384934121332101</v>
      </c>
    </row>
    <row r="6" spans="1:8" ht="14.25">
      <c r="A6" s="32">
        <v>5</v>
      </c>
      <c r="B6" s="33">
        <v>16</v>
      </c>
      <c r="C6" s="32">
        <v>3639</v>
      </c>
      <c r="D6" s="32">
        <v>332513.80011025601</v>
      </c>
      <c r="E6" s="32">
        <v>346112.33534871798</v>
      </c>
      <c r="F6" s="32">
        <v>-13598.5352384615</v>
      </c>
      <c r="G6" s="32">
        <v>346112.33534871798</v>
      </c>
      <c r="H6" s="32">
        <v>-4.0896152983582901E-2</v>
      </c>
    </row>
    <row r="7" spans="1:8" ht="14.25">
      <c r="A7" s="32">
        <v>6</v>
      </c>
      <c r="B7" s="33">
        <v>17</v>
      </c>
      <c r="C7" s="32">
        <v>20867</v>
      </c>
      <c r="D7" s="32">
        <v>477045.04696581198</v>
      </c>
      <c r="E7" s="32">
        <v>385837.179713675</v>
      </c>
      <c r="F7" s="32">
        <v>91207.867252136799</v>
      </c>
      <c r="G7" s="32">
        <v>385837.179713675</v>
      </c>
      <c r="H7" s="32">
        <v>0.19119340580570601</v>
      </c>
    </row>
    <row r="8" spans="1:8" ht="14.25">
      <c r="A8" s="32">
        <v>7</v>
      </c>
      <c r="B8" s="33">
        <v>18</v>
      </c>
      <c r="C8" s="32">
        <v>47669</v>
      </c>
      <c r="D8" s="32">
        <v>258428.80463162399</v>
      </c>
      <c r="E8" s="32">
        <v>213694.98995982899</v>
      </c>
      <c r="F8" s="32">
        <v>44733.814671794898</v>
      </c>
      <c r="G8" s="32">
        <v>213694.98995982899</v>
      </c>
      <c r="H8" s="32">
        <v>0.173099181941272</v>
      </c>
    </row>
    <row r="9" spans="1:8" ht="14.25">
      <c r="A9" s="32">
        <v>8</v>
      </c>
      <c r="B9" s="33">
        <v>19</v>
      </c>
      <c r="C9" s="32">
        <v>19676</v>
      </c>
      <c r="D9" s="32">
        <v>156492.526403419</v>
      </c>
      <c r="E9" s="32">
        <v>132338.92850427399</v>
      </c>
      <c r="F9" s="32">
        <v>24153.597899145301</v>
      </c>
      <c r="G9" s="32">
        <v>132338.92850427399</v>
      </c>
      <c r="H9" s="32">
        <v>0.15434345942425501</v>
      </c>
    </row>
    <row r="10" spans="1:8" ht="14.25">
      <c r="A10" s="32">
        <v>9</v>
      </c>
      <c r="B10" s="33">
        <v>21</v>
      </c>
      <c r="C10" s="32">
        <v>192538</v>
      </c>
      <c r="D10" s="32">
        <v>814937.74329999997</v>
      </c>
      <c r="E10" s="32">
        <v>743895.22250000003</v>
      </c>
      <c r="F10" s="32">
        <v>71042.520799999998</v>
      </c>
      <c r="G10" s="32">
        <v>743895.22250000003</v>
      </c>
      <c r="H10" s="32">
        <v>8.7175396383435605E-2</v>
      </c>
    </row>
    <row r="11" spans="1:8" ht="14.25">
      <c r="A11" s="32">
        <v>10</v>
      </c>
      <c r="B11" s="33">
        <v>22</v>
      </c>
      <c r="C11" s="32">
        <v>30452</v>
      </c>
      <c r="D11" s="32">
        <v>444064.24996923102</v>
      </c>
      <c r="E11" s="32">
        <v>381381.84075384599</v>
      </c>
      <c r="F11" s="32">
        <v>62682.4092153846</v>
      </c>
      <c r="G11" s="32">
        <v>381381.84075384599</v>
      </c>
      <c r="H11" s="32">
        <v>0.14115617102644001</v>
      </c>
    </row>
    <row r="12" spans="1:8" ht="14.25">
      <c r="A12" s="32">
        <v>11</v>
      </c>
      <c r="B12" s="33">
        <v>23</v>
      </c>
      <c r="C12" s="32">
        <v>251623.736</v>
      </c>
      <c r="D12" s="32">
        <v>2062724.0819675201</v>
      </c>
      <c r="E12" s="32">
        <v>1741000.9912572601</v>
      </c>
      <c r="F12" s="32">
        <v>321723.09071025602</v>
      </c>
      <c r="G12" s="32">
        <v>1741000.9912572601</v>
      </c>
      <c r="H12" s="32">
        <v>0.15597000758501001</v>
      </c>
    </row>
    <row r="13" spans="1:8" ht="14.25">
      <c r="A13" s="32">
        <v>12</v>
      </c>
      <c r="B13" s="33">
        <v>24</v>
      </c>
      <c r="C13" s="32">
        <v>38330.082000000002</v>
      </c>
      <c r="D13" s="32">
        <v>899447.24551282101</v>
      </c>
      <c r="E13" s="32">
        <v>842219.484920513</v>
      </c>
      <c r="F13" s="32">
        <v>57227.760592307699</v>
      </c>
      <c r="G13" s="32">
        <v>842219.484920513</v>
      </c>
      <c r="H13" s="32">
        <v>6.3625477622847398E-2</v>
      </c>
    </row>
    <row r="14" spans="1:8" ht="14.25">
      <c r="A14" s="32">
        <v>13</v>
      </c>
      <c r="B14" s="33">
        <v>25</v>
      </c>
      <c r="C14" s="32">
        <v>100154</v>
      </c>
      <c r="D14" s="32">
        <v>1433638.7479999999</v>
      </c>
      <c r="E14" s="32">
        <v>1374004.8234000001</v>
      </c>
      <c r="F14" s="32">
        <v>59633.924599999998</v>
      </c>
      <c r="G14" s="32">
        <v>1374004.8234000001</v>
      </c>
      <c r="H14" s="32">
        <v>4.1596200356046699E-2</v>
      </c>
    </row>
    <row r="15" spans="1:8" ht="14.25">
      <c r="A15" s="32">
        <v>14</v>
      </c>
      <c r="B15" s="33">
        <v>26</v>
      </c>
      <c r="C15" s="32">
        <v>84813</v>
      </c>
      <c r="D15" s="32">
        <v>429261.45960034803</v>
      </c>
      <c r="E15" s="32">
        <v>375862.87755026098</v>
      </c>
      <c r="F15" s="32">
        <v>53398.582050087003</v>
      </c>
      <c r="G15" s="32">
        <v>375862.87755026098</v>
      </c>
      <c r="H15" s="32">
        <v>0.12439640423298701</v>
      </c>
    </row>
    <row r="16" spans="1:8" ht="14.25">
      <c r="A16" s="32">
        <v>15</v>
      </c>
      <c r="B16" s="33">
        <v>27</v>
      </c>
      <c r="C16" s="32">
        <v>189984.451</v>
      </c>
      <c r="D16" s="32">
        <v>1250892.0223067801</v>
      </c>
      <c r="E16" s="32">
        <v>1072681.73592743</v>
      </c>
      <c r="F16" s="32">
        <v>178210.28637935099</v>
      </c>
      <c r="G16" s="32">
        <v>1072681.73592743</v>
      </c>
      <c r="H16" s="32">
        <v>0.14246656242215999</v>
      </c>
    </row>
    <row r="17" spans="1:8" ht="14.25">
      <c r="A17" s="32">
        <v>16</v>
      </c>
      <c r="B17" s="33">
        <v>29</v>
      </c>
      <c r="C17" s="32">
        <v>256908</v>
      </c>
      <c r="D17" s="32">
        <v>3138179.0648359</v>
      </c>
      <c r="E17" s="32">
        <v>2879694.8839615402</v>
      </c>
      <c r="F17" s="32">
        <v>258484.18087435901</v>
      </c>
      <c r="G17" s="32">
        <v>2879694.8839615402</v>
      </c>
      <c r="H17" s="32">
        <v>8.2367569069190696E-2</v>
      </c>
    </row>
    <row r="18" spans="1:8" ht="14.25">
      <c r="A18" s="32">
        <v>17</v>
      </c>
      <c r="B18" s="33">
        <v>31</v>
      </c>
      <c r="C18" s="32">
        <v>55859.652999999998</v>
      </c>
      <c r="D18" s="32">
        <v>363571.34317091701</v>
      </c>
      <c r="E18" s="32">
        <v>314328.74166700698</v>
      </c>
      <c r="F18" s="32">
        <v>49242.601503910701</v>
      </c>
      <c r="G18" s="32">
        <v>314328.74166700698</v>
      </c>
      <c r="H18" s="32">
        <v>0.13544137190361899</v>
      </c>
    </row>
    <row r="19" spans="1:8" ht="14.25">
      <c r="A19" s="32">
        <v>18</v>
      </c>
      <c r="B19" s="33">
        <v>32</v>
      </c>
      <c r="C19" s="32">
        <v>35903.300000000003</v>
      </c>
      <c r="D19" s="32">
        <v>505456.431317351</v>
      </c>
      <c r="E19" s="32">
        <v>470775.05266015098</v>
      </c>
      <c r="F19" s="32">
        <v>34681.378657200497</v>
      </c>
      <c r="G19" s="32">
        <v>470775.05266015098</v>
      </c>
      <c r="H19" s="32">
        <v>6.8613982350193406E-2</v>
      </c>
    </row>
    <row r="20" spans="1:8" ht="14.25">
      <c r="A20" s="32">
        <v>19</v>
      </c>
      <c r="B20" s="33">
        <v>33</v>
      </c>
      <c r="C20" s="32">
        <v>58438.760999999999</v>
      </c>
      <c r="D20" s="32">
        <v>646255.32224094996</v>
      </c>
      <c r="E20" s="32">
        <v>526911.35110737197</v>
      </c>
      <c r="F20" s="32">
        <v>119343.971133578</v>
      </c>
      <c r="G20" s="32">
        <v>526911.35110737197</v>
      </c>
      <c r="H20" s="32">
        <v>0.184670001199745</v>
      </c>
    </row>
    <row r="21" spans="1:8" ht="14.25">
      <c r="A21" s="32">
        <v>20</v>
      </c>
      <c r="B21" s="33">
        <v>34</v>
      </c>
      <c r="C21" s="32">
        <v>61469.091999999997</v>
      </c>
      <c r="D21" s="32">
        <v>320686.73254187999</v>
      </c>
      <c r="E21" s="32">
        <v>227908.19915912201</v>
      </c>
      <c r="F21" s="32">
        <v>92778.533382758207</v>
      </c>
      <c r="G21" s="32">
        <v>227908.19915912201</v>
      </c>
      <c r="H21" s="32">
        <v>0.28931204184021497</v>
      </c>
    </row>
    <row r="22" spans="1:8" ht="14.25">
      <c r="A22" s="32">
        <v>21</v>
      </c>
      <c r="B22" s="33">
        <v>35</v>
      </c>
      <c r="C22" s="32">
        <v>56945.360999999997</v>
      </c>
      <c r="D22" s="32">
        <v>1383470.0652584101</v>
      </c>
      <c r="E22" s="32">
        <v>1350164.3111616799</v>
      </c>
      <c r="F22" s="32">
        <v>33305.754096725999</v>
      </c>
      <c r="G22" s="32">
        <v>1350164.3111616799</v>
      </c>
      <c r="H22" s="32">
        <v>2.4074069206914898E-2</v>
      </c>
    </row>
    <row r="23" spans="1:8" ht="14.25">
      <c r="A23" s="32">
        <v>22</v>
      </c>
      <c r="B23" s="33">
        <v>36</v>
      </c>
      <c r="C23" s="32">
        <v>147078.489</v>
      </c>
      <c r="D23" s="32">
        <v>591853.70354601799</v>
      </c>
      <c r="E23" s="32">
        <v>500000.89218713</v>
      </c>
      <c r="F23" s="32">
        <v>91852.811358887993</v>
      </c>
      <c r="G23" s="32">
        <v>500000.89218713</v>
      </c>
      <c r="H23" s="32">
        <v>0.15519512813481301</v>
      </c>
    </row>
    <row r="24" spans="1:8" ht="14.25">
      <c r="A24" s="32">
        <v>23</v>
      </c>
      <c r="B24" s="33">
        <v>37</v>
      </c>
      <c r="C24" s="32">
        <v>127751.17</v>
      </c>
      <c r="D24" s="32">
        <v>1030775.96662655</v>
      </c>
      <c r="E24" s="32">
        <v>871961.38558248803</v>
      </c>
      <c r="F24" s="32">
        <v>158814.58104406099</v>
      </c>
      <c r="G24" s="32">
        <v>871961.38558248803</v>
      </c>
      <c r="H24" s="32">
        <v>0.154072840448364</v>
      </c>
    </row>
    <row r="25" spans="1:8" ht="14.25">
      <c r="A25" s="32">
        <v>24</v>
      </c>
      <c r="B25" s="33">
        <v>38</v>
      </c>
      <c r="C25" s="32">
        <v>343444.163</v>
      </c>
      <c r="D25" s="32">
        <v>1508245.97280265</v>
      </c>
      <c r="E25" s="32">
        <v>1478445.39551239</v>
      </c>
      <c r="F25" s="32">
        <v>29800.577290265501</v>
      </c>
      <c r="G25" s="32">
        <v>1478445.39551239</v>
      </c>
      <c r="H25" s="32">
        <v>1.97584331916958E-2</v>
      </c>
    </row>
    <row r="26" spans="1:8" ht="14.25">
      <c r="A26" s="32">
        <v>25</v>
      </c>
      <c r="B26" s="33">
        <v>39</v>
      </c>
      <c r="C26" s="32">
        <v>148257.283</v>
      </c>
      <c r="D26" s="32">
        <v>176038.09126088</v>
      </c>
      <c r="E26" s="32">
        <v>134621.52926338301</v>
      </c>
      <c r="F26" s="32">
        <v>41416.561997497702</v>
      </c>
      <c r="G26" s="32">
        <v>134621.52926338301</v>
      </c>
      <c r="H26" s="32">
        <v>0.235270455961263</v>
      </c>
    </row>
    <row r="27" spans="1:8" ht="14.25">
      <c r="A27" s="32">
        <v>26</v>
      </c>
      <c r="B27" s="33">
        <v>40</v>
      </c>
      <c r="C27" s="32">
        <v>2</v>
      </c>
      <c r="D27" s="32">
        <v>21.545300000000001</v>
      </c>
      <c r="E27" s="32">
        <v>20.497699999999998</v>
      </c>
      <c r="F27" s="32">
        <v>1.0476000000000001</v>
      </c>
      <c r="G27" s="32">
        <v>20.497699999999998</v>
      </c>
      <c r="H27" s="32">
        <v>4.86231335836586E-2</v>
      </c>
    </row>
    <row r="28" spans="1:8" ht="14.25">
      <c r="A28" s="32">
        <v>27</v>
      </c>
      <c r="B28" s="33">
        <v>42</v>
      </c>
      <c r="C28" s="32">
        <v>25231.745999999999</v>
      </c>
      <c r="D28" s="32">
        <v>340138.20549999998</v>
      </c>
      <c r="E28" s="32">
        <v>316471.17989999999</v>
      </c>
      <c r="F28" s="32">
        <v>23667.025600000001</v>
      </c>
      <c r="G28" s="32">
        <v>316471.17989999999</v>
      </c>
      <c r="H28" s="32">
        <v>6.9580615224360598E-2</v>
      </c>
    </row>
    <row r="29" spans="1:8" ht="14.25">
      <c r="A29" s="32">
        <v>28</v>
      </c>
      <c r="B29" s="33">
        <v>75</v>
      </c>
      <c r="C29" s="32">
        <v>507</v>
      </c>
      <c r="D29" s="32">
        <v>270088.03418803401</v>
      </c>
      <c r="E29" s="32">
        <v>251426.77230769201</v>
      </c>
      <c r="F29" s="32">
        <v>18661.261880341899</v>
      </c>
      <c r="G29" s="32">
        <v>251426.77230769201</v>
      </c>
      <c r="H29" s="32">
        <v>6.9093256709588199E-2</v>
      </c>
    </row>
    <row r="30" spans="1:8" ht="14.25">
      <c r="A30" s="32">
        <v>29</v>
      </c>
      <c r="B30" s="33">
        <v>76</v>
      </c>
      <c r="C30" s="32">
        <v>3356</v>
      </c>
      <c r="D30" s="32">
        <v>669573.22237435903</v>
      </c>
      <c r="E30" s="32">
        <v>627843.89712307695</v>
      </c>
      <c r="F30" s="32">
        <v>41729.325251282098</v>
      </c>
      <c r="G30" s="32">
        <v>627843.89712307695</v>
      </c>
      <c r="H30" s="32">
        <v>6.2322273138860899E-2</v>
      </c>
    </row>
    <row r="31" spans="1:8" ht="14.25">
      <c r="A31" s="32">
        <v>30</v>
      </c>
      <c r="B31" s="33">
        <v>99</v>
      </c>
      <c r="C31" s="32">
        <v>76</v>
      </c>
      <c r="D31" s="32">
        <v>19061.405113077701</v>
      </c>
      <c r="E31" s="32">
        <v>16151.0802511156</v>
      </c>
      <c r="F31" s="32">
        <v>2910.3248619620299</v>
      </c>
      <c r="G31" s="32">
        <v>16151.0802511156</v>
      </c>
      <c r="H31" s="32">
        <v>0.15268154916687199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activeCell="A7" sqref="A7:XFD7"/>
    </sheetView>
  </sheetViews>
  <sheetFormatPr defaultRowHeight="13.5"/>
  <cols>
    <col min="1" max="1" width="7.75" bestFit="1" customWidth="1"/>
    <col min="4" max="4" width="11.5" bestFit="1" customWidth="1"/>
    <col min="7" max="7" width="11.5" bestFit="1" customWidth="1"/>
    <col min="9" max="9" width="10.5" bestFit="1" customWidth="1"/>
    <col min="11" max="11" width="10.5" bestFit="1" customWidth="1"/>
    <col min="14" max="14" width="12.5" bestFit="1" customWidth="1"/>
    <col min="15" max="15" width="13.875" bestFit="1" customWidth="1"/>
    <col min="16" max="16" width="10.5" bestFit="1" customWidth="1"/>
    <col min="17" max="17" width="9.25" bestFit="1" customWidth="1"/>
  </cols>
  <sheetData>
    <row r="1" spans="1:23" ht="25.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36" t="s">
        <v>47</v>
      </c>
      <c r="W1" s="66"/>
    </row>
    <row r="2" spans="1:2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36"/>
      <c r="W2" s="66"/>
    </row>
    <row r="3" spans="1:23" ht="7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7" t="s">
        <v>48</v>
      </c>
      <c r="W3" s="66"/>
    </row>
    <row r="4" spans="1:23" ht="15" thickTop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35"/>
      <c r="W4" s="66"/>
    </row>
    <row r="5" spans="1:23" ht="22.5" thickTop="1" thickBot="1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  <c r="V5" s="35"/>
      <c r="W5" s="35"/>
    </row>
    <row r="6" spans="1:23" ht="14.25" thickBot="1">
      <c r="A6" s="43" t="s">
        <v>3</v>
      </c>
      <c r="B6" s="67" t="s">
        <v>4</v>
      </c>
      <c r="C6" s="68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V6" s="35"/>
      <c r="W6" s="35"/>
    </row>
    <row r="7" spans="1:23" ht="14.25" thickBot="1">
      <c r="A7" s="69" t="s">
        <v>5</v>
      </c>
      <c r="B7" s="70"/>
      <c r="C7" s="71"/>
      <c r="D7" s="45">
        <v>19599508.556299999</v>
      </c>
      <c r="E7" s="46"/>
      <c r="F7" s="46"/>
      <c r="G7" s="45">
        <v>12716834.104699999</v>
      </c>
      <c r="H7" s="47">
        <v>54.122546499653197</v>
      </c>
      <c r="I7" s="45">
        <v>2170790.2563999998</v>
      </c>
      <c r="J7" s="47">
        <v>11.075738201110299</v>
      </c>
      <c r="K7" s="45">
        <v>1750065.8615000001</v>
      </c>
      <c r="L7" s="47">
        <v>13.7618046055441</v>
      </c>
      <c r="M7" s="47">
        <v>0.24040489227039299</v>
      </c>
      <c r="N7" s="45">
        <v>109794924.4119</v>
      </c>
      <c r="O7" s="45">
        <v>5926514129.6372995</v>
      </c>
      <c r="P7" s="45">
        <v>1110839</v>
      </c>
      <c r="Q7" s="45">
        <v>928540</v>
      </c>
      <c r="R7" s="47">
        <v>19.632864496952202</v>
      </c>
      <c r="S7" s="45">
        <v>17.643878686560299</v>
      </c>
      <c r="T7" s="45">
        <v>17.1905811175609</v>
      </c>
      <c r="U7" s="48">
        <v>2.5691492049575699</v>
      </c>
      <c r="V7" s="35"/>
      <c r="W7" s="35"/>
    </row>
    <row r="8" spans="1:23" ht="14.25" thickBot="1">
      <c r="A8" s="72">
        <v>41615</v>
      </c>
      <c r="B8" s="62" t="s">
        <v>6</v>
      </c>
      <c r="C8" s="63"/>
      <c r="D8" s="49">
        <v>691973.8798</v>
      </c>
      <c r="E8" s="50"/>
      <c r="F8" s="50"/>
      <c r="G8" s="49">
        <v>434676.65230000002</v>
      </c>
      <c r="H8" s="51">
        <v>59.1927875901698</v>
      </c>
      <c r="I8" s="49">
        <v>96694.195999999996</v>
      </c>
      <c r="J8" s="51">
        <v>13.973677160754599</v>
      </c>
      <c r="K8" s="49">
        <v>112848.6884</v>
      </c>
      <c r="L8" s="51">
        <v>25.9615251481498</v>
      </c>
      <c r="M8" s="51">
        <v>-0.14315179581653001</v>
      </c>
      <c r="N8" s="49">
        <v>4049759.5781</v>
      </c>
      <c r="O8" s="49">
        <v>208304412.26679999</v>
      </c>
      <c r="P8" s="49">
        <v>29083</v>
      </c>
      <c r="Q8" s="49">
        <v>23761</v>
      </c>
      <c r="R8" s="51">
        <v>22.398047220234801</v>
      </c>
      <c r="S8" s="49">
        <v>23.793070859264901</v>
      </c>
      <c r="T8" s="49">
        <v>22.906831442279401</v>
      </c>
      <c r="U8" s="52">
        <v>3.72477946301077</v>
      </c>
      <c r="V8" s="35"/>
      <c r="W8" s="35"/>
    </row>
    <row r="9" spans="1:23" ht="14.25" thickBot="1">
      <c r="A9" s="73"/>
      <c r="B9" s="62" t="s">
        <v>7</v>
      </c>
      <c r="C9" s="63"/>
      <c r="D9" s="49">
        <v>143981.97949999999</v>
      </c>
      <c r="E9" s="50"/>
      <c r="F9" s="50"/>
      <c r="G9" s="49">
        <v>63238.7408</v>
      </c>
      <c r="H9" s="51">
        <v>127.680022844478</v>
      </c>
      <c r="I9" s="49">
        <v>33788.260900000001</v>
      </c>
      <c r="J9" s="51">
        <v>23.4670067860819</v>
      </c>
      <c r="K9" s="49">
        <v>14909.478300000001</v>
      </c>
      <c r="L9" s="51">
        <v>23.5764945844716</v>
      </c>
      <c r="M9" s="51">
        <v>1.26622690748341</v>
      </c>
      <c r="N9" s="49">
        <v>647990.00269999995</v>
      </c>
      <c r="O9" s="49">
        <v>38456409.304899998</v>
      </c>
      <c r="P9" s="49">
        <v>9058</v>
      </c>
      <c r="Q9" s="49">
        <v>5781</v>
      </c>
      <c r="R9" s="51">
        <v>56.685694516519597</v>
      </c>
      <c r="S9" s="49">
        <v>15.895559671009099</v>
      </c>
      <c r="T9" s="49">
        <v>15.8313527071441</v>
      </c>
      <c r="U9" s="52">
        <v>0.40393018675562098</v>
      </c>
      <c r="V9" s="35"/>
      <c r="W9" s="35"/>
    </row>
    <row r="10" spans="1:23" ht="14.25" thickBot="1">
      <c r="A10" s="73"/>
      <c r="B10" s="62" t="s">
        <v>8</v>
      </c>
      <c r="C10" s="63"/>
      <c r="D10" s="49">
        <v>184595.98989999999</v>
      </c>
      <c r="E10" s="50"/>
      <c r="F10" s="50"/>
      <c r="G10" s="49">
        <v>76478.374599999996</v>
      </c>
      <c r="H10" s="51">
        <v>141.370179302948</v>
      </c>
      <c r="I10" s="49">
        <v>47841.689100000003</v>
      </c>
      <c r="J10" s="51">
        <v>25.916970962325301</v>
      </c>
      <c r="K10" s="49">
        <v>25087.464800000002</v>
      </c>
      <c r="L10" s="51">
        <v>32.803344646396297</v>
      </c>
      <c r="M10" s="51">
        <v>0.90699576387646796</v>
      </c>
      <c r="N10" s="49">
        <v>863448.26130000001</v>
      </c>
      <c r="O10" s="49">
        <v>52209567.728500001</v>
      </c>
      <c r="P10" s="49">
        <v>101726</v>
      </c>
      <c r="Q10" s="49">
        <v>82287</v>
      </c>
      <c r="R10" s="51">
        <v>23.623415606353401</v>
      </c>
      <c r="S10" s="49">
        <v>1.81463922595993</v>
      </c>
      <c r="T10" s="49">
        <v>1.41508790817505</v>
      </c>
      <c r="U10" s="52">
        <v>22.018223350899198</v>
      </c>
      <c r="V10" s="35"/>
      <c r="W10" s="35"/>
    </row>
    <row r="11" spans="1:23" ht="14.25" thickBot="1">
      <c r="A11" s="73"/>
      <c r="B11" s="62" t="s">
        <v>9</v>
      </c>
      <c r="C11" s="63"/>
      <c r="D11" s="49">
        <v>73979.869300000006</v>
      </c>
      <c r="E11" s="50"/>
      <c r="F11" s="50"/>
      <c r="G11" s="49">
        <v>54195.889000000003</v>
      </c>
      <c r="H11" s="51">
        <v>36.504577496643698</v>
      </c>
      <c r="I11" s="49">
        <v>14442.319299999999</v>
      </c>
      <c r="J11" s="51">
        <v>19.521958387671798</v>
      </c>
      <c r="K11" s="49">
        <v>12381.270699999999</v>
      </c>
      <c r="L11" s="51">
        <v>22.845405672743901</v>
      </c>
      <c r="M11" s="51">
        <v>0.16646503012005101</v>
      </c>
      <c r="N11" s="49">
        <v>442890.54399999999</v>
      </c>
      <c r="O11" s="49">
        <v>19012456.484499998</v>
      </c>
      <c r="P11" s="49">
        <v>3603</v>
      </c>
      <c r="Q11" s="49">
        <v>2823</v>
      </c>
      <c r="R11" s="51">
        <v>27.630180658873599</v>
      </c>
      <c r="S11" s="49">
        <v>20.532852983624799</v>
      </c>
      <c r="T11" s="49">
        <v>19.927477612469001</v>
      </c>
      <c r="U11" s="52">
        <v>2.9483256498186101</v>
      </c>
      <c r="V11" s="35"/>
      <c r="W11" s="35"/>
    </row>
    <row r="12" spans="1:23" ht="14.25" thickBot="1">
      <c r="A12" s="73"/>
      <c r="B12" s="62" t="s">
        <v>10</v>
      </c>
      <c r="C12" s="63"/>
      <c r="D12" s="49">
        <v>261480.51920000001</v>
      </c>
      <c r="E12" s="50"/>
      <c r="F12" s="50"/>
      <c r="G12" s="49">
        <v>198463.79</v>
      </c>
      <c r="H12" s="51">
        <v>31.752255260266899</v>
      </c>
      <c r="I12" s="49">
        <v>-2953.9713999999999</v>
      </c>
      <c r="J12" s="51">
        <v>-1.12970993366453</v>
      </c>
      <c r="K12" s="49">
        <v>25284.142199999998</v>
      </c>
      <c r="L12" s="51">
        <v>12.739927117183401</v>
      </c>
      <c r="M12" s="51">
        <v>-1.1168309914029799</v>
      </c>
      <c r="N12" s="49">
        <v>1738544.6828000001</v>
      </c>
      <c r="O12" s="49">
        <v>73729376.337400004</v>
      </c>
      <c r="P12" s="49">
        <v>2070</v>
      </c>
      <c r="Q12" s="49">
        <v>1817</v>
      </c>
      <c r="R12" s="51">
        <v>13.924050632911401</v>
      </c>
      <c r="S12" s="49">
        <v>126.319091400966</v>
      </c>
      <c r="T12" s="49">
        <v>130.10731375894301</v>
      </c>
      <c r="U12" s="52">
        <v>-2.9989309739035801</v>
      </c>
      <c r="V12" s="35"/>
      <c r="W12" s="35"/>
    </row>
    <row r="13" spans="1:23" ht="14.25" thickBot="1">
      <c r="A13" s="73"/>
      <c r="B13" s="62" t="s">
        <v>11</v>
      </c>
      <c r="C13" s="63"/>
      <c r="D13" s="49">
        <v>444720.52409999998</v>
      </c>
      <c r="E13" s="50"/>
      <c r="F13" s="50"/>
      <c r="G13" s="49">
        <v>319906.78379999998</v>
      </c>
      <c r="H13" s="51">
        <v>39.015659129639197</v>
      </c>
      <c r="I13" s="49">
        <v>83488.091400000005</v>
      </c>
      <c r="J13" s="51">
        <v>18.773159068599</v>
      </c>
      <c r="K13" s="49">
        <v>71458.598100000003</v>
      </c>
      <c r="L13" s="51">
        <v>22.337318781171799</v>
      </c>
      <c r="M13" s="51">
        <v>0.168342139642395</v>
      </c>
      <c r="N13" s="49">
        <v>2841879.9786</v>
      </c>
      <c r="O13" s="49">
        <v>112521243.3849</v>
      </c>
      <c r="P13" s="49">
        <v>11850</v>
      </c>
      <c r="Q13" s="49">
        <v>9795</v>
      </c>
      <c r="R13" s="51">
        <v>20.980091883614101</v>
      </c>
      <c r="S13" s="49">
        <v>37.529158151898699</v>
      </c>
      <c r="T13" s="49">
        <v>36.809896253190402</v>
      </c>
      <c r="U13" s="52">
        <v>1.9165415216539701</v>
      </c>
      <c r="V13" s="35"/>
      <c r="W13" s="35"/>
    </row>
    <row r="14" spans="1:23" ht="14.25" thickBot="1">
      <c r="A14" s="73"/>
      <c r="B14" s="62" t="s">
        <v>12</v>
      </c>
      <c r="C14" s="63"/>
      <c r="D14" s="49">
        <v>233926.62160000001</v>
      </c>
      <c r="E14" s="50"/>
      <c r="F14" s="50"/>
      <c r="G14" s="49">
        <v>124551.045</v>
      </c>
      <c r="H14" s="51">
        <v>87.815864250677294</v>
      </c>
      <c r="I14" s="49">
        <v>40593.963499999998</v>
      </c>
      <c r="J14" s="51">
        <v>17.353289344473598</v>
      </c>
      <c r="K14" s="49">
        <v>24613.136299999998</v>
      </c>
      <c r="L14" s="51">
        <v>19.7614851806342</v>
      </c>
      <c r="M14" s="51">
        <v>0.64928040885224403</v>
      </c>
      <c r="N14" s="49">
        <v>1343562.6292000001</v>
      </c>
      <c r="O14" s="49">
        <v>58033250.274300002</v>
      </c>
      <c r="P14" s="49">
        <v>3307</v>
      </c>
      <c r="Q14" s="49">
        <v>2732</v>
      </c>
      <c r="R14" s="51">
        <v>21.046852122986799</v>
      </c>
      <c r="S14" s="49">
        <v>70.736807257332899</v>
      </c>
      <c r="T14" s="49">
        <v>69.792414568081995</v>
      </c>
      <c r="U14" s="52">
        <v>1.3350796082940699</v>
      </c>
      <c r="V14" s="35"/>
      <c r="W14" s="35"/>
    </row>
    <row r="15" spans="1:23" ht="14.25" thickBot="1">
      <c r="A15" s="73"/>
      <c r="B15" s="62" t="s">
        <v>13</v>
      </c>
      <c r="C15" s="63"/>
      <c r="D15" s="49">
        <v>142101.33600000001</v>
      </c>
      <c r="E15" s="50"/>
      <c r="F15" s="50"/>
      <c r="G15" s="49">
        <v>73361.126999999993</v>
      </c>
      <c r="H15" s="51">
        <v>93.701135480102394</v>
      </c>
      <c r="I15" s="49">
        <v>23175.647000000001</v>
      </c>
      <c r="J15" s="51">
        <v>16.3092393445196</v>
      </c>
      <c r="K15" s="49">
        <v>17109.939699999999</v>
      </c>
      <c r="L15" s="51">
        <v>23.322896470769901</v>
      </c>
      <c r="M15" s="51">
        <v>0.35451365734503498</v>
      </c>
      <c r="N15" s="49">
        <v>857033.23510000005</v>
      </c>
      <c r="O15" s="49">
        <v>36847976.697400004</v>
      </c>
      <c r="P15" s="49">
        <v>4734</v>
      </c>
      <c r="Q15" s="49">
        <v>4048</v>
      </c>
      <c r="R15" s="51">
        <v>16.946640316205499</v>
      </c>
      <c r="S15" s="49">
        <v>30.0171812420786</v>
      </c>
      <c r="T15" s="49">
        <v>29.249678236166002</v>
      </c>
      <c r="U15" s="52">
        <v>2.5568790078019399</v>
      </c>
      <c r="V15" s="35"/>
      <c r="W15" s="35"/>
    </row>
    <row r="16" spans="1:23" ht="14.25" thickBot="1">
      <c r="A16" s="73"/>
      <c r="B16" s="62" t="s">
        <v>14</v>
      </c>
      <c r="C16" s="63"/>
      <c r="D16" s="49">
        <v>809382.8702</v>
      </c>
      <c r="E16" s="50"/>
      <c r="F16" s="50"/>
      <c r="G16" s="49">
        <v>387897.4572</v>
      </c>
      <c r="H16" s="51">
        <v>108.658978082107</v>
      </c>
      <c r="I16" s="49">
        <v>72341.5579</v>
      </c>
      <c r="J16" s="51">
        <v>8.9378661895975497</v>
      </c>
      <c r="K16" s="49">
        <v>31022.7147</v>
      </c>
      <c r="L16" s="51">
        <v>7.9976586915352401</v>
      </c>
      <c r="M16" s="51">
        <v>1.33188999091688</v>
      </c>
      <c r="N16" s="49">
        <v>4166045.6664999998</v>
      </c>
      <c r="O16" s="49">
        <v>290111257.82010001</v>
      </c>
      <c r="P16" s="49">
        <v>52755</v>
      </c>
      <c r="Q16" s="49">
        <v>37769</v>
      </c>
      <c r="R16" s="51">
        <v>39.678042839365602</v>
      </c>
      <c r="S16" s="49">
        <v>15.3422968476922</v>
      </c>
      <c r="T16" s="49">
        <v>15.2140868251741</v>
      </c>
      <c r="U16" s="52">
        <v>0.83566381090692499</v>
      </c>
      <c r="V16" s="35"/>
      <c r="W16" s="35"/>
    </row>
    <row r="17" spans="1:21" ht="14.25" thickBot="1">
      <c r="A17" s="73"/>
      <c r="B17" s="62" t="s">
        <v>15</v>
      </c>
      <c r="C17" s="63"/>
      <c r="D17" s="49">
        <v>476222.38199999998</v>
      </c>
      <c r="E17" s="50"/>
      <c r="F17" s="50"/>
      <c r="G17" s="49">
        <v>662831.22719999996</v>
      </c>
      <c r="H17" s="51">
        <v>-28.153297180685399</v>
      </c>
      <c r="I17" s="49">
        <v>64169.613299999997</v>
      </c>
      <c r="J17" s="51">
        <v>13.474715957386501</v>
      </c>
      <c r="K17" s="49">
        <v>87194.934800000003</v>
      </c>
      <c r="L17" s="51">
        <v>13.1549225838888</v>
      </c>
      <c r="M17" s="51">
        <v>-0.26406719097632703</v>
      </c>
      <c r="N17" s="49">
        <v>3229394.2916999999</v>
      </c>
      <c r="O17" s="49">
        <v>268512401.36299998</v>
      </c>
      <c r="P17" s="49">
        <v>11323</v>
      </c>
      <c r="Q17" s="49">
        <v>9991</v>
      </c>
      <c r="R17" s="51">
        <v>13.331998798919001</v>
      </c>
      <c r="S17" s="49">
        <v>42.057968912832301</v>
      </c>
      <c r="T17" s="49">
        <v>44.264471554399002</v>
      </c>
      <c r="U17" s="52">
        <v>-5.2463366600983097</v>
      </c>
    </row>
    <row r="18" spans="1:21" ht="14.25" thickBot="1">
      <c r="A18" s="73"/>
      <c r="B18" s="62" t="s">
        <v>16</v>
      </c>
      <c r="C18" s="63"/>
      <c r="D18" s="49">
        <v>2048729.8570000001</v>
      </c>
      <c r="E18" s="50"/>
      <c r="F18" s="50"/>
      <c r="G18" s="49">
        <v>1101063.4003000001</v>
      </c>
      <c r="H18" s="51">
        <v>86.068291475476798</v>
      </c>
      <c r="I18" s="49">
        <v>318567.2267</v>
      </c>
      <c r="J18" s="51">
        <v>15.5494989059458</v>
      </c>
      <c r="K18" s="49">
        <v>215345.90599999999</v>
      </c>
      <c r="L18" s="51">
        <v>19.557993294602799</v>
      </c>
      <c r="M18" s="51">
        <v>0.47932799196099002</v>
      </c>
      <c r="N18" s="49">
        <v>10491755.537799999</v>
      </c>
      <c r="O18" s="49">
        <v>674357329.36249995</v>
      </c>
      <c r="P18" s="49">
        <v>107676</v>
      </c>
      <c r="Q18" s="49">
        <v>81231</v>
      </c>
      <c r="R18" s="51">
        <v>32.555305240610103</v>
      </c>
      <c r="S18" s="49">
        <v>19.026801302054299</v>
      </c>
      <c r="T18" s="49">
        <v>18.922297153795999</v>
      </c>
      <c r="U18" s="52">
        <v>0.54924706785613597</v>
      </c>
    </row>
    <row r="19" spans="1:21" ht="14.25" thickBot="1">
      <c r="A19" s="73"/>
      <c r="B19" s="62" t="s">
        <v>17</v>
      </c>
      <c r="C19" s="63"/>
      <c r="D19" s="49">
        <v>827633.67460000003</v>
      </c>
      <c r="E19" s="50"/>
      <c r="F19" s="50"/>
      <c r="G19" s="49">
        <v>503288.39480000001</v>
      </c>
      <c r="H19" s="51">
        <v>64.445213351062904</v>
      </c>
      <c r="I19" s="49">
        <v>57857.884899999997</v>
      </c>
      <c r="J19" s="51">
        <v>6.9907601243947699</v>
      </c>
      <c r="K19" s="49">
        <v>61438.416899999997</v>
      </c>
      <c r="L19" s="51">
        <v>12.2073978924976</v>
      </c>
      <c r="M19" s="51">
        <v>-5.8278389656879002E-2</v>
      </c>
      <c r="N19" s="49">
        <v>4890029.7573999995</v>
      </c>
      <c r="O19" s="49">
        <v>236059905.34330001</v>
      </c>
      <c r="P19" s="49">
        <v>19210</v>
      </c>
      <c r="Q19" s="49">
        <v>14986</v>
      </c>
      <c r="R19" s="51">
        <v>28.186307220072099</v>
      </c>
      <c r="S19" s="49">
        <v>43.083481238938099</v>
      </c>
      <c r="T19" s="49">
        <v>45.351719758441199</v>
      </c>
      <c r="U19" s="52">
        <v>-5.2647521840764497</v>
      </c>
    </row>
    <row r="20" spans="1:21" ht="14.25" thickBot="1">
      <c r="A20" s="73"/>
      <c r="B20" s="62" t="s">
        <v>18</v>
      </c>
      <c r="C20" s="63"/>
      <c r="D20" s="49">
        <v>1272211.588</v>
      </c>
      <c r="E20" s="50"/>
      <c r="F20" s="50"/>
      <c r="G20" s="49">
        <v>789724.71790000005</v>
      </c>
      <c r="H20" s="51">
        <v>61.095576618521797</v>
      </c>
      <c r="I20" s="49">
        <v>78460.385699999999</v>
      </c>
      <c r="J20" s="51">
        <v>6.1672434396973896</v>
      </c>
      <c r="K20" s="49">
        <v>60435.230799999998</v>
      </c>
      <c r="L20" s="51">
        <v>7.6526958609965501</v>
      </c>
      <c r="M20" s="51">
        <v>0.29825574687802803</v>
      </c>
      <c r="N20" s="49">
        <v>7312428.8561000004</v>
      </c>
      <c r="O20" s="49">
        <v>361182345.75950003</v>
      </c>
      <c r="P20" s="49">
        <v>43962</v>
      </c>
      <c r="Q20" s="49">
        <v>38653</v>
      </c>
      <c r="R20" s="51">
        <v>13.7350270354177</v>
      </c>
      <c r="S20" s="49">
        <v>28.9388924070788</v>
      </c>
      <c r="T20" s="49">
        <v>28.4859899826663</v>
      </c>
      <c r="U20" s="52">
        <v>1.5650302646060099</v>
      </c>
    </row>
    <row r="21" spans="1:21" ht="14.25" thickBot="1">
      <c r="A21" s="73"/>
      <c r="B21" s="62" t="s">
        <v>19</v>
      </c>
      <c r="C21" s="63"/>
      <c r="D21" s="49">
        <v>402549.96360000002</v>
      </c>
      <c r="E21" s="50"/>
      <c r="F21" s="50"/>
      <c r="G21" s="49">
        <v>310897.17580000003</v>
      </c>
      <c r="H21" s="51">
        <v>29.480096615274601</v>
      </c>
      <c r="I21" s="49">
        <v>51304.991800000003</v>
      </c>
      <c r="J21" s="51">
        <v>12.744999736474901</v>
      </c>
      <c r="K21" s="49">
        <v>36984.085800000001</v>
      </c>
      <c r="L21" s="51">
        <v>11.8959220857612</v>
      </c>
      <c r="M21" s="51">
        <v>0.387218061234327</v>
      </c>
      <c r="N21" s="49">
        <v>2391688.7307000002</v>
      </c>
      <c r="O21" s="49">
        <v>134299429.12779999</v>
      </c>
      <c r="P21" s="49">
        <v>37424</v>
      </c>
      <c r="Q21" s="49">
        <v>31456</v>
      </c>
      <c r="R21" s="51">
        <v>18.9725330620549</v>
      </c>
      <c r="S21" s="49">
        <v>10.7564654660111</v>
      </c>
      <c r="T21" s="49">
        <v>10.8077776417854</v>
      </c>
      <c r="U21" s="52">
        <v>-0.47703565763655797</v>
      </c>
    </row>
    <row r="22" spans="1:21" ht="14.25" thickBot="1">
      <c r="A22" s="73"/>
      <c r="B22" s="62" t="s">
        <v>20</v>
      </c>
      <c r="C22" s="63"/>
      <c r="D22" s="49">
        <v>1242041.4447999999</v>
      </c>
      <c r="E22" s="50"/>
      <c r="F22" s="50"/>
      <c r="G22" s="49">
        <v>591928.99140000006</v>
      </c>
      <c r="H22" s="51">
        <v>109.829466514622</v>
      </c>
      <c r="I22" s="49">
        <v>178796.1384</v>
      </c>
      <c r="J22" s="51">
        <v>14.3953439837743</v>
      </c>
      <c r="K22" s="49">
        <v>92026.929699999993</v>
      </c>
      <c r="L22" s="51">
        <v>15.5469542862468</v>
      </c>
      <c r="M22" s="51">
        <v>0.942867582161659</v>
      </c>
      <c r="N22" s="49">
        <v>6591386.4415999996</v>
      </c>
      <c r="O22" s="49">
        <v>382641914.31629997</v>
      </c>
      <c r="P22" s="49">
        <v>77239</v>
      </c>
      <c r="Q22" s="49">
        <v>59584</v>
      </c>
      <c r="R22" s="51">
        <v>29.630437701396399</v>
      </c>
      <c r="S22" s="49">
        <v>16.080496184569999</v>
      </c>
      <c r="T22" s="49">
        <v>15.9216149402524</v>
      </c>
      <c r="U22" s="52">
        <v>0.98803695168319305</v>
      </c>
    </row>
    <row r="23" spans="1:21" ht="14.25" thickBot="1">
      <c r="A23" s="73"/>
      <c r="B23" s="62" t="s">
        <v>21</v>
      </c>
      <c r="C23" s="63"/>
      <c r="D23" s="49">
        <v>2748214.1285999999</v>
      </c>
      <c r="E23" s="50"/>
      <c r="F23" s="50"/>
      <c r="G23" s="49">
        <v>1774545.1292000001</v>
      </c>
      <c r="H23" s="51">
        <v>54.868652443849101</v>
      </c>
      <c r="I23" s="49">
        <v>266311.94449999998</v>
      </c>
      <c r="J23" s="51">
        <v>9.6903637066906807</v>
      </c>
      <c r="K23" s="49">
        <v>237756.6943</v>
      </c>
      <c r="L23" s="51">
        <v>13.398176827837901</v>
      </c>
      <c r="M23" s="51">
        <v>0.120102823115336</v>
      </c>
      <c r="N23" s="49">
        <v>16551947.318299999</v>
      </c>
      <c r="O23" s="49">
        <v>862602472.32149994</v>
      </c>
      <c r="P23" s="49">
        <v>96554</v>
      </c>
      <c r="Q23" s="49">
        <v>80031</v>
      </c>
      <c r="R23" s="51">
        <v>20.645749771963398</v>
      </c>
      <c r="S23" s="49">
        <v>28.462975418936601</v>
      </c>
      <c r="T23" s="49">
        <v>27.8593372018343</v>
      </c>
      <c r="U23" s="52">
        <v>2.1207839595738802</v>
      </c>
    </row>
    <row r="24" spans="1:21" ht="14.25" thickBot="1">
      <c r="A24" s="73"/>
      <c r="B24" s="62" t="s">
        <v>22</v>
      </c>
      <c r="C24" s="63"/>
      <c r="D24" s="49">
        <v>337644.82650000002</v>
      </c>
      <c r="E24" s="50"/>
      <c r="F24" s="50"/>
      <c r="G24" s="49">
        <v>239134.15100000001</v>
      </c>
      <c r="H24" s="51">
        <v>41.194733202285299</v>
      </c>
      <c r="I24" s="49">
        <v>51632.927900000002</v>
      </c>
      <c r="J24" s="51">
        <v>15.292083232911599</v>
      </c>
      <c r="K24" s="49">
        <v>37063.640700000004</v>
      </c>
      <c r="L24" s="51">
        <v>15.4990997918988</v>
      </c>
      <c r="M24" s="51">
        <v>0.393088399435083</v>
      </c>
      <c r="N24" s="49">
        <v>1910405.7626</v>
      </c>
      <c r="O24" s="49">
        <v>104377364.0667</v>
      </c>
      <c r="P24" s="49">
        <v>36174</v>
      </c>
      <c r="Q24" s="49">
        <v>29918</v>
      </c>
      <c r="R24" s="51">
        <v>20.910488669028702</v>
      </c>
      <c r="S24" s="49">
        <v>9.3339090645214799</v>
      </c>
      <c r="T24" s="49">
        <v>8.9572701517481104</v>
      </c>
      <c r="U24" s="52">
        <v>4.0351680112781896</v>
      </c>
    </row>
    <row r="25" spans="1:21" ht="14.25" thickBot="1">
      <c r="A25" s="73"/>
      <c r="B25" s="62" t="s">
        <v>23</v>
      </c>
      <c r="C25" s="63"/>
      <c r="D25" s="49">
        <v>500485.61300000001</v>
      </c>
      <c r="E25" s="50"/>
      <c r="F25" s="50"/>
      <c r="G25" s="49">
        <v>339216.45919999998</v>
      </c>
      <c r="H25" s="51">
        <v>47.541665336739001</v>
      </c>
      <c r="I25" s="49">
        <v>34646.547500000001</v>
      </c>
      <c r="J25" s="51">
        <v>6.9225861043881798</v>
      </c>
      <c r="K25" s="49">
        <v>35211.272900000004</v>
      </c>
      <c r="L25" s="51">
        <v>10.3801781856462</v>
      </c>
      <c r="M25" s="51">
        <v>-1.6038198948496001E-2</v>
      </c>
      <c r="N25" s="49">
        <v>2359193.5836999998</v>
      </c>
      <c r="O25" s="49">
        <v>89690788.745700002</v>
      </c>
      <c r="P25" s="49">
        <v>24714</v>
      </c>
      <c r="Q25" s="49">
        <v>20172</v>
      </c>
      <c r="R25" s="51">
        <v>22.5163593099346</v>
      </c>
      <c r="S25" s="49">
        <v>20.251097070486399</v>
      </c>
      <c r="T25" s="49">
        <v>20.7496888657545</v>
      </c>
      <c r="U25" s="52">
        <v>-2.4620483203094801</v>
      </c>
    </row>
    <row r="26" spans="1:21" ht="14.25" thickBot="1">
      <c r="A26" s="73"/>
      <c r="B26" s="62" t="s">
        <v>24</v>
      </c>
      <c r="C26" s="63"/>
      <c r="D26" s="49">
        <v>624892.95310000004</v>
      </c>
      <c r="E26" s="50"/>
      <c r="F26" s="50"/>
      <c r="G26" s="49">
        <v>518998.60440000001</v>
      </c>
      <c r="H26" s="51">
        <v>20.403590260598399</v>
      </c>
      <c r="I26" s="49">
        <v>117363.2657</v>
      </c>
      <c r="J26" s="51">
        <v>18.7813392866376</v>
      </c>
      <c r="K26" s="49">
        <v>102075.87390000001</v>
      </c>
      <c r="L26" s="51">
        <v>19.667851326499601</v>
      </c>
      <c r="M26" s="51">
        <v>0.14976498574948799</v>
      </c>
      <c r="N26" s="49">
        <v>3592705.0706000002</v>
      </c>
      <c r="O26" s="49">
        <v>187192819.3281</v>
      </c>
      <c r="P26" s="49">
        <v>54370</v>
      </c>
      <c r="Q26" s="49">
        <v>49677</v>
      </c>
      <c r="R26" s="51">
        <v>9.4470277995853298</v>
      </c>
      <c r="S26" s="49">
        <v>11.493341053889999</v>
      </c>
      <c r="T26" s="49">
        <v>11.4266309137025</v>
      </c>
      <c r="U26" s="52">
        <v>0.580424263708048</v>
      </c>
    </row>
    <row r="27" spans="1:21" ht="14.25" thickBot="1">
      <c r="A27" s="73"/>
      <c r="B27" s="62" t="s">
        <v>25</v>
      </c>
      <c r="C27" s="63"/>
      <c r="D27" s="49">
        <v>309558.59769999998</v>
      </c>
      <c r="E27" s="50"/>
      <c r="F27" s="50"/>
      <c r="G27" s="49">
        <v>217542.3561</v>
      </c>
      <c r="H27" s="51">
        <v>42.2980808195816</v>
      </c>
      <c r="I27" s="49">
        <v>89941.311000000002</v>
      </c>
      <c r="J27" s="51">
        <v>29.054696483398601</v>
      </c>
      <c r="K27" s="49">
        <v>64868.148800000003</v>
      </c>
      <c r="L27" s="51">
        <v>29.818629329444899</v>
      </c>
      <c r="M27" s="51">
        <v>0.386525015185881</v>
      </c>
      <c r="N27" s="49">
        <v>1763371.2035999999</v>
      </c>
      <c r="O27" s="49">
        <v>88051647.813099995</v>
      </c>
      <c r="P27" s="49">
        <v>44909</v>
      </c>
      <c r="Q27" s="49">
        <v>38223</v>
      </c>
      <c r="R27" s="51">
        <v>17.492085916856301</v>
      </c>
      <c r="S27" s="49">
        <v>6.8930191654234099</v>
      </c>
      <c r="T27" s="49">
        <v>6.70408653166941</v>
      </c>
      <c r="U27" s="52">
        <v>2.74092714991591</v>
      </c>
    </row>
    <row r="28" spans="1:21" ht="14.25" thickBot="1">
      <c r="A28" s="73"/>
      <c r="B28" s="62" t="s">
        <v>26</v>
      </c>
      <c r="C28" s="63"/>
      <c r="D28" s="49">
        <v>1419960.9517999999</v>
      </c>
      <c r="E28" s="50"/>
      <c r="F28" s="50"/>
      <c r="G28" s="49">
        <v>1036826.8749000001</v>
      </c>
      <c r="H28" s="51">
        <v>36.952560371947598</v>
      </c>
      <c r="I28" s="49">
        <v>40546.382299999997</v>
      </c>
      <c r="J28" s="51">
        <v>2.8554575566744802</v>
      </c>
      <c r="K28" s="49">
        <v>51463.014600000002</v>
      </c>
      <c r="L28" s="51">
        <v>4.9635108662633298</v>
      </c>
      <c r="M28" s="51">
        <v>-0.21212578363025</v>
      </c>
      <c r="N28" s="49">
        <v>8039838.3508000001</v>
      </c>
      <c r="O28" s="49">
        <v>311551361.44760001</v>
      </c>
      <c r="P28" s="49">
        <v>55740</v>
      </c>
      <c r="Q28" s="49">
        <v>50456</v>
      </c>
      <c r="R28" s="51">
        <v>10.472490883145699</v>
      </c>
      <c r="S28" s="49">
        <v>25.474721058485802</v>
      </c>
      <c r="T28" s="49">
        <v>24.346992062390999</v>
      </c>
      <c r="U28" s="52">
        <v>4.4268551302515</v>
      </c>
    </row>
    <row r="29" spans="1:21" ht="14.25" thickBot="1">
      <c r="A29" s="73"/>
      <c r="B29" s="62" t="s">
        <v>27</v>
      </c>
      <c r="C29" s="63"/>
      <c r="D29" s="49">
        <v>609562.23730000004</v>
      </c>
      <c r="E29" s="50"/>
      <c r="F29" s="50"/>
      <c r="G29" s="49">
        <v>480387.20059999998</v>
      </c>
      <c r="H29" s="51">
        <v>26.8897748605003</v>
      </c>
      <c r="I29" s="49">
        <v>94281.548200000005</v>
      </c>
      <c r="J29" s="51">
        <v>15.467091369966001</v>
      </c>
      <c r="K29" s="49">
        <v>68088.921000000002</v>
      </c>
      <c r="L29" s="51">
        <v>14.1737583588733</v>
      </c>
      <c r="M29" s="51">
        <v>0.38468265931251899</v>
      </c>
      <c r="N29" s="49">
        <v>3727106.9171000002</v>
      </c>
      <c r="O29" s="49">
        <v>213561998.58840001</v>
      </c>
      <c r="P29" s="49">
        <v>99897</v>
      </c>
      <c r="Q29" s="49">
        <v>91377</v>
      </c>
      <c r="R29" s="51">
        <v>9.3240093240093191</v>
      </c>
      <c r="S29" s="49">
        <v>6.10190733755769</v>
      </c>
      <c r="T29" s="49">
        <v>5.8581439815270802</v>
      </c>
      <c r="U29" s="52">
        <v>3.99487148108958</v>
      </c>
    </row>
    <row r="30" spans="1:21" ht="14.25" thickBot="1">
      <c r="A30" s="73"/>
      <c r="B30" s="62" t="s">
        <v>28</v>
      </c>
      <c r="C30" s="63"/>
      <c r="D30" s="49">
        <v>1035449.1413</v>
      </c>
      <c r="E30" s="50"/>
      <c r="F30" s="50"/>
      <c r="G30" s="49">
        <v>717645.61679999996</v>
      </c>
      <c r="H30" s="51">
        <v>44.284186659857802</v>
      </c>
      <c r="I30" s="49">
        <v>161111.0067</v>
      </c>
      <c r="J30" s="51">
        <v>15.5595287372324</v>
      </c>
      <c r="K30" s="49">
        <v>128412.254</v>
      </c>
      <c r="L30" s="51">
        <v>17.893546758160898</v>
      </c>
      <c r="M30" s="51">
        <v>0.25463888127063</v>
      </c>
      <c r="N30" s="49">
        <v>5590719.1381000001</v>
      </c>
      <c r="O30" s="49">
        <v>382249804.52090001</v>
      </c>
      <c r="P30" s="49">
        <v>78764</v>
      </c>
      <c r="Q30" s="49">
        <v>68161</v>
      </c>
      <c r="R30" s="51">
        <v>15.5558163759335</v>
      </c>
      <c r="S30" s="49">
        <v>13.146223418059</v>
      </c>
      <c r="T30" s="49">
        <v>12.679458232713699</v>
      </c>
      <c r="U30" s="52">
        <v>3.5505648314488001</v>
      </c>
    </row>
    <row r="31" spans="1:21" ht="14.25" thickBot="1">
      <c r="A31" s="73"/>
      <c r="B31" s="62" t="s">
        <v>29</v>
      </c>
      <c r="C31" s="63"/>
      <c r="D31" s="49">
        <v>1338987.3615999999</v>
      </c>
      <c r="E31" s="50"/>
      <c r="F31" s="50"/>
      <c r="G31" s="49">
        <v>750536.14980000001</v>
      </c>
      <c r="H31" s="51">
        <v>78.404113107251206</v>
      </c>
      <c r="I31" s="49">
        <v>34298.853199999998</v>
      </c>
      <c r="J31" s="51">
        <v>2.5615516758138202</v>
      </c>
      <c r="K31" s="49">
        <v>26829.717799999999</v>
      </c>
      <c r="L31" s="51">
        <v>3.5747402449768</v>
      </c>
      <c r="M31" s="51">
        <v>0.27839038247357201</v>
      </c>
      <c r="N31" s="49">
        <v>6419085.3847000003</v>
      </c>
      <c r="O31" s="49">
        <v>329013906.67259997</v>
      </c>
      <c r="P31" s="49">
        <v>46840</v>
      </c>
      <c r="Q31" s="49">
        <v>43375</v>
      </c>
      <c r="R31" s="51">
        <v>7.9884726224783904</v>
      </c>
      <c r="S31" s="49">
        <v>28.5864082322801</v>
      </c>
      <c r="T31" s="49">
        <v>27.184847940057601</v>
      </c>
      <c r="U31" s="52">
        <v>4.9028904954901202</v>
      </c>
    </row>
    <row r="32" spans="1:21" ht="14.25" thickBot="1">
      <c r="A32" s="73"/>
      <c r="B32" s="62" t="s">
        <v>30</v>
      </c>
      <c r="C32" s="63"/>
      <c r="D32" s="49">
        <v>166914.54759999999</v>
      </c>
      <c r="E32" s="50"/>
      <c r="F32" s="50"/>
      <c r="G32" s="49">
        <v>115914.515</v>
      </c>
      <c r="H32" s="51">
        <v>43.997969193072997</v>
      </c>
      <c r="I32" s="49">
        <v>38393.813399999999</v>
      </c>
      <c r="J32" s="51">
        <v>23.002077381540399</v>
      </c>
      <c r="K32" s="49">
        <v>31684.807799999999</v>
      </c>
      <c r="L32" s="51">
        <v>27.334633458113501</v>
      </c>
      <c r="M32" s="51">
        <v>0.21174203240709</v>
      </c>
      <c r="N32" s="49">
        <v>961723.22510000004</v>
      </c>
      <c r="O32" s="49">
        <v>48404631.892800003</v>
      </c>
      <c r="P32" s="49">
        <v>35075</v>
      </c>
      <c r="Q32" s="49">
        <v>31367</v>
      </c>
      <c r="R32" s="51">
        <v>11.821340899671601</v>
      </c>
      <c r="S32" s="49">
        <v>4.7587896678546002</v>
      </c>
      <c r="T32" s="49">
        <v>4.3356344916632104</v>
      </c>
      <c r="U32" s="52">
        <v>8.8920756269136501</v>
      </c>
    </row>
    <row r="33" spans="1:21" ht="14.25" thickBot="1">
      <c r="A33" s="73"/>
      <c r="B33" s="62" t="s">
        <v>31</v>
      </c>
      <c r="C33" s="63"/>
      <c r="D33" s="49">
        <v>7.6924000000000001</v>
      </c>
      <c r="E33" s="50"/>
      <c r="F33" s="50"/>
      <c r="G33" s="49">
        <v>86.419600000000003</v>
      </c>
      <c r="H33" s="51">
        <v>-91.098778517836195</v>
      </c>
      <c r="I33" s="49">
        <v>1.4978</v>
      </c>
      <c r="J33" s="51">
        <v>19.471166346003798</v>
      </c>
      <c r="K33" s="49">
        <v>12.9923</v>
      </c>
      <c r="L33" s="51">
        <v>15.0339737744678</v>
      </c>
      <c r="M33" s="51">
        <v>-0.88471633198124999</v>
      </c>
      <c r="N33" s="49">
        <v>45.366599999999998</v>
      </c>
      <c r="O33" s="49">
        <v>30231.4323</v>
      </c>
      <c r="P33" s="49">
        <v>2</v>
      </c>
      <c r="Q33" s="50"/>
      <c r="R33" s="50"/>
      <c r="S33" s="49">
        <v>3.8462000000000001</v>
      </c>
      <c r="T33" s="50"/>
      <c r="U33" s="53"/>
    </row>
    <row r="34" spans="1:21" ht="14.25" thickBot="1">
      <c r="A34" s="73"/>
      <c r="B34" s="62" t="s">
        <v>36</v>
      </c>
      <c r="C34" s="63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9">
        <v>25.9</v>
      </c>
      <c r="P34" s="50"/>
      <c r="Q34" s="50"/>
      <c r="R34" s="50"/>
      <c r="S34" s="50"/>
      <c r="T34" s="50"/>
      <c r="U34" s="53"/>
    </row>
    <row r="35" spans="1:21" ht="14.25" thickBot="1">
      <c r="A35" s="73"/>
      <c r="B35" s="62" t="s">
        <v>32</v>
      </c>
      <c r="C35" s="63"/>
      <c r="D35" s="49">
        <v>343214.97350000002</v>
      </c>
      <c r="E35" s="50"/>
      <c r="F35" s="50"/>
      <c r="G35" s="49">
        <v>195153.47200000001</v>
      </c>
      <c r="H35" s="51">
        <v>75.869263294480405</v>
      </c>
      <c r="I35" s="49">
        <v>25199.935099999999</v>
      </c>
      <c r="J35" s="51">
        <v>7.34231809382291</v>
      </c>
      <c r="K35" s="49">
        <v>30564.154600000002</v>
      </c>
      <c r="L35" s="51">
        <v>15.661599195119599</v>
      </c>
      <c r="M35" s="51">
        <v>-0.17550688282410401</v>
      </c>
      <c r="N35" s="49">
        <v>1808579.1646</v>
      </c>
      <c r="O35" s="49">
        <v>54664089.6778</v>
      </c>
      <c r="P35" s="49">
        <v>19529</v>
      </c>
      <c r="Q35" s="49">
        <v>16363</v>
      </c>
      <c r="R35" s="51">
        <v>19.348530220619701</v>
      </c>
      <c r="S35" s="49">
        <v>17.574631240718901</v>
      </c>
      <c r="T35" s="49">
        <v>17.317915687832301</v>
      </c>
      <c r="U35" s="52">
        <v>1.46071658272886</v>
      </c>
    </row>
    <row r="36" spans="1:21" ht="14.25" thickBot="1">
      <c r="A36" s="73"/>
      <c r="B36" s="62" t="s">
        <v>37</v>
      </c>
      <c r="C36" s="63"/>
      <c r="D36" s="50"/>
      <c r="E36" s="50"/>
      <c r="F36" s="50"/>
      <c r="G36" s="49">
        <v>36113.300000000003</v>
      </c>
      <c r="H36" s="50"/>
      <c r="I36" s="50"/>
      <c r="J36" s="50"/>
      <c r="K36" s="49">
        <v>1487.5214000000001</v>
      </c>
      <c r="L36" s="51">
        <v>4.1190403535539497</v>
      </c>
      <c r="M36" s="50"/>
      <c r="N36" s="50"/>
      <c r="O36" s="50"/>
      <c r="P36" s="50"/>
      <c r="Q36" s="50"/>
      <c r="R36" s="50"/>
      <c r="S36" s="50"/>
      <c r="T36" s="50"/>
      <c r="U36" s="53"/>
    </row>
    <row r="37" spans="1:21" ht="14.25" thickBot="1">
      <c r="A37" s="73"/>
      <c r="B37" s="62" t="s">
        <v>33</v>
      </c>
      <c r="C37" s="63"/>
      <c r="D37" s="49">
        <v>298607.6912</v>
      </c>
      <c r="E37" s="50"/>
      <c r="F37" s="50"/>
      <c r="G37" s="49">
        <v>217179.875</v>
      </c>
      <c r="H37" s="51">
        <v>37.493260459791699</v>
      </c>
      <c r="I37" s="49">
        <v>16329.569799999999</v>
      </c>
      <c r="J37" s="51">
        <v>5.4685697258423502</v>
      </c>
      <c r="K37" s="49">
        <v>11157.632900000001</v>
      </c>
      <c r="L37" s="51">
        <v>5.1375077455956699</v>
      </c>
      <c r="M37" s="51">
        <v>0.463533524211932</v>
      </c>
      <c r="N37" s="49">
        <v>1692328.1986</v>
      </c>
      <c r="O37" s="49">
        <v>123069826.4066</v>
      </c>
      <c r="P37" s="49">
        <v>516</v>
      </c>
      <c r="Q37" s="49">
        <v>358</v>
      </c>
      <c r="R37" s="51">
        <v>44.134078212290497</v>
      </c>
      <c r="S37" s="49">
        <v>578.69707596899195</v>
      </c>
      <c r="T37" s="49">
        <v>524.16320251396598</v>
      </c>
      <c r="U37" s="52">
        <v>9.4235612584895598</v>
      </c>
    </row>
    <row r="38" spans="1:21" ht="14.25" thickBot="1">
      <c r="A38" s="73"/>
      <c r="B38" s="62" t="s">
        <v>34</v>
      </c>
      <c r="C38" s="63"/>
      <c r="D38" s="49">
        <v>574682.84239999996</v>
      </c>
      <c r="E38" s="50"/>
      <c r="F38" s="50"/>
      <c r="G38" s="49">
        <v>366398.27100000001</v>
      </c>
      <c r="H38" s="51">
        <v>56.846494070928699</v>
      </c>
      <c r="I38" s="49">
        <v>38586.078200000004</v>
      </c>
      <c r="J38" s="51">
        <v>6.7143257729526402</v>
      </c>
      <c r="K38" s="49">
        <v>33130.841200000003</v>
      </c>
      <c r="L38" s="51">
        <v>9.0423028224388098</v>
      </c>
      <c r="M38" s="51">
        <v>0.16465736463099501</v>
      </c>
      <c r="N38" s="49">
        <v>3278487.3616999998</v>
      </c>
      <c r="O38" s="49">
        <v>169562252.6288</v>
      </c>
      <c r="P38" s="49">
        <v>2670</v>
      </c>
      <c r="Q38" s="49">
        <v>2304</v>
      </c>
      <c r="R38" s="51">
        <v>15.8854166666667</v>
      </c>
      <c r="S38" s="49">
        <v>215.23701962546801</v>
      </c>
      <c r="T38" s="49">
        <v>192.43871449652801</v>
      </c>
      <c r="U38" s="52">
        <v>10.592185846380699</v>
      </c>
    </row>
    <row r="39" spans="1:21" ht="14.25" thickBot="1">
      <c r="A39" s="74"/>
      <c r="B39" s="62" t="s">
        <v>35</v>
      </c>
      <c r="C39" s="63"/>
      <c r="D39" s="54">
        <v>35792.498699999996</v>
      </c>
      <c r="E39" s="55"/>
      <c r="F39" s="55"/>
      <c r="G39" s="54">
        <v>18651.942999999999</v>
      </c>
      <c r="H39" s="56">
        <v>91.896890849387603</v>
      </c>
      <c r="I39" s="54">
        <v>3577.5805999999998</v>
      </c>
      <c r="J39" s="56">
        <v>9.9953362574264801</v>
      </c>
      <c r="K39" s="54">
        <v>2117.4360999999999</v>
      </c>
      <c r="L39" s="56">
        <v>11.3523620568645</v>
      </c>
      <c r="M39" s="56">
        <v>0.68958137626915905</v>
      </c>
      <c r="N39" s="54">
        <v>241550.1722</v>
      </c>
      <c r="O39" s="54">
        <v>16211632.623199999</v>
      </c>
      <c r="P39" s="54">
        <v>65</v>
      </c>
      <c r="Q39" s="54">
        <v>44</v>
      </c>
      <c r="R39" s="56">
        <v>47.727272727272698</v>
      </c>
      <c r="S39" s="54">
        <v>550.65382615384601</v>
      </c>
      <c r="T39" s="54">
        <v>607.22292272727304</v>
      </c>
      <c r="U39" s="57">
        <v>-10.273077909681501</v>
      </c>
    </row>
  </sheetData>
  <mergeCells count="37"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3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RMS-RA数据核对</vt:lpstr>
      <vt:lpstr>RA</vt:lpstr>
      <vt:lpstr>RMS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2013-12-09T02:14:43Z</dcterms:modified>
</cp:coreProperties>
</file>