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<sst xmlns="http://schemas.openxmlformats.org/spreadsheetml/2006/main" count="114" uniqueCount="71">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</sst>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>
      <c r="A3" s="38" t="s">
        <v>5</v>
      </c>
      <c r="B3" s="38"/>
      <c r="C3" s="38"/>
      <c r="D3" s="38"/>
      <c r="E3" s="15">
        <f>RA!D7</f>
        <v>15999794.914000001</v>
      </c>
      <c r="F3" s="25">
        <f>RA!I7</f>
        <v>1073623.7113000001</v>
      </c>
      <c r="G3" s="16">
        <f>E3-F3</f>
        <v>14926171.2027</v>
      </c>
      <c r="H3" s="27">
        <f>RA!J7</f>
        <v>6.7102342065682796</v>
      </c>
      <c r="I3" s="20">
        <f>SUM(I4:I39)</f>
        <v>15999798.0516994</v>
      </c>
      <c r="J3" s="21">
        <f>SUM(J4:J39)</f>
        <v>14926171.119465237</v>
      </c>
      <c r="K3" s="22">
        <f>E3-I3</f>
        <v>-3.1376993991434574</v>
      </c>
      <c r="L3" s="22">
        <f>G3-J3</f>
        <v>8.3234762772917747E-2</v>
      </c>
    </row>
    <row r="4" spans="1:12">
      <c r="A4" s="39">
        <f>RA!A8</f>
        <v>41631</v>
      </c>
      <c r="B4" s="12">
        <v>12</v>
      </c>
      <c r="C4" s="36" t="s">
        <v>6</v>
      </c>
      <c r="D4" s="36"/>
      <c r="E4" s="15">
        <f>VLOOKUP(C4,RA!B8:D39,3,0)</f>
        <v>614152.19070000004</v>
      </c>
      <c r="F4" s="25">
        <f>VLOOKUP(C4,RA!B8:I43,8,0)</f>
        <v>78483.23</v>
      </c>
      <c r="G4" s="16">
        <f t="shared" ref="G4:G39" si="0">E4-F4</f>
        <v>535668.96070000005</v>
      </c>
      <c r="H4" s="27">
        <f>RA!J8</f>
        <v>12.779117487238199</v>
      </c>
      <c r="I4" s="20">
        <f>VLOOKUP(B4,RMS!B:D,3,FALSE)</f>
        <v>614152.67567692301</v>
      </c>
      <c r="J4" s="21">
        <f>VLOOKUP(B4,RMS!B:E,4,FALSE)</f>
        <v>535668.96308376105</v>
      </c>
      <c r="K4" s="22">
        <f t="shared" ref="K4:K39" si="1">E4-I4</f>
        <v>-0.48497692297678441</v>
      </c>
      <c r="L4" s="22">
        <f t="shared" ref="L4:L39" si="2">G4-J4</f>
        <v>-2.3837609915062785E-3</v>
      </c>
    </row>
    <row r="5" spans="1:12">
      <c r="A5" s="39"/>
      <c r="B5" s="12">
        <v>13</v>
      </c>
      <c r="C5" s="36" t="s">
        <v>7</v>
      </c>
      <c r="D5" s="36"/>
      <c r="E5" s="15">
        <f>VLOOKUP(C5,RA!B8:D40,3,0)</f>
        <v>77878.178599999999</v>
      </c>
      <c r="F5" s="25">
        <f>VLOOKUP(C5,RA!B9:I44,8,0)</f>
        <v>16681.710599999999</v>
      </c>
      <c r="G5" s="16">
        <f t="shared" si="0"/>
        <v>61196.468000000001</v>
      </c>
      <c r="H5" s="27">
        <f>RA!J9</f>
        <v>21.420262902758701</v>
      </c>
      <c r="I5" s="20">
        <f>VLOOKUP(B5,RMS!B:D,3,FALSE)</f>
        <v>77878.211969087104</v>
      </c>
      <c r="J5" s="21">
        <f>VLOOKUP(B5,RMS!B:E,4,FALSE)</f>
        <v>61196.466431412096</v>
      </c>
      <c r="K5" s="22">
        <f t="shared" si="1"/>
        <v>-3.336908710480202E-2</v>
      </c>
      <c r="L5" s="22">
        <f t="shared" si="2"/>
        <v>1.568587904330343E-3</v>
      </c>
    </row>
    <row r="6" spans="1:12">
      <c r="A6" s="39"/>
      <c r="B6" s="12">
        <v>14</v>
      </c>
      <c r="C6" s="36" t="s">
        <v>8</v>
      </c>
      <c r="D6" s="36"/>
      <c r="E6" s="15">
        <f>VLOOKUP(C6,RA!B10:D41,3,0)</f>
        <v>102756.1762</v>
      </c>
      <c r="F6" s="25">
        <f>VLOOKUP(C6,RA!B10:I45,8,0)</f>
        <v>26964.1577</v>
      </c>
      <c r="G6" s="16">
        <f t="shared" si="0"/>
        <v>75792.018500000006</v>
      </c>
      <c r="H6" s="27">
        <f>RA!J10</f>
        <v>26.240911930703</v>
      </c>
      <c r="I6" s="20">
        <f>VLOOKUP(B6,RMS!B:D,3,FALSE)</f>
        <v>102757.999988034</v>
      </c>
      <c r="J6" s="21">
        <f>VLOOKUP(B6,RMS!B:E,4,FALSE)</f>
        <v>75792.017911111107</v>
      </c>
      <c r="K6" s="22">
        <f t="shared" si="1"/>
        <v>-1.8237880340020638</v>
      </c>
      <c r="L6" s="22">
        <f t="shared" si="2"/>
        <v>5.8888889907393605E-4</v>
      </c>
    </row>
    <row r="7" spans="1:12">
      <c r="A7" s="39"/>
      <c r="B7" s="12">
        <v>15</v>
      </c>
      <c r="C7" s="36" t="s">
        <v>9</v>
      </c>
      <c r="D7" s="36"/>
      <c r="E7" s="15">
        <f>VLOOKUP(C7,RA!B10:D42,3,0)</f>
        <v>221751.92879999999</v>
      </c>
      <c r="F7" s="25">
        <f>VLOOKUP(C7,RA!B11:I46,8,0)</f>
        <v>-42863.108399999997</v>
      </c>
      <c r="G7" s="16">
        <f t="shared" si="0"/>
        <v>264615.03720000002</v>
      </c>
      <c r="H7" s="27">
        <f>RA!J11</f>
        <v>-19.329305784148801</v>
      </c>
      <c r="I7" s="20">
        <f>VLOOKUP(B7,RMS!B:D,3,FALSE)</f>
        <v>221751.84999230801</v>
      </c>
      <c r="J7" s="21">
        <f>VLOOKUP(B7,RMS!B:E,4,FALSE)</f>
        <v>264615.03816752101</v>
      </c>
      <c r="K7" s="22">
        <f t="shared" si="1"/>
        <v>7.8807691985275596E-2</v>
      </c>
      <c r="L7" s="22">
        <f t="shared" si="2"/>
        <v>-9.6752098761498928E-4</v>
      </c>
    </row>
    <row r="8" spans="1:12">
      <c r="A8" s="39"/>
      <c r="B8" s="12">
        <v>16</v>
      </c>
      <c r="C8" s="36" t="s">
        <v>10</v>
      </c>
      <c r="D8" s="36"/>
      <c r="E8" s="15">
        <f>VLOOKUP(C8,RA!B12:D43,3,0)</f>
        <v>346032.26079999999</v>
      </c>
      <c r="F8" s="25">
        <f>VLOOKUP(C8,RA!B12:I47,8,0)</f>
        <v>1510.6425999999999</v>
      </c>
      <c r="G8" s="16">
        <f t="shared" si="0"/>
        <v>344521.61819999997</v>
      </c>
      <c r="H8" s="27">
        <f>RA!J12</f>
        <v>0.43656120285071398</v>
      </c>
      <c r="I8" s="20">
        <f>VLOOKUP(B8,RMS!B:D,3,FALSE)</f>
        <v>346032.24511111103</v>
      </c>
      <c r="J8" s="21">
        <f>VLOOKUP(B8,RMS!B:E,4,FALSE)</f>
        <v>344521.619598291</v>
      </c>
      <c r="K8" s="22">
        <f t="shared" si="1"/>
        <v>1.5688888961449265E-2</v>
      </c>
      <c r="L8" s="22">
        <f t="shared" si="2"/>
        <v>-1.3982910313643515E-3</v>
      </c>
    </row>
    <row r="9" spans="1:12">
      <c r="A9" s="39"/>
      <c r="B9" s="12">
        <v>17</v>
      </c>
      <c r="C9" s="36" t="s">
        <v>11</v>
      </c>
      <c r="D9" s="36"/>
      <c r="E9" s="15">
        <f>VLOOKUP(C9,RA!B12:D44,3,0)</f>
        <v>457141.4387</v>
      </c>
      <c r="F9" s="25">
        <f>VLOOKUP(C9,RA!B13:I48,8,0)</f>
        <v>71302.067999999999</v>
      </c>
      <c r="G9" s="16">
        <f t="shared" si="0"/>
        <v>385839.37069999997</v>
      </c>
      <c r="H9" s="27">
        <f>RA!J13</f>
        <v>15.5973757712199</v>
      </c>
      <c r="I9" s="20">
        <f>VLOOKUP(B9,RMS!B:D,3,FALSE)</f>
        <v>457141.56502307701</v>
      </c>
      <c r="J9" s="21">
        <f>VLOOKUP(B9,RMS!B:E,4,FALSE)</f>
        <v>385839.37076153798</v>
      </c>
      <c r="K9" s="22">
        <f t="shared" si="1"/>
        <v>-0.12632307701278478</v>
      </c>
      <c r="L9" s="22">
        <f t="shared" si="2"/>
        <v>-6.1538012232631445E-5</v>
      </c>
    </row>
    <row r="10" spans="1:12">
      <c r="A10" s="39"/>
      <c r="B10" s="12">
        <v>18</v>
      </c>
      <c r="C10" s="36" t="s">
        <v>12</v>
      </c>
      <c r="D10" s="36"/>
      <c r="E10" s="15">
        <f>VLOOKUP(C10,RA!B14:D45,3,0)</f>
        <v>212514.56210000001</v>
      </c>
      <c r="F10" s="25">
        <f>VLOOKUP(C10,RA!B14:I49,8,0)</f>
        <v>43555.468800000002</v>
      </c>
      <c r="G10" s="16">
        <f t="shared" si="0"/>
        <v>168959.09330000001</v>
      </c>
      <c r="H10" s="27">
        <f>RA!J14</f>
        <v>20.495286708637298</v>
      </c>
      <c r="I10" s="20">
        <f>VLOOKUP(B10,RMS!B:D,3,FALSE)</f>
        <v>212514.55630256399</v>
      </c>
      <c r="J10" s="21">
        <f>VLOOKUP(B10,RMS!B:E,4,FALSE)</f>
        <v>168959.093888034</v>
      </c>
      <c r="K10" s="22">
        <f t="shared" si="1"/>
        <v>5.7974360242951661E-3</v>
      </c>
      <c r="L10" s="22">
        <f t="shared" si="2"/>
        <v>-5.8803398860618472E-4</v>
      </c>
    </row>
    <row r="11" spans="1:12">
      <c r="A11" s="39"/>
      <c r="B11" s="12">
        <v>19</v>
      </c>
      <c r="C11" s="36" t="s">
        <v>13</v>
      </c>
      <c r="D11" s="36"/>
      <c r="E11" s="15">
        <f>VLOOKUP(C11,RA!B14:D46,3,0)</f>
        <v>110932.5466</v>
      </c>
      <c r="F11" s="25">
        <f>VLOOKUP(C11,RA!B15:I50,8,0)</f>
        <v>23070.3508</v>
      </c>
      <c r="G11" s="16">
        <f t="shared" si="0"/>
        <v>87862.195800000001</v>
      </c>
      <c r="H11" s="27">
        <f>RA!J15</f>
        <v>20.796737753787401</v>
      </c>
      <c r="I11" s="20">
        <f>VLOOKUP(B11,RMS!B:D,3,FALSE)</f>
        <v>110932.578404274</v>
      </c>
      <c r="J11" s="21">
        <f>VLOOKUP(B11,RMS!B:E,4,FALSE)</f>
        <v>87862.193596581201</v>
      </c>
      <c r="K11" s="22">
        <f t="shared" si="1"/>
        <v>-3.1804273996385746E-2</v>
      </c>
      <c r="L11" s="22">
        <f t="shared" si="2"/>
        <v>2.2034188004909083E-3</v>
      </c>
    </row>
    <row r="12" spans="1:12">
      <c r="A12" s="39"/>
      <c r="B12" s="12">
        <v>21</v>
      </c>
      <c r="C12" s="36" t="s">
        <v>14</v>
      </c>
      <c r="D12" s="36"/>
      <c r="E12" s="15">
        <f>VLOOKUP(C12,RA!B16:D47,3,0)</f>
        <v>461443.52340000001</v>
      </c>
      <c r="F12" s="25">
        <f>VLOOKUP(C12,RA!B16:I51,8,0)</f>
        <v>21405.417300000001</v>
      </c>
      <c r="G12" s="16">
        <f t="shared" si="0"/>
        <v>440038.10609999998</v>
      </c>
      <c r="H12" s="27">
        <f>RA!J16</f>
        <v>4.6387946118044896</v>
      </c>
      <c r="I12" s="20">
        <f>VLOOKUP(B12,RMS!B:D,3,FALSE)</f>
        <v>461443.4094</v>
      </c>
      <c r="J12" s="21">
        <f>VLOOKUP(B12,RMS!B:E,4,FALSE)</f>
        <v>440038.10609999998</v>
      </c>
      <c r="K12" s="22">
        <f t="shared" si="1"/>
        <v>0.11400000000139698</v>
      </c>
      <c r="L12" s="22">
        <f t="shared" si="2"/>
        <v>0</v>
      </c>
    </row>
    <row r="13" spans="1:12">
      <c r="A13" s="39"/>
      <c r="B13" s="12">
        <v>22</v>
      </c>
      <c r="C13" s="36" t="s">
        <v>15</v>
      </c>
      <c r="D13" s="36"/>
      <c r="E13" s="15">
        <f>VLOOKUP(C13,RA!B16:D48,3,0)</f>
        <v>464113.16019999998</v>
      </c>
      <c r="F13" s="25">
        <f>VLOOKUP(C13,RA!B17:I52,8,0)</f>
        <v>39720.609400000001</v>
      </c>
      <c r="G13" s="16">
        <f t="shared" si="0"/>
        <v>424392.55079999997</v>
      </c>
      <c r="H13" s="27">
        <f>RA!J17</f>
        <v>8.5583889461103002</v>
      </c>
      <c r="I13" s="20">
        <f>VLOOKUP(B13,RMS!B:D,3,FALSE)</f>
        <v>464113.21715299098</v>
      </c>
      <c r="J13" s="21">
        <f>VLOOKUP(B13,RMS!B:E,4,FALSE)</f>
        <v>424392.55082478601</v>
      </c>
      <c r="K13" s="22">
        <f t="shared" si="1"/>
        <v>-5.6952990998979658E-2</v>
      </c>
      <c r="L13" s="22">
        <f t="shared" si="2"/>
        <v>-2.4786044377833605E-5</v>
      </c>
    </row>
    <row r="14" spans="1:12">
      <c r="A14" s="39"/>
      <c r="B14" s="12">
        <v>23</v>
      </c>
      <c r="C14" s="36" t="s">
        <v>16</v>
      </c>
      <c r="D14" s="36"/>
      <c r="E14" s="15">
        <f>VLOOKUP(C14,RA!B18:D49,3,0)</f>
        <v>1633883.9410000001</v>
      </c>
      <c r="F14" s="25">
        <f>VLOOKUP(C14,RA!B18:I53,8,0)</f>
        <v>248882.44560000001</v>
      </c>
      <c r="G14" s="16">
        <f t="shared" si="0"/>
        <v>1385001.4954000001</v>
      </c>
      <c r="H14" s="27">
        <f>RA!J18</f>
        <v>15.2325657505192</v>
      </c>
      <c r="I14" s="20">
        <f>VLOOKUP(B14,RMS!B:D,3,FALSE)</f>
        <v>1633884.0066692301</v>
      </c>
      <c r="J14" s="21">
        <f>VLOOKUP(B14,RMS!B:E,4,FALSE)</f>
        <v>1385001.5070888901</v>
      </c>
      <c r="K14" s="22">
        <f t="shared" si="1"/>
        <v>-6.566922995261848E-2</v>
      </c>
      <c r="L14" s="22">
        <f t="shared" si="2"/>
        <v>-1.1688889935612679E-2</v>
      </c>
    </row>
    <row r="15" spans="1:12">
      <c r="A15" s="39"/>
      <c r="B15" s="12">
        <v>24</v>
      </c>
      <c r="C15" s="36" t="s">
        <v>17</v>
      </c>
      <c r="D15" s="36"/>
      <c r="E15" s="15">
        <f>VLOOKUP(C15,RA!B18:D50,3,0)</f>
        <v>621461.50199999998</v>
      </c>
      <c r="F15" s="25">
        <f>VLOOKUP(C15,RA!B19:I54,8,0)</f>
        <v>55811.3848</v>
      </c>
      <c r="G15" s="16">
        <f t="shared" si="0"/>
        <v>565650.11719999998</v>
      </c>
      <c r="H15" s="27">
        <f>RA!J19</f>
        <v>8.9806664806084804</v>
      </c>
      <c r="I15" s="20">
        <f>VLOOKUP(B15,RMS!B:D,3,FALSE)</f>
        <v>621461.52824615396</v>
      </c>
      <c r="J15" s="21">
        <f>VLOOKUP(B15,RMS!B:E,4,FALSE)</f>
        <v>565650.11600683804</v>
      </c>
      <c r="K15" s="22">
        <f t="shared" si="1"/>
        <v>-2.6246153982356191E-2</v>
      </c>
      <c r="L15" s="22">
        <f t="shared" si="2"/>
        <v>1.1931619374081492E-3</v>
      </c>
    </row>
    <row r="16" spans="1:12">
      <c r="A16" s="39"/>
      <c r="B16" s="12">
        <v>25</v>
      </c>
      <c r="C16" s="36" t="s">
        <v>18</v>
      </c>
      <c r="D16" s="36"/>
      <c r="E16" s="15">
        <f>VLOOKUP(C16,RA!B20:D51,3,0)</f>
        <v>878122.67850000004</v>
      </c>
      <c r="F16" s="25">
        <f>VLOOKUP(C16,RA!B20:I55,8,0)</f>
        <v>57348.798499999997</v>
      </c>
      <c r="G16" s="16">
        <f t="shared" si="0"/>
        <v>820773.88</v>
      </c>
      <c r="H16" s="27">
        <f>RA!J20</f>
        <v>6.5308412940618501</v>
      </c>
      <c r="I16" s="20">
        <f>VLOOKUP(B16,RMS!B:D,3,FALSE)</f>
        <v>878122.69869999995</v>
      </c>
      <c r="J16" s="21">
        <f>VLOOKUP(B16,RMS!B:E,4,FALSE)</f>
        <v>820773.88</v>
      </c>
      <c r="K16" s="22">
        <f t="shared" si="1"/>
        <v>-2.019999991171062E-2</v>
      </c>
      <c r="L16" s="22">
        <f t="shared" si="2"/>
        <v>0</v>
      </c>
    </row>
    <row r="17" spans="1:12">
      <c r="A17" s="39"/>
      <c r="B17" s="12">
        <v>26</v>
      </c>
      <c r="C17" s="36" t="s">
        <v>19</v>
      </c>
      <c r="D17" s="36"/>
      <c r="E17" s="15">
        <f>VLOOKUP(C17,RA!B20:D52,3,0)</f>
        <v>370339.53379999998</v>
      </c>
      <c r="F17" s="25">
        <f>VLOOKUP(C17,RA!B21:I56,8,0)</f>
        <v>30584.0762</v>
      </c>
      <c r="G17" s="16">
        <f t="shared" si="0"/>
        <v>339755.45759999997</v>
      </c>
      <c r="H17" s="27">
        <f>RA!J21</f>
        <v>8.25838815699238</v>
      </c>
      <c r="I17" s="20">
        <f>VLOOKUP(B17,RMS!B:D,3,FALSE)</f>
        <v>370339.29849230801</v>
      </c>
      <c r="J17" s="21">
        <f>VLOOKUP(B17,RMS!B:E,4,FALSE)</f>
        <v>339755.45756923099</v>
      </c>
      <c r="K17" s="22">
        <f t="shared" si="1"/>
        <v>0.23530769196804613</v>
      </c>
      <c r="L17" s="22">
        <f t="shared" si="2"/>
        <v>3.0768977012485266E-5</v>
      </c>
    </row>
    <row r="18" spans="1:12">
      <c r="A18" s="39"/>
      <c r="B18" s="12">
        <v>27</v>
      </c>
      <c r="C18" s="36" t="s">
        <v>20</v>
      </c>
      <c r="D18" s="36"/>
      <c r="E18" s="15">
        <f>VLOOKUP(C18,RA!B22:D53,3,0)</f>
        <v>834973.75360000005</v>
      </c>
      <c r="F18" s="25">
        <f>VLOOKUP(C18,RA!B22:I57,8,0)</f>
        <v>115884.37239999999</v>
      </c>
      <c r="G18" s="16">
        <f t="shared" si="0"/>
        <v>719089.38120000006</v>
      </c>
      <c r="H18" s="27">
        <f>RA!J22</f>
        <v>13.878804201972001</v>
      </c>
      <c r="I18" s="20">
        <f>VLOOKUP(B18,RMS!B:D,3,FALSE)</f>
        <v>834974.00914070802</v>
      </c>
      <c r="J18" s="21">
        <f>VLOOKUP(B18,RMS!B:E,4,FALSE)</f>
        <v>719089.37906460196</v>
      </c>
      <c r="K18" s="22">
        <f t="shared" si="1"/>
        <v>-0.2555407079635188</v>
      </c>
      <c r="L18" s="22">
        <f t="shared" si="2"/>
        <v>2.1353980991989374E-3</v>
      </c>
    </row>
    <row r="19" spans="1:12">
      <c r="A19" s="39"/>
      <c r="B19" s="12">
        <v>29</v>
      </c>
      <c r="C19" s="36" t="s">
        <v>21</v>
      </c>
      <c r="D19" s="36"/>
      <c r="E19" s="15">
        <f>VLOOKUP(C19,RA!B22:D54,3,0)</f>
        <v>2669825.3813999998</v>
      </c>
      <c r="F19" s="25">
        <f>VLOOKUP(C19,RA!B23:I58,8,0)</f>
        <v>15641.6558</v>
      </c>
      <c r="G19" s="16">
        <f t="shared" si="0"/>
        <v>2654183.7256</v>
      </c>
      <c r="H19" s="27">
        <f>RA!J23</f>
        <v>0.58586812115022502</v>
      </c>
      <c r="I19" s="20">
        <f>VLOOKUP(B19,RMS!B:D,3,FALSE)</f>
        <v>2669826.20384188</v>
      </c>
      <c r="J19" s="21">
        <f>VLOOKUP(B19,RMS!B:E,4,FALSE)</f>
        <v>2654183.75594017</v>
      </c>
      <c r="K19" s="22">
        <f t="shared" si="1"/>
        <v>-0.82244188012555242</v>
      </c>
      <c r="L19" s="22">
        <f t="shared" si="2"/>
        <v>-3.034017002210021E-2</v>
      </c>
    </row>
    <row r="20" spans="1:12">
      <c r="A20" s="39"/>
      <c r="B20" s="12">
        <v>31</v>
      </c>
      <c r="C20" s="36" t="s">
        <v>22</v>
      </c>
      <c r="D20" s="36"/>
      <c r="E20" s="15">
        <f>VLOOKUP(C20,RA!B24:D55,3,0)</f>
        <v>244083.07339999999</v>
      </c>
      <c r="F20" s="25">
        <f>VLOOKUP(C20,RA!B24:I59,8,0)</f>
        <v>41796.538500000002</v>
      </c>
      <c r="G20" s="16">
        <f t="shared" si="0"/>
        <v>202286.5349</v>
      </c>
      <c r="H20" s="27">
        <f>RA!J24</f>
        <v>17.123898809445301</v>
      </c>
      <c r="I20" s="20">
        <f>VLOOKUP(B20,RMS!B:D,3,FALSE)</f>
        <v>244083.079797557</v>
      </c>
      <c r="J20" s="21">
        <f>VLOOKUP(B20,RMS!B:E,4,FALSE)</f>
        <v>202286.528582189</v>
      </c>
      <c r="K20" s="22">
        <f t="shared" si="1"/>
        <v>-6.3975570083130151E-3</v>
      </c>
      <c r="L20" s="22">
        <f t="shared" si="2"/>
        <v>6.317810999462381E-3</v>
      </c>
    </row>
    <row r="21" spans="1:12">
      <c r="A21" s="39"/>
      <c r="B21" s="12">
        <v>32</v>
      </c>
      <c r="C21" s="36" t="s">
        <v>23</v>
      </c>
      <c r="D21" s="36"/>
      <c r="E21" s="15">
        <f>VLOOKUP(C21,RA!B24:D56,3,0)</f>
        <v>302452.29560000001</v>
      </c>
      <c r="F21" s="25">
        <f>VLOOKUP(C21,RA!B25:I60,8,0)</f>
        <v>26544.578099999999</v>
      </c>
      <c r="G21" s="16">
        <f t="shared" si="0"/>
        <v>275907.71750000003</v>
      </c>
      <c r="H21" s="27">
        <f>RA!J25</f>
        <v>8.77645119120068</v>
      </c>
      <c r="I21" s="20">
        <f>VLOOKUP(B21,RMS!B:D,3,FALSE)</f>
        <v>302452.29514995101</v>
      </c>
      <c r="J21" s="21">
        <f>VLOOKUP(B21,RMS!B:E,4,FALSE)</f>
        <v>275907.72258697602</v>
      </c>
      <c r="K21" s="22">
        <f t="shared" si="1"/>
        <v>4.5004900312051177E-4</v>
      </c>
      <c r="L21" s="22">
        <f t="shared" si="2"/>
        <v>-5.0869759870693088E-3</v>
      </c>
    </row>
    <row r="22" spans="1:12">
      <c r="A22" s="39"/>
      <c r="B22" s="12">
        <v>33</v>
      </c>
      <c r="C22" s="36" t="s">
        <v>24</v>
      </c>
      <c r="D22" s="36"/>
      <c r="E22" s="15">
        <f>VLOOKUP(C22,RA!B26:D57,3,0)</f>
        <v>647146.80070000002</v>
      </c>
      <c r="F22" s="25">
        <f>VLOOKUP(C22,RA!B26:I61,8,0)</f>
        <v>113202.97229999999</v>
      </c>
      <c r="G22" s="16">
        <f t="shared" si="0"/>
        <v>533943.8284</v>
      </c>
      <c r="H22" s="27">
        <f>RA!J26</f>
        <v>17.4926264299772</v>
      </c>
      <c r="I22" s="20">
        <f>VLOOKUP(B22,RMS!B:D,3,FALSE)</f>
        <v>647146.82632575405</v>
      </c>
      <c r="J22" s="21">
        <f>VLOOKUP(B22,RMS!B:E,4,FALSE)</f>
        <v>533943.55914161296</v>
      </c>
      <c r="K22" s="22">
        <f t="shared" si="1"/>
        <v>-2.5625754031352699E-2</v>
      </c>
      <c r="L22" s="22">
        <f t="shared" si="2"/>
        <v>0.26925838703755289</v>
      </c>
    </row>
    <row r="23" spans="1:12">
      <c r="A23" s="39"/>
      <c r="B23" s="12">
        <v>34</v>
      </c>
      <c r="C23" s="36" t="s">
        <v>25</v>
      </c>
      <c r="D23" s="36"/>
      <c r="E23" s="15">
        <f>VLOOKUP(C23,RA!B26:D58,3,0)</f>
        <v>242668.09710000001</v>
      </c>
      <c r="F23" s="25">
        <f>VLOOKUP(C23,RA!B27:I62,8,0)</f>
        <v>69761.948600000003</v>
      </c>
      <c r="G23" s="16">
        <f t="shared" si="0"/>
        <v>172906.14850000001</v>
      </c>
      <c r="H23" s="27">
        <f>RA!J27</f>
        <v>28.747886283235701</v>
      </c>
      <c r="I23" s="20">
        <f>VLOOKUP(B23,RMS!B:D,3,FALSE)</f>
        <v>242668.071922139</v>
      </c>
      <c r="J23" s="21">
        <f>VLOOKUP(B23,RMS!B:E,4,FALSE)</f>
        <v>172906.14641622099</v>
      </c>
      <c r="K23" s="22">
        <f t="shared" si="1"/>
        <v>2.5177861010888591E-2</v>
      </c>
      <c r="L23" s="22">
        <f t="shared" si="2"/>
        <v>2.0837790216319263E-3</v>
      </c>
    </row>
    <row r="24" spans="1:12">
      <c r="A24" s="39"/>
      <c r="B24" s="12">
        <v>35</v>
      </c>
      <c r="C24" s="36" t="s">
        <v>26</v>
      </c>
      <c r="D24" s="36"/>
      <c r="E24" s="15">
        <f>VLOOKUP(C24,RA!B28:D59,3,0)</f>
        <v>1203969.7446999999</v>
      </c>
      <c r="F24" s="25">
        <f>VLOOKUP(C24,RA!B28:I63,8,0)</f>
        <v>45835.345500000003</v>
      </c>
      <c r="G24" s="16">
        <f t="shared" si="0"/>
        <v>1158134.3991999999</v>
      </c>
      <c r="H24" s="27">
        <f>RA!J28</f>
        <v>3.8070180502269202</v>
      </c>
      <c r="I24" s="20">
        <f>VLOOKUP(B24,RMS!B:D,3,FALSE)</f>
        <v>1203969.7454053101</v>
      </c>
      <c r="J24" s="21">
        <f>VLOOKUP(B24,RMS!B:E,4,FALSE)</f>
        <v>1158134.3674731201</v>
      </c>
      <c r="K24" s="22">
        <f t="shared" si="1"/>
        <v>-7.053101435303688E-4</v>
      </c>
      <c r="L24" s="22">
        <f t="shared" si="2"/>
        <v>3.1726879766210914E-2</v>
      </c>
    </row>
    <row r="25" spans="1:12">
      <c r="A25" s="39"/>
      <c r="B25" s="12">
        <v>36</v>
      </c>
      <c r="C25" s="36" t="s">
        <v>27</v>
      </c>
      <c r="D25" s="36"/>
      <c r="E25" s="15">
        <f>VLOOKUP(C25,RA!B28:D60,3,0)</f>
        <v>522322.50750000001</v>
      </c>
      <c r="F25" s="25">
        <f>VLOOKUP(C25,RA!B29:I64,8,0)</f>
        <v>85645.562900000004</v>
      </c>
      <c r="G25" s="16">
        <f t="shared" si="0"/>
        <v>436676.94459999999</v>
      </c>
      <c r="H25" s="27">
        <f>RA!J29</f>
        <v>16.3970653514295</v>
      </c>
      <c r="I25" s="20">
        <f>VLOOKUP(B25,RMS!B:D,3,FALSE)</f>
        <v>522322.505231858</v>
      </c>
      <c r="J25" s="21">
        <f>VLOOKUP(B25,RMS!B:E,4,FALSE)</f>
        <v>436676.96316094801</v>
      </c>
      <c r="K25" s="22">
        <f t="shared" si="1"/>
        <v>2.2681420086883008E-3</v>
      </c>
      <c r="L25" s="22">
        <f t="shared" si="2"/>
        <v>-1.8560948024969548E-2</v>
      </c>
    </row>
    <row r="26" spans="1:12">
      <c r="A26" s="39"/>
      <c r="B26" s="12">
        <v>37</v>
      </c>
      <c r="C26" s="36" t="s">
        <v>28</v>
      </c>
      <c r="D26" s="36"/>
      <c r="E26" s="15">
        <f>VLOOKUP(C26,RA!B30:D61,3,0)</f>
        <v>906850.2193</v>
      </c>
      <c r="F26" s="25">
        <f>VLOOKUP(C26,RA!B30:I65,8,0)</f>
        <v>165580.0803</v>
      </c>
      <c r="G26" s="16">
        <f t="shared" si="0"/>
        <v>741270.13899999997</v>
      </c>
      <c r="H26" s="27">
        <f>RA!J30</f>
        <v>18.258812400995101</v>
      </c>
      <c r="I26" s="20">
        <f>VLOOKUP(B26,RMS!B:D,3,FALSE)</f>
        <v>906850.20702389395</v>
      </c>
      <c r="J26" s="21">
        <f>VLOOKUP(B26,RMS!B:E,4,FALSE)</f>
        <v>741270.23136546405</v>
      </c>
      <c r="K26" s="22">
        <f t="shared" si="1"/>
        <v>1.2276106048375368E-2</v>
      </c>
      <c r="L26" s="22">
        <f t="shared" si="2"/>
        <v>-9.2365464079193771E-2</v>
      </c>
    </row>
    <row r="27" spans="1:12">
      <c r="A27" s="39"/>
      <c r="B27" s="12">
        <v>38</v>
      </c>
      <c r="C27" s="36" t="s">
        <v>29</v>
      </c>
      <c r="D27" s="36"/>
      <c r="E27" s="15">
        <f>VLOOKUP(C27,RA!B30:D62,3,0)</f>
        <v>716740.50289999996</v>
      </c>
      <c r="F27" s="25">
        <f>VLOOKUP(C27,RA!B31:I66,8,0)</f>
        <v>44335.529900000001</v>
      </c>
      <c r="G27" s="16">
        <f t="shared" si="0"/>
        <v>672404.973</v>
      </c>
      <c r="H27" s="27">
        <f>RA!J31</f>
        <v>6.1857157116995998</v>
      </c>
      <c r="I27" s="20">
        <f>VLOOKUP(B27,RMS!B:D,3,FALSE)</f>
        <v>716740.44993008801</v>
      </c>
      <c r="J27" s="21">
        <f>VLOOKUP(B27,RMS!B:E,4,FALSE)</f>
        <v>672404.99350708001</v>
      </c>
      <c r="K27" s="22">
        <f t="shared" si="1"/>
        <v>5.296991195064038E-2</v>
      </c>
      <c r="L27" s="22">
        <f t="shared" si="2"/>
        <v>-2.0507080014795065E-2</v>
      </c>
    </row>
    <row r="28" spans="1:12">
      <c r="A28" s="39"/>
      <c r="B28" s="12">
        <v>39</v>
      </c>
      <c r="C28" s="36" t="s">
        <v>30</v>
      </c>
      <c r="D28" s="36"/>
      <c r="E28" s="15">
        <f>VLOOKUP(C28,RA!B32:D63,3,0)</f>
        <v>127765.1336</v>
      </c>
      <c r="F28" s="25">
        <f>VLOOKUP(C28,RA!B32:I67,8,0)</f>
        <v>34868.6077</v>
      </c>
      <c r="G28" s="16">
        <f t="shared" si="0"/>
        <v>92896.525900000008</v>
      </c>
      <c r="H28" s="27">
        <f>RA!J32</f>
        <v>27.291176174217199</v>
      </c>
      <c r="I28" s="20">
        <f>VLOOKUP(B28,RMS!B:D,3,FALSE)</f>
        <v>127765.03785911101</v>
      </c>
      <c r="J28" s="21">
        <f>VLOOKUP(B28,RMS!B:E,4,FALSE)</f>
        <v>92896.518742273794</v>
      </c>
      <c r="K28" s="22">
        <f t="shared" si="1"/>
        <v>9.574088899535127E-2</v>
      </c>
      <c r="L28" s="22">
        <f t="shared" si="2"/>
        <v>7.1577262133359909E-3</v>
      </c>
    </row>
    <row r="29" spans="1:12">
      <c r="A29" s="39"/>
      <c r="B29" s="12">
        <v>40</v>
      </c>
      <c r="C29" s="36" t="s">
        <v>31</v>
      </c>
      <c r="D29" s="36"/>
      <c r="E29" s="15">
        <f>VLOOKUP(C29,RA!B32:D64,3,0)</f>
        <v>19.231000000000002</v>
      </c>
      <c r="F29" s="25">
        <f>VLOOKUP(C29,RA!B33:I68,8,0)</f>
        <v>3.7448000000000001</v>
      </c>
      <c r="G29" s="16">
        <f t="shared" si="0"/>
        <v>15.486200000000002</v>
      </c>
      <c r="H29" s="27">
        <f>RA!J33</f>
        <v>19.4727263272841</v>
      </c>
      <c r="I29" s="20">
        <f>VLOOKUP(B29,RMS!B:D,3,FALSE)</f>
        <v>19.230899999999998</v>
      </c>
      <c r="J29" s="21">
        <f>VLOOKUP(B29,RMS!B:E,4,FALSE)</f>
        <v>15.4862</v>
      </c>
      <c r="K29" s="22">
        <f t="shared" si="1"/>
        <v>1.0000000000331966E-4</v>
      </c>
      <c r="L29" s="22">
        <f t="shared" si="2"/>
        <v>0</v>
      </c>
    </row>
    <row r="30" spans="1:12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9"/>
      <c r="B31" s="12">
        <v>42</v>
      </c>
      <c r="C31" s="36" t="s">
        <v>32</v>
      </c>
      <c r="D31" s="36"/>
      <c r="E31" s="15">
        <f>VLOOKUP(C31,RA!B34:D66,3,0)</f>
        <v>296887.31310000003</v>
      </c>
      <c r="F31" s="25">
        <f>VLOOKUP(C31,RA!B35:I70,8,0)</f>
        <v>26605.3181</v>
      </c>
      <c r="G31" s="16">
        <f t="shared" si="0"/>
        <v>270281.99500000005</v>
      </c>
      <c r="H31" s="27">
        <f>RA!J35</f>
        <v>8.9614196787986593</v>
      </c>
      <c r="I31" s="20">
        <f>VLOOKUP(B31,RMS!B:D,3,FALSE)</f>
        <v>296887.3124</v>
      </c>
      <c r="J31" s="21">
        <f>VLOOKUP(B31,RMS!B:E,4,FALSE)</f>
        <v>270282.05450000003</v>
      </c>
      <c r="K31" s="22">
        <f t="shared" si="1"/>
        <v>7.0000003324821591E-4</v>
      </c>
      <c r="L31" s="22">
        <f t="shared" si="2"/>
        <v>-5.9499999973922968E-2</v>
      </c>
    </row>
    <row r="32" spans="1:12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9"/>
      <c r="B35" s="12">
        <v>75</v>
      </c>
      <c r="C35" s="36" t="s">
        <v>33</v>
      </c>
      <c r="D35" s="36"/>
      <c r="E35" s="15">
        <f>VLOOKUP(C35,RA!B8:D70,3,0)</f>
        <v>182502.56390000001</v>
      </c>
      <c r="F35" s="25">
        <f>VLOOKUP(C35,RA!B8:I74,8,0)</f>
        <v>9140.1355999999996</v>
      </c>
      <c r="G35" s="16">
        <f t="shared" si="0"/>
        <v>173362.4283</v>
      </c>
      <c r="H35" s="27">
        <f>RA!J39</f>
        <v>5.0082231200917402</v>
      </c>
      <c r="I35" s="20">
        <f>VLOOKUP(B35,RMS!B:D,3,FALSE)</f>
        <v>182502.56410256401</v>
      </c>
      <c r="J35" s="21">
        <f>VLOOKUP(B35,RMS!B:E,4,FALSE)</f>
        <v>173362.42726495699</v>
      </c>
      <c r="K35" s="22">
        <f t="shared" si="1"/>
        <v>-2.0256399875506759E-4</v>
      </c>
      <c r="L35" s="22">
        <f t="shared" si="2"/>
        <v>1.0350430093239993E-3</v>
      </c>
    </row>
    <row r="36" spans="1:12">
      <c r="A36" s="39"/>
      <c r="B36" s="12">
        <v>76</v>
      </c>
      <c r="C36" s="36" t="s">
        <v>34</v>
      </c>
      <c r="D36" s="36"/>
      <c r="E36" s="15">
        <f>VLOOKUP(C36,RA!B8:D71,3,0)</f>
        <v>511511.7671</v>
      </c>
      <c r="F36" s="25">
        <f>VLOOKUP(C36,RA!B8:I75,8,0)</f>
        <v>34762.353499999997</v>
      </c>
      <c r="G36" s="16">
        <f t="shared" si="0"/>
        <v>476749.41359999997</v>
      </c>
      <c r="H36" s="27">
        <f>RA!J40</f>
        <v>6.7960026994264604</v>
      </c>
      <c r="I36" s="20">
        <f>VLOOKUP(B36,RMS!B:D,3,FALSE)</f>
        <v>511511.76412051299</v>
      </c>
      <c r="J36" s="21">
        <f>VLOOKUP(B36,RMS!B:E,4,FALSE)</f>
        <v>476749.41138974403</v>
      </c>
      <c r="K36" s="22">
        <f t="shared" si="1"/>
        <v>2.9794870060868561E-3</v>
      </c>
      <c r="L36" s="22">
        <f t="shared" si="2"/>
        <v>2.2102559451013803E-3</v>
      </c>
    </row>
    <row r="37" spans="1:12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9"/>
      <c r="B39" s="12">
        <v>99</v>
      </c>
      <c r="C39" s="36" t="s">
        <v>35</v>
      </c>
      <c r="D39" s="36"/>
      <c r="E39" s="15">
        <f>VLOOKUP(C39,RA!B8:D74,3,0)</f>
        <v>17552.9077</v>
      </c>
      <c r="F39" s="25">
        <f>VLOOKUP(C39,RA!B8:I78,8,0)</f>
        <v>-428442.28460000001</v>
      </c>
      <c r="G39" s="16">
        <f t="shared" si="0"/>
        <v>445995.1923</v>
      </c>
      <c r="H39" s="27">
        <f>RA!J43</f>
        <v>-2440.8621746469998</v>
      </c>
      <c r="I39" s="20">
        <f>VLOOKUP(B39,RMS!B:D,3,FALSE)</f>
        <v>17552.907420013598</v>
      </c>
      <c r="J39" s="21">
        <f>VLOOKUP(B39,RMS!B:E,4,FALSE)</f>
        <v>445995.19310188299</v>
      </c>
      <c r="K39" s="22">
        <f t="shared" si="1"/>
        <v>2.7998640143778175E-4</v>
      </c>
      <c r="L39" s="22">
        <f t="shared" si="2"/>
        <v>-8.018829976208508E-4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B28" sqref="B28:C28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>
      <c r="A7" s="45" t="s">
        <v>5</v>
      </c>
      <c r="B7" s="46"/>
      <c r="C7" s="47"/>
      <c r="D7" s="63">
        <v>15999794.914000001</v>
      </c>
      <c r="E7" s="63">
        <v>18486522</v>
      </c>
      <c r="F7" s="64">
        <v>86.5484319549129</v>
      </c>
      <c r="G7" s="63">
        <v>21260177.257300001</v>
      </c>
      <c r="H7" s="64">
        <v>-24.7428903326465</v>
      </c>
      <c r="I7" s="63">
        <v>1073623.7113000001</v>
      </c>
      <c r="J7" s="64">
        <v>6.7102342065682796</v>
      </c>
      <c r="K7" s="63">
        <v>2306655.4249999998</v>
      </c>
      <c r="L7" s="64">
        <v>10.8496528372452</v>
      </c>
      <c r="M7" s="64">
        <v>-0.53455392614612096</v>
      </c>
      <c r="N7" s="63">
        <v>386998673.43849999</v>
      </c>
      <c r="O7" s="63">
        <v>6203717878.6639004</v>
      </c>
      <c r="P7" s="63">
        <v>856846</v>
      </c>
      <c r="Q7" s="63">
        <v>1217524</v>
      </c>
      <c r="R7" s="64">
        <v>-29.6238924242972</v>
      </c>
      <c r="S7" s="63">
        <v>18.6728944454429</v>
      </c>
      <c r="T7" s="63">
        <v>19.636915781126302</v>
      </c>
      <c r="U7" s="65">
        <v>-5.1626775832742702</v>
      </c>
      <c r="V7" s="53"/>
      <c r="W7" s="53"/>
    </row>
    <row r="8" spans="1:23" ht="14.25" thickBot="1">
      <c r="A8" s="48">
        <v>41631</v>
      </c>
      <c r="B8" s="51" t="s">
        <v>6</v>
      </c>
      <c r="C8" s="52"/>
      <c r="D8" s="66">
        <v>614152.19070000004</v>
      </c>
      <c r="E8" s="66">
        <v>589852</v>
      </c>
      <c r="F8" s="67">
        <v>104.11970980856201</v>
      </c>
      <c r="G8" s="66">
        <v>660794.58149999997</v>
      </c>
      <c r="H8" s="67">
        <v>-7.0585310633331799</v>
      </c>
      <c r="I8" s="66">
        <v>78483.23</v>
      </c>
      <c r="J8" s="67">
        <v>12.779117487238199</v>
      </c>
      <c r="K8" s="66">
        <v>166315.41500000001</v>
      </c>
      <c r="L8" s="67">
        <v>25.169004053039401</v>
      </c>
      <c r="M8" s="67">
        <v>-0.52810609888446003</v>
      </c>
      <c r="N8" s="66">
        <v>14648255.2774</v>
      </c>
      <c r="O8" s="66">
        <v>218902907.96610001</v>
      </c>
      <c r="P8" s="66">
        <v>24977</v>
      </c>
      <c r="Q8" s="66">
        <v>38454</v>
      </c>
      <c r="R8" s="67">
        <v>-35.047069225568201</v>
      </c>
      <c r="S8" s="66">
        <v>24.588709240501299</v>
      </c>
      <c r="T8" s="66">
        <v>29.962584745410101</v>
      </c>
      <c r="U8" s="68">
        <v>-21.855053278100801</v>
      </c>
      <c r="V8" s="53"/>
      <c r="W8" s="53"/>
    </row>
    <row r="9" spans="1:23" ht="12" customHeight="1" thickBot="1">
      <c r="A9" s="49"/>
      <c r="B9" s="51" t="s">
        <v>7</v>
      </c>
      <c r="C9" s="52"/>
      <c r="D9" s="66">
        <v>77878.178599999999</v>
      </c>
      <c r="E9" s="66">
        <v>64260</v>
      </c>
      <c r="F9" s="67">
        <v>121.192310301899</v>
      </c>
      <c r="G9" s="66">
        <v>153708.91089999999</v>
      </c>
      <c r="H9" s="67">
        <v>-49.333985815132102</v>
      </c>
      <c r="I9" s="66">
        <v>16681.710599999999</v>
      </c>
      <c r="J9" s="67">
        <v>21.420262902758701</v>
      </c>
      <c r="K9" s="66">
        <v>40176.462699999996</v>
      </c>
      <c r="L9" s="67">
        <v>26.138017935822901</v>
      </c>
      <c r="M9" s="67">
        <v>-0.58478896650102596</v>
      </c>
      <c r="N9" s="66">
        <v>2180851.4027999998</v>
      </c>
      <c r="O9" s="66">
        <v>39989270.704999998</v>
      </c>
      <c r="P9" s="66">
        <v>4982</v>
      </c>
      <c r="Q9" s="66">
        <v>9133</v>
      </c>
      <c r="R9" s="67">
        <v>-45.450563889192999</v>
      </c>
      <c r="S9" s="66">
        <v>15.6319105981534</v>
      </c>
      <c r="T9" s="66">
        <v>15.395272243512499</v>
      </c>
      <c r="U9" s="68">
        <v>1.5138159417874799</v>
      </c>
      <c r="V9" s="53"/>
      <c r="W9" s="53"/>
    </row>
    <row r="10" spans="1:23" ht="14.25" thickBot="1">
      <c r="A10" s="49"/>
      <c r="B10" s="51" t="s">
        <v>8</v>
      </c>
      <c r="C10" s="52"/>
      <c r="D10" s="66">
        <v>102756.1762</v>
      </c>
      <c r="E10" s="66">
        <v>89559</v>
      </c>
      <c r="F10" s="67">
        <v>114.735734208734</v>
      </c>
      <c r="G10" s="66">
        <v>154300.90100000001</v>
      </c>
      <c r="H10" s="67">
        <v>-33.405329758897501</v>
      </c>
      <c r="I10" s="66">
        <v>26964.1577</v>
      </c>
      <c r="J10" s="67">
        <v>26.240911930703</v>
      </c>
      <c r="K10" s="66">
        <v>41231.650900000001</v>
      </c>
      <c r="L10" s="67">
        <v>26.721587905698598</v>
      </c>
      <c r="M10" s="67">
        <v>-0.34603254753498103</v>
      </c>
      <c r="N10" s="66">
        <v>2951546.4352000002</v>
      </c>
      <c r="O10" s="66">
        <v>54297665.902400002</v>
      </c>
      <c r="P10" s="66">
        <v>79383</v>
      </c>
      <c r="Q10" s="66">
        <v>115339</v>
      </c>
      <c r="R10" s="67">
        <v>-31.174190863454701</v>
      </c>
      <c r="S10" s="66">
        <v>1.29443553657584</v>
      </c>
      <c r="T10" s="66">
        <v>1.7792680012831701</v>
      </c>
      <c r="U10" s="68">
        <v>-37.455126269930403</v>
      </c>
      <c r="V10" s="53"/>
      <c r="W10" s="53"/>
    </row>
    <row r="11" spans="1:23" ht="14.25" thickBot="1">
      <c r="A11" s="49"/>
      <c r="B11" s="51" t="s">
        <v>9</v>
      </c>
      <c r="C11" s="52"/>
      <c r="D11" s="66">
        <v>221751.92879999999</v>
      </c>
      <c r="E11" s="66">
        <v>111600</v>
      </c>
      <c r="F11" s="67">
        <v>198.70244516129</v>
      </c>
      <c r="G11" s="66">
        <v>130160.06600000001</v>
      </c>
      <c r="H11" s="67">
        <v>70.368635799554696</v>
      </c>
      <c r="I11" s="66">
        <v>-42863.108399999997</v>
      </c>
      <c r="J11" s="67">
        <v>-19.329305784148801</v>
      </c>
      <c r="K11" s="66">
        <v>26583.350699999999</v>
      </c>
      <c r="L11" s="67">
        <v>20.423584219755998</v>
      </c>
      <c r="M11" s="67">
        <v>-2.6124042782913701</v>
      </c>
      <c r="N11" s="66">
        <v>2123845.5085</v>
      </c>
      <c r="O11" s="66">
        <v>20693411.449000001</v>
      </c>
      <c r="P11" s="66">
        <v>9118</v>
      </c>
      <c r="Q11" s="66">
        <v>6345</v>
      </c>
      <c r="R11" s="67">
        <v>43.703703703703702</v>
      </c>
      <c r="S11" s="66">
        <v>24.320237859179699</v>
      </c>
      <c r="T11" s="66">
        <v>22.215181418439698</v>
      </c>
      <c r="U11" s="68">
        <v>8.6555750520564203</v>
      </c>
      <c r="V11" s="53"/>
      <c r="W11" s="53"/>
    </row>
    <row r="12" spans="1:23" ht="14.25" thickBot="1">
      <c r="A12" s="49"/>
      <c r="B12" s="51" t="s">
        <v>10</v>
      </c>
      <c r="C12" s="52"/>
      <c r="D12" s="66">
        <v>346032.26079999999</v>
      </c>
      <c r="E12" s="66">
        <v>371666</v>
      </c>
      <c r="F12" s="67">
        <v>93.103017440390104</v>
      </c>
      <c r="G12" s="66">
        <v>404349.52299999999</v>
      </c>
      <c r="H12" s="67">
        <v>-14.422488189753601</v>
      </c>
      <c r="I12" s="66">
        <v>1510.6425999999999</v>
      </c>
      <c r="J12" s="67">
        <v>0.43656120285071398</v>
      </c>
      <c r="K12" s="66">
        <v>42745.955499999996</v>
      </c>
      <c r="L12" s="67">
        <v>10.571536027260301</v>
      </c>
      <c r="M12" s="67">
        <v>-0.96465998753964</v>
      </c>
      <c r="N12" s="66">
        <v>6773554.7240000004</v>
      </c>
      <c r="O12" s="66">
        <v>78764386.378600001</v>
      </c>
      <c r="P12" s="66">
        <v>2767</v>
      </c>
      <c r="Q12" s="66">
        <v>4001</v>
      </c>
      <c r="R12" s="67">
        <v>-30.842289427643099</v>
      </c>
      <c r="S12" s="66">
        <v>125.05683440549301</v>
      </c>
      <c r="T12" s="66">
        <v>119.289115221195</v>
      </c>
      <c r="U12" s="68">
        <v>4.6120783495902096</v>
      </c>
      <c r="V12" s="53"/>
      <c r="W12" s="53"/>
    </row>
    <row r="13" spans="1:23" ht="14.25" thickBot="1">
      <c r="A13" s="49"/>
      <c r="B13" s="51" t="s">
        <v>11</v>
      </c>
      <c r="C13" s="52"/>
      <c r="D13" s="66">
        <v>457141.4387</v>
      </c>
      <c r="E13" s="66">
        <v>495721</v>
      </c>
      <c r="F13" s="67">
        <v>92.217484976428295</v>
      </c>
      <c r="G13" s="66">
        <v>566094.01340000005</v>
      </c>
      <c r="H13" s="67">
        <v>-19.246374651733799</v>
      </c>
      <c r="I13" s="66">
        <v>71302.067999999999</v>
      </c>
      <c r="J13" s="67">
        <v>15.5973757712199</v>
      </c>
      <c r="K13" s="66">
        <v>104591.87609999999</v>
      </c>
      <c r="L13" s="67">
        <v>18.476061153131401</v>
      </c>
      <c r="M13" s="67">
        <v>-0.318282923505184</v>
      </c>
      <c r="N13" s="66">
        <v>11106745.789899999</v>
      </c>
      <c r="O13" s="66">
        <v>120786109.1962</v>
      </c>
      <c r="P13" s="66">
        <v>11030</v>
      </c>
      <c r="Q13" s="66">
        <v>21231</v>
      </c>
      <c r="R13" s="67">
        <v>-48.047666148556402</v>
      </c>
      <c r="S13" s="66">
        <v>41.4452800271985</v>
      </c>
      <c r="T13" s="66">
        <v>45.188784070463001</v>
      </c>
      <c r="U13" s="68">
        <v>-9.0324013755191999</v>
      </c>
      <c r="V13" s="53"/>
      <c r="W13" s="53"/>
    </row>
    <row r="14" spans="1:23" ht="14.25" thickBot="1">
      <c r="A14" s="49"/>
      <c r="B14" s="51" t="s">
        <v>12</v>
      </c>
      <c r="C14" s="52"/>
      <c r="D14" s="66">
        <v>212514.56210000001</v>
      </c>
      <c r="E14" s="66">
        <v>245997</v>
      </c>
      <c r="F14" s="67">
        <v>86.389086899433707</v>
      </c>
      <c r="G14" s="66">
        <v>257628.84599999999</v>
      </c>
      <c r="H14" s="67">
        <v>-17.511348049899699</v>
      </c>
      <c r="I14" s="66">
        <v>43555.468800000002</v>
      </c>
      <c r="J14" s="67">
        <v>20.495286708637298</v>
      </c>
      <c r="K14" s="66">
        <v>49296.631999999998</v>
      </c>
      <c r="L14" s="67">
        <v>19.134748598765199</v>
      </c>
      <c r="M14" s="67">
        <v>-0.116461570843217</v>
      </c>
      <c r="N14" s="66">
        <v>5406187.4478000002</v>
      </c>
      <c r="O14" s="66">
        <v>62095875.092900001</v>
      </c>
      <c r="P14" s="66">
        <v>3143</v>
      </c>
      <c r="Q14" s="66">
        <v>4875</v>
      </c>
      <c r="R14" s="67">
        <v>-35.528205128205101</v>
      </c>
      <c r="S14" s="66">
        <v>67.615196341075404</v>
      </c>
      <c r="T14" s="66">
        <v>68.477219138461606</v>
      </c>
      <c r="U14" s="68">
        <v>-1.27489505914882</v>
      </c>
      <c r="V14" s="53"/>
      <c r="W14" s="53"/>
    </row>
    <row r="15" spans="1:23" ht="14.25" thickBot="1">
      <c r="A15" s="49"/>
      <c r="B15" s="51" t="s">
        <v>13</v>
      </c>
      <c r="C15" s="52"/>
      <c r="D15" s="66">
        <v>110932.5466</v>
      </c>
      <c r="E15" s="66">
        <v>155511</v>
      </c>
      <c r="F15" s="67">
        <v>71.334212113612494</v>
      </c>
      <c r="G15" s="66">
        <v>158900.34599999999</v>
      </c>
      <c r="H15" s="67">
        <v>-30.1873473579472</v>
      </c>
      <c r="I15" s="66">
        <v>23070.3508</v>
      </c>
      <c r="J15" s="67">
        <v>20.796737753787401</v>
      </c>
      <c r="K15" s="66">
        <v>36125.082399999999</v>
      </c>
      <c r="L15" s="67">
        <v>22.734426519121602</v>
      </c>
      <c r="M15" s="67">
        <v>-0.361375829000185</v>
      </c>
      <c r="N15" s="66">
        <v>3290779.5175000001</v>
      </c>
      <c r="O15" s="66">
        <v>39281722.979800001</v>
      </c>
      <c r="P15" s="66">
        <v>3495</v>
      </c>
      <c r="Q15" s="66">
        <v>9369</v>
      </c>
      <c r="R15" s="67">
        <v>-62.696125520332998</v>
      </c>
      <c r="S15" s="66">
        <v>31.740356680972798</v>
      </c>
      <c r="T15" s="66">
        <v>34.128073017397803</v>
      </c>
      <c r="U15" s="68">
        <v>-7.5226512430981298</v>
      </c>
      <c r="V15" s="53"/>
      <c r="W15" s="53"/>
    </row>
    <row r="16" spans="1:23" ht="14.25" thickBot="1">
      <c r="A16" s="49"/>
      <c r="B16" s="51" t="s">
        <v>14</v>
      </c>
      <c r="C16" s="52"/>
      <c r="D16" s="66">
        <v>461443.52340000001</v>
      </c>
      <c r="E16" s="66">
        <v>400331</v>
      </c>
      <c r="F16" s="67">
        <v>115.265498649867</v>
      </c>
      <c r="G16" s="66">
        <v>559471.0673</v>
      </c>
      <c r="H16" s="67">
        <v>-17.521467977438</v>
      </c>
      <c r="I16" s="66">
        <v>21405.417300000001</v>
      </c>
      <c r="J16" s="67">
        <v>4.6387946118044896</v>
      </c>
      <c r="K16" s="66">
        <v>58902.954899999997</v>
      </c>
      <c r="L16" s="67">
        <v>10.5283290491258</v>
      </c>
      <c r="M16" s="67">
        <v>-0.63659858259504698</v>
      </c>
      <c r="N16" s="66">
        <v>13100472.124500001</v>
      </c>
      <c r="O16" s="66">
        <v>299045684.27810001</v>
      </c>
      <c r="P16" s="66">
        <v>29307</v>
      </c>
      <c r="Q16" s="66">
        <v>47814</v>
      </c>
      <c r="R16" s="67">
        <v>-38.706236667085001</v>
      </c>
      <c r="S16" s="66">
        <v>15.745164070017401</v>
      </c>
      <c r="T16" s="66">
        <v>14.8171136152591</v>
      </c>
      <c r="U16" s="68">
        <v>5.8941936116468003</v>
      </c>
      <c r="V16" s="53"/>
      <c r="W16" s="53"/>
    </row>
    <row r="17" spans="1:23" ht="12" thickBot="1">
      <c r="A17" s="49"/>
      <c r="B17" s="51" t="s">
        <v>15</v>
      </c>
      <c r="C17" s="52"/>
      <c r="D17" s="66">
        <v>464113.16019999998</v>
      </c>
      <c r="E17" s="66">
        <v>1344193</v>
      </c>
      <c r="F17" s="67">
        <v>34.527271024324598</v>
      </c>
      <c r="G17" s="66">
        <v>563707.17409999995</v>
      </c>
      <c r="H17" s="67">
        <v>-17.667686074602301</v>
      </c>
      <c r="I17" s="66">
        <v>39720.609400000001</v>
      </c>
      <c r="J17" s="67">
        <v>8.5583889461103002</v>
      </c>
      <c r="K17" s="66">
        <v>42734.756500000003</v>
      </c>
      <c r="L17" s="67">
        <v>7.5810205126853596</v>
      </c>
      <c r="M17" s="67">
        <v>-7.0531514553030999E-2</v>
      </c>
      <c r="N17" s="66">
        <v>11721096.709899999</v>
      </c>
      <c r="O17" s="66">
        <v>277004103.78119999</v>
      </c>
      <c r="P17" s="66">
        <v>10258</v>
      </c>
      <c r="Q17" s="66">
        <v>12343</v>
      </c>
      <c r="R17" s="67">
        <v>-16.892165599935201</v>
      </c>
      <c r="S17" s="66">
        <v>45.244020296354101</v>
      </c>
      <c r="T17" s="66">
        <v>42.987062642793497</v>
      </c>
      <c r="U17" s="68">
        <v>4.9884109298360704</v>
      </c>
      <c r="V17" s="35"/>
      <c r="W17" s="35"/>
    </row>
    <row r="18" spans="1:23" ht="12" thickBot="1">
      <c r="A18" s="49"/>
      <c r="B18" s="51" t="s">
        <v>16</v>
      </c>
      <c r="C18" s="52"/>
      <c r="D18" s="66">
        <v>1633883.9410000001</v>
      </c>
      <c r="E18" s="66">
        <v>1472607</v>
      </c>
      <c r="F18" s="67">
        <v>110.951797798055</v>
      </c>
      <c r="G18" s="66">
        <v>2191660.0523999999</v>
      </c>
      <c r="H18" s="67">
        <v>-25.449937401979899</v>
      </c>
      <c r="I18" s="66">
        <v>248882.44560000001</v>
      </c>
      <c r="J18" s="67">
        <v>15.2325657505192</v>
      </c>
      <c r="K18" s="66">
        <v>368056.86739999999</v>
      </c>
      <c r="L18" s="67">
        <v>16.793519916419299</v>
      </c>
      <c r="M18" s="67">
        <v>-0.32379350137347801</v>
      </c>
      <c r="N18" s="66">
        <v>39678011.428099997</v>
      </c>
      <c r="O18" s="66">
        <v>703543585.25279999</v>
      </c>
      <c r="P18" s="66">
        <v>75135</v>
      </c>
      <c r="Q18" s="66">
        <v>120893</v>
      </c>
      <c r="R18" s="67">
        <v>-37.849999586411101</v>
      </c>
      <c r="S18" s="66">
        <v>21.745976455713102</v>
      </c>
      <c r="T18" s="66">
        <v>20.352235643089301</v>
      </c>
      <c r="U18" s="68">
        <v>6.4091893756168803</v>
      </c>
      <c r="V18" s="35"/>
      <c r="W18" s="35"/>
    </row>
    <row r="19" spans="1:23" ht="12" thickBot="1">
      <c r="A19" s="49"/>
      <c r="B19" s="51" t="s">
        <v>17</v>
      </c>
      <c r="C19" s="52"/>
      <c r="D19" s="66">
        <v>621461.50199999998</v>
      </c>
      <c r="E19" s="66">
        <v>596499</v>
      </c>
      <c r="F19" s="67">
        <v>104.184835515231</v>
      </c>
      <c r="G19" s="66">
        <v>959284.40220000001</v>
      </c>
      <c r="H19" s="67">
        <v>-35.216136051544801</v>
      </c>
      <c r="I19" s="66">
        <v>55811.3848</v>
      </c>
      <c r="J19" s="67">
        <v>8.9806664806084804</v>
      </c>
      <c r="K19" s="66">
        <v>73151.970799999996</v>
      </c>
      <c r="L19" s="67">
        <v>7.6256812507568101</v>
      </c>
      <c r="M19" s="67">
        <v>-0.237048787754601</v>
      </c>
      <c r="N19" s="66">
        <v>16393903.6745</v>
      </c>
      <c r="O19" s="66">
        <v>247563779.2604</v>
      </c>
      <c r="P19" s="66">
        <v>13685</v>
      </c>
      <c r="Q19" s="66">
        <v>22107</v>
      </c>
      <c r="R19" s="67">
        <v>-38.096530510698003</v>
      </c>
      <c r="S19" s="66">
        <v>45.4118744610888</v>
      </c>
      <c r="T19" s="66">
        <v>41.561003731849603</v>
      </c>
      <c r="U19" s="68">
        <v>8.4798761886360001</v>
      </c>
      <c r="V19" s="35"/>
      <c r="W19" s="35"/>
    </row>
    <row r="20" spans="1:23" ht="12" thickBot="1">
      <c r="A20" s="49"/>
      <c r="B20" s="51" t="s">
        <v>18</v>
      </c>
      <c r="C20" s="52"/>
      <c r="D20" s="66">
        <v>878122.67850000004</v>
      </c>
      <c r="E20" s="66">
        <v>884482</v>
      </c>
      <c r="F20" s="67">
        <v>99.281011767339507</v>
      </c>
      <c r="G20" s="66">
        <v>1092901.9593</v>
      </c>
      <c r="H20" s="67">
        <v>-19.6522001788308</v>
      </c>
      <c r="I20" s="66">
        <v>57348.798499999997</v>
      </c>
      <c r="J20" s="67">
        <v>6.5308412940618501</v>
      </c>
      <c r="K20" s="66">
        <v>71645.999400000001</v>
      </c>
      <c r="L20" s="67">
        <v>6.5555742480221202</v>
      </c>
      <c r="M20" s="67">
        <v>-0.199553373806382</v>
      </c>
      <c r="N20" s="66">
        <v>23269939.928300001</v>
      </c>
      <c r="O20" s="66">
        <v>377139856.83170003</v>
      </c>
      <c r="P20" s="66">
        <v>34109</v>
      </c>
      <c r="Q20" s="66">
        <v>45506</v>
      </c>
      <c r="R20" s="67">
        <v>-25.045049004526899</v>
      </c>
      <c r="S20" s="66">
        <v>25.7446034331115</v>
      </c>
      <c r="T20" s="66">
        <v>26.808531448600199</v>
      </c>
      <c r="U20" s="68">
        <v>-4.1326253801226303</v>
      </c>
      <c r="V20" s="35"/>
      <c r="W20" s="35"/>
    </row>
    <row r="21" spans="1:23" ht="12" thickBot="1">
      <c r="A21" s="49"/>
      <c r="B21" s="51" t="s">
        <v>19</v>
      </c>
      <c r="C21" s="52"/>
      <c r="D21" s="66">
        <v>370339.53379999998</v>
      </c>
      <c r="E21" s="66">
        <v>323157</v>
      </c>
      <c r="F21" s="67">
        <v>114.60049876685299</v>
      </c>
      <c r="G21" s="66">
        <v>436869.49180000002</v>
      </c>
      <c r="H21" s="67">
        <v>-15.2287946969887</v>
      </c>
      <c r="I21" s="66">
        <v>30584.0762</v>
      </c>
      <c r="J21" s="67">
        <v>8.25838815699238</v>
      </c>
      <c r="K21" s="66">
        <v>53987.9395</v>
      </c>
      <c r="L21" s="67">
        <v>12.357910202783399</v>
      </c>
      <c r="M21" s="67">
        <v>-0.43350169531845201</v>
      </c>
      <c r="N21" s="66">
        <v>8481129.4696999993</v>
      </c>
      <c r="O21" s="66">
        <v>140388869.86680001</v>
      </c>
      <c r="P21" s="66">
        <v>33686</v>
      </c>
      <c r="Q21" s="66">
        <v>45888</v>
      </c>
      <c r="R21" s="67">
        <v>-26.590829846582999</v>
      </c>
      <c r="S21" s="66">
        <v>10.993870860297999</v>
      </c>
      <c r="T21" s="66">
        <v>11.0667048422245</v>
      </c>
      <c r="U21" s="68">
        <v>-0.66249624770038196</v>
      </c>
      <c r="V21" s="35"/>
      <c r="W21" s="35"/>
    </row>
    <row r="22" spans="1:23" ht="12" thickBot="1">
      <c r="A22" s="49"/>
      <c r="B22" s="51" t="s">
        <v>20</v>
      </c>
      <c r="C22" s="52"/>
      <c r="D22" s="66">
        <v>834973.75360000005</v>
      </c>
      <c r="E22" s="66">
        <v>968833</v>
      </c>
      <c r="F22" s="67">
        <v>86.183455105265807</v>
      </c>
      <c r="G22" s="66">
        <v>984748.26950000005</v>
      </c>
      <c r="H22" s="67">
        <v>-15.209421589138399</v>
      </c>
      <c r="I22" s="66">
        <v>115884.37239999999</v>
      </c>
      <c r="J22" s="67">
        <v>13.878804201972001</v>
      </c>
      <c r="K22" s="66">
        <v>142919.04500000001</v>
      </c>
      <c r="L22" s="67">
        <v>14.513256781102699</v>
      </c>
      <c r="M22" s="67">
        <v>-0.18916074201307501</v>
      </c>
      <c r="N22" s="66">
        <v>22517318.8004</v>
      </c>
      <c r="O22" s="66">
        <v>398567846.67510003</v>
      </c>
      <c r="P22" s="66">
        <v>51086</v>
      </c>
      <c r="Q22" s="66">
        <v>81582</v>
      </c>
      <c r="R22" s="67">
        <v>-37.380794783162997</v>
      </c>
      <c r="S22" s="66">
        <v>16.344473115922199</v>
      </c>
      <c r="T22" s="66">
        <v>17.1176512282121</v>
      </c>
      <c r="U22" s="68">
        <v>-4.7305172017857</v>
      </c>
      <c r="V22" s="35"/>
      <c r="W22" s="35"/>
    </row>
    <row r="23" spans="1:23" ht="12" thickBot="1">
      <c r="A23" s="49"/>
      <c r="B23" s="51" t="s">
        <v>21</v>
      </c>
      <c r="C23" s="52"/>
      <c r="D23" s="66">
        <v>2669825.3813999998</v>
      </c>
      <c r="E23" s="66">
        <v>2104314</v>
      </c>
      <c r="F23" s="67">
        <v>126.873906717344</v>
      </c>
      <c r="G23" s="66">
        <v>2732352.7672999999</v>
      </c>
      <c r="H23" s="67">
        <v>-2.28840824099689</v>
      </c>
      <c r="I23" s="66">
        <v>15641.6558</v>
      </c>
      <c r="J23" s="67">
        <v>0.58586812115022502</v>
      </c>
      <c r="K23" s="66">
        <v>238452.61369999999</v>
      </c>
      <c r="L23" s="67">
        <v>8.7270068694544598</v>
      </c>
      <c r="M23" s="67">
        <v>-0.93440350450643905</v>
      </c>
      <c r="N23" s="66">
        <v>56733950.378600001</v>
      </c>
      <c r="O23" s="66">
        <v>902784475.38180006</v>
      </c>
      <c r="P23" s="66">
        <v>80269</v>
      </c>
      <c r="Q23" s="66">
        <v>115976</v>
      </c>
      <c r="R23" s="67">
        <v>-30.788266537904398</v>
      </c>
      <c r="S23" s="66">
        <v>33.260977231558897</v>
      </c>
      <c r="T23" s="66">
        <v>32.463047687452601</v>
      </c>
      <c r="U23" s="68">
        <v>2.3989960924816698</v>
      </c>
      <c r="V23" s="35"/>
      <c r="W23" s="35"/>
    </row>
    <row r="24" spans="1:23" ht="12" thickBot="1">
      <c r="A24" s="49"/>
      <c r="B24" s="51" t="s">
        <v>22</v>
      </c>
      <c r="C24" s="52"/>
      <c r="D24" s="66">
        <v>244083.07339999999</v>
      </c>
      <c r="E24" s="66">
        <v>314545</v>
      </c>
      <c r="F24" s="67">
        <v>77.598777090718301</v>
      </c>
      <c r="G24" s="66">
        <v>388915.56550000003</v>
      </c>
      <c r="H24" s="67">
        <v>-37.240086267516602</v>
      </c>
      <c r="I24" s="66">
        <v>41796.538500000002</v>
      </c>
      <c r="J24" s="67">
        <v>17.123898809445301</v>
      </c>
      <c r="K24" s="66">
        <v>56370.480900000002</v>
      </c>
      <c r="L24" s="67">
        <v>14.4942722535491</v>
      </c>
      <c r="M24" s="67">
        <v>-0.258538550094221</v>
      </c>
      <c r="N24" s="66">
        <v>6594342.9888000004</v>
      </c>
      <c r="O24" s="66">
        <v>109061301.2929</v>
      </c>
      <c r="P24" s="66">
        <v>27616</v>
      </c>
      <c r="Q24" s="66">
        <v>37547</v>
      </c>
      <c r="R24" s="67">
        <v>-26.449516605854001</v>
      </c>
      <c r="S24" s="66">
        <v>8.8384658676129799</v>
      </c>
      <c r="T24" s="66">
        <v>9.5263504647508501</v>
      </c>
      <c r="U24" s="68">
        <v>-7.7828506376711903</v>
      </c>
      <c r="V24" s="35"/>
      <c r="W24" s="35"/>
    </row>
    <row r="25" spans="1:23" ht="12" thickBot="1">
      <c r="A25" s="49"/>
      <c r="B25" s="51" t="s">
        <v>23</v>
      </c>
      <c r="C25" s="52"/>
      <c r="D25" s="66">
        <v>302452.29560000001</v>
      </c>
      <c r="E25" s="66">
        <v>250337</v>
      </c>
      <c r="F25" s="67">
        <v>120.81805550118401</v>
      </c>
      <c r="G25" s="66">
        <v>572152.51820000005</v>
      </c>
      <c r="H25" s="67">
        <v>-47.1378197282922</v>
      </c>
      <c r="I25" s="66">
        <v>26544.578099999999</v>
      </c>
      <c r="J25" s="67">
        <v>8.77645119120068</v>
      </c>
      <c r="K25" s="66">
        <v>60365.566500000001</v>
      </c>
      <c r="L25" s="67">
        <v>10.5506075005858</v>
      </c>
      <c r="M25" s="67">
        <v>-0.56026954373069604</v>
      </c>
      <c r="N25" s="66">
        <v>8914379.7583000008</v>
      </c>
      <c r="O25" s="66">
        <v>96245974.920300007</v>
      </c>
      <c r="P25" s="66">
        <v>15656</v>
      </c>
      <c r="Q25" s="66">
        <v>24591</v>
      </c>
      <c r="R25" s="67">
        <v>-36.334431296002599</v>
      </c>
      <c r="S25" s="66">
        <v>19.318618778743001</v>
      </c>
      <c r="T25" s="66">
        <v>26.5038858484812</v>
      </c>
      <c r="U25" s="68">
        <v>-37.193482370719003</v>
      </c>
      <c r="V25" s="35"/>
      <c r="W25" s="35"/>
    </row>
    <row r="26" spans="1:23" ht="12" thickBot="1">
      <c r="A26" s="49"/>
      <c r="B26" s="51" t="s">
        <v>24</v>
      </c>
      <c r="C26" s="52"/>
      <c r="D26" s="66">
        <v>647146.80070000002</v>
      </c>
      <c r="E26" s="66">
        <v>641560</v>
      </c>
      <c r="F26" s="67">
        <v>100.870814997818</v>
      </c>
      <c r="G26" s="66">
        <v>599769.97459999996</v>
      </c>
      <c r="H26" s="67">
        <v>7.8991660313767298</v>
      </c>
      <c r="I26" s="66">
        <v>113202.97229999999</v>
      </c>
      <c r="J26" s="67">
        <v>17.4926264299772</v>
      </c>
      <c r="K26" s="66">
        <v>140018.7873</v>
      </c>
      <c r="L26" s="67">
        <v>23.345414613891201</v>
      </c>
      <c r="M26" s="67">
        <v>-0.19151583524677501</v>
      </c>
      <c r="N26" s="66">
        <v>12757920.1579</v>
      </c>
      <c r="O26" s="66">
        <v>196358034.4154</v>
      </c>
      <c r="P26" s="66">
        <v>46639</v>
      </c>
      <c r="Q26" s="66">
        <v>60248</v>
      </c>
      <c r="R26" s="67">
        <v>-22.588301686363</v>
      </c>
      <c r="S26" s="66">
        <v>13.875657726366301</v>
      </c>
      <c r="T26" s="66">
        <v>11.937366691010499</v>
      </c>
      <c r="U26" s="68">
        <v>13.9690029372283</v>
      </c>
      <c r="V26" s="35"/>
      <c r="W26" s="35"/>
    </row>
    <row r="27" spans="1:23" ht="12" thickBot="1">
      <c r="A27" s="49"/>
      <c r="B27" s="51" t="s">
        <v>25</v>
      </c>
      <c r="C27" s="52"/>
      <c r="D27" s="66">
        <v>242668.09710000001</v>
      </c>
      <c r="E27" s="66">
        <v>262761</v>
      </c>
      <c r="F27" s="67">
        <v>92.353163939854099</v>
      </c>
      <c r="G27" s="66">
        <v>352948.66609999997</v>
      </c>
      <c r="H27" s="67">
        <v>-31.245498167927501</v>
      </c>
      <c r="I27" s="66">
        <v>69761.948600000003</v>
      </c>
      <c r="J27" s="67">
        <v>28.747886283235701</v>
      </c>
      <c r="K27" s="66">
        <v>104021.7409</v>
      </c>
      <c r="L27" s="67">
        <v>29.472201170049999</v>
      </c>
      <c r="M27" s="67">
        <v>-0.32935222967413302</v>
      </c>
      <c r="N27" s="66">
        <v>6195996.0771000003</v>
      </c>
      <c r="O27" s="66">
        <v>92484272.6866</v>
      </c>
      <c r="P27" s="66">
        <v>34600</v>
      </c>
      <c r="Q27" s="66">
        <v>47758</v>
      </c>
      <c r="R27" s="67">
        <v>-27.5514050002094</v>
      </c>
      <c r="S27" s="66">
        <v>7.01352881791908</v>
      </c>
      <c r="T27" s="66">
        <v>7.0939632668872203</v>
      </c>
      <c r="U27" s="68">
        <v>-1.1468470588249899</v>
      </c>
      <c r="V27" s="35"/>
      <c r="W27" s="35"/>
    </row>
    <row r="28" spans="1:23" ht="12" thickBot="1">
      <c r="A28" s="49"/>
      <c r="B28" s="51" t="s">
        <v>26</v>
      </c>
      <c r="C28" s="52"/>
      <c r="D28" s="66">
        <v>1203969.7446999999</v>
      </c>
      <c r="E28" s="66">
        <v>1269081</v>
      </c>
      <c r="F28" s="67">
        <v>94.869416900891295</v>
      </c>
      <c r="G28" s="66">
        <v>2468156.1140000001</v>
      </c>
      <c r="H28" s="67">
        <v>-51.219870660904199</v>
      </c>
      <c r="I28" s="66">
        <v>45835.345500000003</v>
      </c>
      <c r="J28" s="67">
        <v>3.8070180502269202</v>
      </c>
      <c r="K28" s="66">
        <v>-73061.451300000001</v>
      </c>
      <c r="L28" s="67">
        <v>-2.9601632929771799</v>
      </c>
      <c r="M28" s="67">
        <v>-1.6273533400232401</v>
      </c>
      <c r="N28" s="66">
        <v>28851567.6732</v>
      </c>
      <c r="O28" s="66">
        <v>332363090.76999998</v>
      </c>
      <c r="P28" s="66">
        <v>43503</v>
      </c>
      <c r="Q28" s="66">
        <v>56622</v>
      </c>
      <c r="R28" s="67">
        <v>-23.169439440500199</v>
      </c>
      <c r="S28" s="66">
        <v>27.675556736316999</v>
      </c>
      <c r="T28" s="66">
        <v>30.6993585373177</v>
      </c>
      <c r="U28" s="68">
        <v>-10.9258933065388</v>
      </c>
      <c r="V28" s="35"/>
      <c r="W28" s="35"/>
    </row>
    <row r="29" spans="1:23" ht="12" thickBot="1">
      <c r="A29" s="49"/>
      <c r="B29" s="51" t="s">
        <v>27</v>
      </c>
      <c r="C29" s="52"/>
      <c r="D29" s="66">
        <v>522322.50750000001</v>
      </c>
      <c r="E29" s="66">
        <v>877372</v>
      </c>
      <c r="F29" s="67">
        <v>59.532616438637199</v>
      </c>
      <c r="G29" s="66">
        <v>704964.74849999999</v>
      </c>
      <c r="H29" s="67">
        <v>-25.907996306002499</v>
      </c>
      <c r="I29" s="66">
        <v>85645.562900000004</v>
      </c>
      <c r="J29" s="67">
        <v>16.3970653514295</v>
      </c>
      <c r="K29" s="66">
        <v>92441.159</v>
      </c>
      <c r="L29" s="67">
        <v>13.1128768064918</v>
      </c>
      <c r="M29" s="67">
        <v>-7.3512666581777006E-2</v>
      </c>
      <c r="N29" s="66">
        <v>12892495.1347</v>
      </c>
      <c r="O29" s="66">
        <v>222727386.80599999</v>
      </c>
      <c r="P29" s="66">
        <v>85479</v>
      </c>
      <c r="Q29" s="66">
        <v>99057</v>
      </c>
      <c r="R29" s="67">
        <v>-13.7072594566765</v>
      </c>
      <c r="S29" s="66">
        <v>6.1105360088442797</v>
      </c>
      <c r="T29" s="66">
        <v>6.2765526353513597</v>
      </c>
      <c r="U29" s="68">
        <v>-2.7168913867260902</v>
      </c>
      <c r="V29" s="35"/>
      <c r="W29" s="35"/>
    </row>
    <row r="30" spans="1:23" ht="12" thickBot="1">
      <c r="A30" s="49"/>
      <c r="B30" s="51" t="s">
        <v>28</v>
      </c>
      <c r="C30" s="52"/>
      <c r="D30" s="66">
        <v>906850.2193</v>
      </c>
      <c r="E30" s="66">
        <v>853229</v>
      </c>
      <c r="F30" s="67">
        <v>106.284505015652</v>
      </c>
      <c r="G30" s="66">
        <v>1268283.7385</v>
      </c>
      <c r="H30" s="67">
        <v>-28.4978438363854</v>
      </c>
      <c r="I30" s="66">
        <v>165580.0803</v>
      </c>
      <c r="J30" s="67">
        <v>18.258812400995101</v>
      </c>
      <c r="K30" s="66">
        <v>192948.2806</v>
      </c>
      <c r="L30" s="67">
        <v>15.213337106111601</v>
      </c>
      <c r="M30" s="67">
        <v>-0.14184215694949301</v>
      </c>
      <c r="N30" s="66">
        <v>18853463.042599998</v>
      </c>
      <c r="O30" s="66">
        <v>395512548.42540002</v>
      </c>
      <c r="P30" s="66">
        <v>64938</v>
      </c>
      <c r="Q30" s="66">
        <v>77508</v>
      </c>
      <c r="R30" s="67">
        <v>-16.2176807555349</v>
      </c>
      <c r="S30" s="66">
        <v>13.9648621654501</v>
      </c>
      <c r="T30" s="66">
        <v>13.5968266566032</v>
      </c>
      <c r="U30" s="68">
        <v>2.6354396089742602</v>
      </c>
      <c r="V30" s="35"/>
      <c r="W30" s="35"/>
    </row>
    <row r="31" spans="1:23" ht="12" thickBot="1">
      <c r="A31" s="49"/>
      <c r="B31" s="51" t="s">
        <v>29</v>
      </c>
      <c r="C31" s="52"/>
      <c r="D31" s="66">
        <v>716740.50289999996</v>
      </c>
      <c r="E31" s="66">
        <v>792292</v>
      </c>
      <c r="F31" s="67">
        <v>90.464185287747398</v>
      </c>
      <c r="G31" s="66">
        <v>1076329.0464999999</v>
      </c>
      <c r="H31" s="67">
        <v>-33.408793042360799</v>
      </c>
      <c r="I31" s="66">
        <v>44335.529900000001</v>
      </c>
      <c r="J31" s="67">
        <v>6.1857157116995998</v>
      </c>
      <c r="K31" s="66">
        <v>10924.6294</v>
      </c>
      <c r="L31" s="67">
        <v>1.0149897408719599</v>
      </c>
      <c r="M31" s="67">
        <v>3.0583097400082102</v>
      </c>
      <c r="N31" s="66">
        <v>22054358.992899999</v>
      </c>
      <c r="O31" s="66">
        <v>344649180.28079998</v>
      </c>
      <c r="P31" s="66">
        <v>26605</v>
      </c>
      <c r="Q31" s="66">
        <v>50399</v>
      </c>
      <c r="R31" s="67">
        <v>-47.211254191551397</v>
      </c>
      <c r="S31" s="66">
        <v>26.940067765457599</v>
      </c>
      <c r="T31" s="66">
        <v>29.780155768963699</v>
      </c>
      <c r="U31" s="68">
        <v>-10.542245209745101</v>
      </c>
      <c r="V31" s="35"/>
      <c r="W31" s="35"/>
    </row>
    <row r="32" spans="1:23" ht="12" thickBot="1">
      <c r="A32" s="49"/>
      <c r="B32" s="51" t="s">
        <v>30</v>
      </c>
      <c r="C32" s="52"/>
      <c r="D32" s="66">
        <v>127765.1336</v>
      </c>
      <c r="E32" s="66">
        <v>144356</v>
      </c>
      <c r="F32" s="67">
        <v>88.506978303638206</v>
      </c>
      <c r="G32" s="66">
        <v>154637.27789999999</v>
      </c>
      <c r="H32" s="67">
        <v>-17.377533195700401</v>
      </c>
      <c r="I32" s="66">
        <v>34868.6077</v>
      </c>
      <c r="J32" s="67">
        <v>27.291176174217199</v>
      </c>
      <c r="K32" s="66">
        <v>44389.6417</v>
      </c>
      <c r="L32" s="67">
        <v>28.705653838982901</v>
      </c>
      <c r="M32" s="67">
        <v>-0.214487741630048</v>
      </c>
      <c r="N32" s="66">
        <v>3265515.2170000002</v>
      </c>
      <c r="O32" s="66">
        <v>50708423.8847</v>
      </c>
      <c r="P32" s="66">
        <v>27037</v>
      </c>
      <c r="Q32" s="66">
        <v>38685</v>
      </c>
      <c r="R32" s="67">
        <v>-30.109861703502698</v>
      </c>
      <c r="S32" s="66">
        <v>4.7255662092687798</v>
      </c>
      <c r="T32" s="66">
        <v>4.9103542303218299</v>
      </c>
      <c r="U32" s="68">
        <v>-3.9103889961504499</v>
      </c>
      <c r="V32" s="35"/>
      <c r="W32" s="35"/>
    </row>
    <row r="33" spans="1:23" ht="12" thickBot="1">
      <c r="A33" s="49"/>
      <c r="B33" s="51" t="s">
        <v>31</v>
      </c>
      <c r="C33" s="52"/>
      <c r="D33" s="66">
        <v>19.231000000000002</v>
      </c>
      <c r="E33" s="69"/>
      <c r="F33" s="69"/>
      <c r="G33" s="66">
        <v>82.253</v>
      </c>
      <c r="H33" s="67">
        <v>-76.619697761783797</v>
      </c>
      <c r="I33" s="66">
        <v>3.7448000000000001</v>
      </c>
      <c r="J33" s="67">
        <v>19.4727263272841</v>
      </c>
      <c r="K33" s="66">
        <v>15.0549</v>
      </c>
      <c r="L33" s="67">
        <v>18.303162194692</v>
      </c>
      <c r="M33" s="67">
        <v>-0.75125706580581697</v>
      </c>
      <c r="N33" s="66">
        <v>153.85400000000001</v>
      </c>
      <c r="O33" s="66">
        <v>30339.919699999999</v>
      </c>
      <c r="P33" s="66">
        <v>5</v>
      </c>
      <c r="Q33" s="66">
        <v>6</v>
      </c>
      <c r="R33" s="67">
        <v>-16.6666666666667</v>
      </c>
      <c r="S33" s="66">
        <v>3.8462000000000001</v>
      </c>
      <c r="T33" s="66">
        <v>5.1282500000000004</v>
      </c>
      <c r="U33" s="68">
        <v>-33.332900005199903</v>
      </c>
      <c r="V33" s="35"/>
      <c r="W33" s="35"/>
    </row>
    <row r="34" spans="1:23" ht="12" thickBot="1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>
      <c r="A35" s="49"/>
      <c r="B35" s="51" t="s">
        <v>32</v>
      </c>
      <c r="C35" s="52"/>
      <c r="D35" s="66">
        <v>296887.31310000003</v>
      </c>
      <c r="E35" s="66">
        <v>175966</v>
      </c>
      <c r="F35" s="67">
        <v>168.71856671175101</v>
      </c>
      <c r="G35" s="66">
        <v>299039.92090000003</v>
      </c>
      <c r="H35" s="67">
        <v>-0.71983960988266704</v>
      </c>
      <c r="I35" s="66">
        <v>26605.3181</v>
      </c>
      <c r="J35" s="67">
        <v>8.9614196787986593</v>
      </c>
      <c r="K35" s="66">
        <v>45570.528200000001</v>
      </c>
      <c r="L35" s="67">
        <v>15.2389447077332</v>
      </c>
      <c r="M35" s="67">
        <v>-0.416172707429799</v>
      </c>
      <c r="N35" s="66">
        <v>6736474.3125</v>
      </c>
      <c r="O35" s="66">
        <v>59591984.8257</v>
      </c>
      <c r="P35" s="66">
        <v>15087</v>
      </c>
      <c r="Q35" s="66">
        <v>19685</v>
      </c>
      <c r="R35" s="67">
        <v>-23.3578867157734</v>
      </c>
      <c r="S35" s="66">
        <v>19.678353092066001</v>
      </c>
      <c r="T35" s="66">
        <v>21.0653896621793</v>
      </c>
      <c r="U35" s="68">
        <v>-7.0485399038425403</v>
      </c>
      <c r="V35" s="35"/>
      <c r="W35" s="35"/>
    </row>
    <row r="36" spans="1:23" ht="12" thickBot="1">
      <c r="A36" s="49"/>
      <c r="B36" s="51" t="s">
        <v>37</v>
      </c>
      <c r="C36" s="52"/>
      <c r="D36" s="69"/>
      <c r="E36" s="66">
        <v>771578</v>
      </c>
      <c r="F36" s="69"/>
      <c r="G36" s="66">
        <v>136634.6</v>
      </c>
      <c r="H36" s="69"/>
      <c r="I36" s="69"/>
      <c r="J36" s="69"/>
      <c r="K36" s="66">
        <v>5628.0342000000001</v>
      </c>
      <c r="L36" s="67">
        <v>4.1190402723761004</v>
      </c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customHeight="1" thickBot="1">
      <c r="A37" s="49"/>
      <c r="B37" s="51" t="s">
        <v>38</v>
      </c>
      <c r="C37" s="52"/>
      <c r="D37" s="69"/>
      <c r="E37" s="66">
        <v>248656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>
      <c r="A38" s="49"/>
      <c r="B38" s="51" t="s">
        <v>39</v>
      </c>
      <c r="C38" s="52"/>
      <c r="D38" s="69"/>
      <c r="E38" s="66">
        <v>292710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>
      <c r="A39" s="49"/>
      <c r="B39" s="51" t="s">
        <v>33</v>
      </c>
      <c r="C39" s="52"/>
      <c r="D39" s="66">
        <v>182502.56390000001</v>
      </c>
      <c r="E39" s="66">
        <v>475791</v>
      </c>
      <c r="F39" s="67">
        <v>38.357716707545997</v>
      </c>
      <c r="G39" s="66">
        <v>317700.76</v>
      </c>
      <c r="H39" s="67">
        <v>-42.555200717807502</v>
      </c>
      <c r="I39" s="66">
        <v>9140.1355999999996</v>
      </c>
      <c r="J39" s="67">
        <v>5.0082231200917402</v>
      </c>
      <c r="K39" s="66">
        <v>17407.957699999999</v>
      </c>
      <c r="L39" s="67">
        <v>5.4793566436542402</v>
      </c>
      <c r="M39" s="67">
        <v>-0.47494497875531999</v>
      </c>
      <c r="N39" s="66">
        <v>5619095.7443000004</v>
      </c>
      <c r="O39" s="66">
        <v>126996593.9523</v>
      </c>
      <c r="P39" s="66">
        <v>365</v>
      </c>
      <c r="Q39" s="66">
        <v>540</v>
      </c>
      <c r="R39" s="67">
        <v>-32.407407407407398</v>
      </c>
      <c r="S39" s="66">
        <v>500.007024383562</v>
      </c>
      <c r="T39" s="66">
        <v>566.43953574074101</v>
      </c>
      <c r="U39" s="68">
        <v>-13.286315615081801</v>
      </c>
      <c r="V39" s="35"/>
      <c r="W39" s="35"/>
    </row>
    <row r="40" spans="1:23" ht="12" thickBot="1">
      <c r="A40" s="49"/>
      <c r="B40" s="51" t="s">
        <v>34</v>
      </c>
      <c r="C40" s="52"/>
      <c r="D40" s="66">
        <v>511511.7671</v>
      </c>
      <c r="E40" s="66">
        <v>506916</v>
      </c>
      <c r="F40" s="67">
        <v>100.906613146951</v>
      </c>
      <c r="G40" s="66">
        <v>874801.43290000001</v>
      </c>
      <c r="H40" s="67">
        <v>-41.5282431117746</v>
      </c>
      <c r="I40" s="66">
        <v>34762.353499999997</v>
      </c>
      <c r="J40" s="67">
        <v>6.7960026994264604</v>
      </c>
      <c r="K40" s="66">
        <v>49255.830499999996</v>
      </c>
      <c r="L40" s="67">
        <v>5.6305155258736903</v>
      </c>
      <c r="M40" s="67">
        <v>-0.29424896205942602</v>
      </c>
      <c r="N40" s="66">
        <v>13144383.737</v>
      </c>
      <c r="O40" s="66">
        <v>179428149.00409999</v>
      </c>
      <c r="P40" s="66">
        <v>2844</v>
      </c>
      <c r="Q40" s="66">
        <v>3946</v>
      </c>
      <c r="R40" s="67">
        <v>-27.927014698428799</v>
      </c>
      <c r="S40" s="66">
        <v>179.85645819268601</v>
      </c>
      <c r="T40" s="66">
        <v>192.78935995945301</v>
      </c>
      <c r="U40" s="68">
        <v>-7.19067966573144</v>
      </c>
      <c r="V40" s="35"/>
      <c r="W40" s="35"/>
    </row>
    <row r="41" spans="1:23" ht="12" thickBot="1">
      <c r="A41" s="49"/>
      <c r="B41" s="51" t="s">
        <v>40</v>
      </c>
      <c r="C41" s="52"/>
      <c r="D41" s="69"/>
      <c r="E41" s="66">
        <v>275758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>
      <c r="A42" s="49"/>
      <c r="B42" s="51" t="s">
        <v>41</v>
      </c>
      <c r="C42" s="52"/>
      <c r="D42" s="69"/>
      <c r="E42" s="66">
        <v>115032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>
      <c r="A43" s="50"/>
      <c r="B43" s="51" t="s">
        <v>35</v>
      </c>
      <c r="C43" s="52"/>
      <c r="D43" s="71">
        <v>17552.9077</v>
      </c>
      <c r="E43" s="72"/>
      <c r="F43" s="72"/>
      <c r="G43" s="71">
        <v>38828.269</v>
      </c>
      <c r="H43" s="73">
        <v>-54.7934838403432</v>
      </c>
      <c r="I43" s="71">
        <v>-428442.28460000001</v>
      </c>
      <c r="J43" s="73">
        <v>-2440.8621746469998</v>
      </c>
      <c r="K43" s="71">
        <v>3440.6120000000001</v>
      </c>
      <c r="L43" s="73">
        <v>8.8611006583888692</v>
      </c>
      <c r="M43" s="73">
        <v>-125.525021885641</v>
      </c>
      <c r="N43" s="71">
        <v>740938.1311</v>
      </c>
      <c r="O43" s="71">
        <v>16711020.5821</v>
      </c>
      <c r="P43" s="71">
        <v>42</v>
      </c>
      <c r="Q43" s="71">
        <v>76</v>
      </c>
      <c r="R43" s="73">
        <v>-44.7368421052632</v>
      </c>
      <c r="S43" s="71">
        <v>417.92637380952402</v>
      </c>
      <c r="T43" s="71">
        <v>240.02103815789499</v>
      </c>
      <c r="U43" s="74">
        <v>42.568583080787398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51263</v>
      </c>
      <c r="D2" s="32">
        <v>614152.67567692301</v>
      </c>
      <c r="E2" s="32">
        <v>535668.96308376105</v>
      </c>
      <c r="F2" s="32">
        <v>78483.712593162403</v>
      </c>
      <c r="G2" s="32">
        <v>535668.96308376105</v>
      </c>
      <c r="H2" s="32">
        <v>0.12779185974669399</v>
      </c>
    </row>
    <row r="3" spans="1:8" ht="14.25">
      <c r="A3" s="32">
        <v>2</v>
      </c>
      <c r="B3" s="33">
        <v>13</v>
      </c>
      <c r="C3" s="32">
        <v>20377.47</v>
      </c>
      <c r="D3" s="32">
        <v>77878.211969087104</v>
      </c>
      <c r="E3" s="32">
        <v>61196.466431412096</v>
      </c>
      <c r="F3" s="32">
        <v>16681.745537674899</v>
      </c>
      <c r="G3" s="32">
        <v>61196.466431412096</v>
      </c>
      <c r="H3" s="32">
        <v>0.21420298586588701</v>
      </c>
    </row>
    <row r="4" spans="1:8" ht="14.25">
      <c r="A4" s="32">
        <v>3</v>
      </c>
      <c r="B4" s="33">
        <v>14</v>
      </c>
      <c r="C4" s="32">
        <v>91705</v>
      </c>
      <c r="D4" s="32">
        <v>102757.999988034</v>
      </c>
      <c r="E4" s="32">
        <v>75792.017911111107</v>
      </c>
      <c r="F4" s="32">
        <v>26965.982076923101</v>
      </c>
      <c r="G4" s="32">
        <v>75792.017911111107</v>
      </c>
      <c r="H4" s="32">
        <v>0.26242221608111499</v>
      </c>
    </row>
    <row r="5" spans="1:8" ht="14.25">
      <c r="A5" s="32">
        <v>4</v>
      </c>
      <c r="B5" s="33">
        <v>15</v>
      </c>
      <c r="C5" s="32">
        <v>12069</v>
      </c>
      <c r="D5" s="32">
        <v>221751.84999230801</v>
      </c>
      <c r="E5" s="32">
        <v>264615.03816752101</v>
      </c>
      <c r="F5" s="32">
        <v>-42863.188175213698</v>
      </c>
      <c r="G5" s="32">
        <v>264615.03816752101</v>
      </c>
      <c r="H5" s="32">
        <v>-0.19329348628523499</v>
      </c>
    </row>
    <row r="6" spans="1:8" ht="14.25">
      <c r="A6" s="32">
        <v>5</v>
      </c>
      <c r="B6" s="33">
        <v>16</v>
      </c>
      <c r="C6" s="32">
        <v>3666</v>
      </c>
      <c r="D6" s="32">
        <v>346032.24511111103</v>
      </c>
      <c r="E6" s="32">
        <v>344521.619598291</v>
      </c>
      <c r="F6" s="32">
        <v>1510.62551282051</v>
      </c>
      <c r="G6" s="32">
        <v>344521.619598291</v>
      </c>
      <c r="H6" s="32">
        <v>4.36556284613144E-3</v>
      </c>
    </row>
    <row r="7" spans="1:8" ht="14.25">
      <c r="A7" s="32">
        <v>6</v>
      </c>
      <c r="B7" s="33">
        <v>17</v>
      </c>
      <c r="C7" s="32">
        <v>17783</v>
      </c>
      <c r="D7" s="32">
        <v>457141.56502307701</v>
      </c>
      <c r="E7" s="32">
        <v>385839.37076153798</v>
      </c>
      <c r="F7" s="32">
        <v>71302.194261538505</v>
      </c>
      <c r="G7" s="32">
        <v>385839.37076153798</v>
      </c>
      <c r="H7" s="32">
        <v>0.15597399080947499</v>
      </c>
    </row>
    <row r="8" spans="1:8" ht="14.25">
      <c r="A8" s="32">
        <v>7</v>
      </c>
      <c r="B8" s="33">
        <v>18</v>
      </c>
      <c r="C8" s="32">
        <v>50030</v>
      </c>
      <c r="D8" s="32">
        <v>212514.55630256399</v>
      </c>
      <c r="E8" s="32">
        <v>168959.093888034</v>
      </c>
      <c r="F8" s="32">
        <v>43555.462414529902</v>
      </c>
      <c r="G8" s="32">
        <v>168959.093888034</v>
      </c>
      <c r="H8" s="32">
        <v>0.20495284263031199</v>
      </c>
    </row>
    <row r="9" spans="1:8" ht="14.25">
      <c r="A9" s="32">
        <v>8</v>
      </c>
      <c r="B9" s="33">
        <v>19</v>
      </c>
      <c r="C9" s="32">
        <v>12394</v>
      </c>
      <c r="D9" s="32">
        <v>110932.578404274</v>
      </c>
      <c r="E9" s="32">
        <v>87862.193596581201</v>
      </c>
      <c r="F9" s="32">
        <v>23070.384807692299</v>
      </c>
      <c r="G9" s="32">
        <v>87862.193596581201</v>
      </c>
      <c r="H9" s="32">
        <v>0.207967624475621</v>
      </c>
    </row>
    <row r="10" spans="1:8" ht="14.25">
      <c r="A10" s="32">
        <v>9</v>
      </c>
      <c r="B10" s="33">
        <v>21</v>
      </c>
      <c r="C10" s="32">
        <v>108822</v>
      </c>
      <c r="D10" s="32">
        <v>461443.4094</v>
      </c>
      <c r="E10" s="32">
        <v>440038.10609999998</v>
      </c>
      <c r="F10" s="32">
        <v>21405.3033</v>
      </c>
      <c r="G10" s="32">
        <v>440038.10609999998</v>
      </c>
      <c r="H10" s="32">
        <v>4.6387710527348601E-2</v>
      </c>
    </row>
    <row r="11" spans="1:8" ht="14.25">
      <c r="A11" s="32">
        <v>10</v>
      </c>
      <c r="B11" s="33">
        <v>22</v>
      </c>
      <c r="C11" s="32">
        <v>29507</v>
      </c>
      <c r="D11" s="32">
        <v>464113.21715299098</v>
      </c>
      <c r="E11" s="32">
        <v>424392.55082478601</v>
      </c>
      <c r="F11" s="32">
        <v>39720.666328205101</v>
      </c>
      <c r="G11" s="32">
        <v>424392.55082478601</v>
      </c>
      <c r="H11" s="32">
        <v>8.5584001618965996E-2</v>
      </c>
    </row>
    <row r="12" spans="1:8" ht="14.25">
      <c r="A12" s="32">
        <v>11</v>
      </c>
      <c r="B12" s="33">
        <v>23</v>
      </c>
      <c r="C12" s="32">
        <v>160257.62700000001</v>
      </c>
      <c r="D12" s="32">
        <v>1633884.0066692301</v>
      </c>
      <c r="E12" s="32">
        <v>1385001.5070888901</v>
      </c>
      <c r="F12" s="32">
        <v>248882.499580342</v>
      </c>
      <c r="G12" s="32">
        <v>1385001.5070888901</v>
      </c>
      <c r="H12" s="32">
        <v>0.15232568442095401</v>
      </c>
    </row>
    <row r="13" spans="1:8" ht="14.25">
      <c r="A13" s="32">
        <v>12</v>
      </c>
      <c r="B13" s="33">
        <v>24</v>
      </c>
      <c r="C13" s="32">
        <v>24215.342000000001</v>
      </c>
      <c r="D13" s="32">
        <v>621461.52824615396</v>
      </c>
      <c r="E13" s="32">
        <v>565650.11600683804</v>
      </c>
      <c r="F13" s="32">
        <v>55811.412239316203</v>
      </c>
      <c r="G13" s="32">
        <v>565650.11600683804</v>
      </c>
      <c r="H13" s="32">
        <v>8.9806705166164305E-2</v>
      </c>
    </row>
    <row r="14" spans="1:8" ht="14.25">
      <c r="A14" s="32">
        <v>13</v>
      </c>
      <c r="B14" s="33">
        <v>25</v>
      </c>
      <c r="C14" s="32">
        <v>71944</v>
      </c>
      <c r="D14" s="32">
        <v>878122.69869999995</v>
      </c>
      <c r="E14" s="32">
        <v>820773.88</v>
      </c>
      <c r="F14" s="32">
        <v>57348.818700000003</v>
      </c>
      <c r="G14" s="32">
        <v>820773.88</v>
      </c>
      <c r="H14" s="32">
        <v>6.5308434441907703E-2</v>
      </c>
    </row>
    <row r="15" spans="1:8" ht="14.25">
      <c r="A15" s="32">
        <v>14</v>
      </c>
      <c r="B15" s="33">
        <v>26</v>
      </c>
      <c r="C15" s="32">
        <v>86160</v>
      </c>
      <c r="D15" s="32">
        <v>370339.29849230801</v>
      </c>
      <c r="E15" s="32">
        <v>339755.45756923099</v>
      </c>
      <c r="F15" s="32">
        <v>30583.840923076899</v>
      </c>
      <c r="G15" s="32">
        <v>339755.45756923099</v>
      </c>
      <c r="H15" s="32">
        <v>8.2583298741416705E-2</v>
      </c>
    </row>
    <row r="16" spans="1:8" ht="14.25">
      <c r="A16" s="32">
        <v>15</v>
      </c>
      <c r="B16" s="33">
        <v>27</v>
      </c>
      <c r="C16" s="32">
        <v>116598.738</v>
      </c>
      <c r="D16" s="32">
        <v>834974.00914070802</v>
      </c>
      <c r="E16" s="32">
        <v>719089.37906460196</v>
      </c>
      <c r="F16" s="32">
        <v>115884.630076106</v>
      </c>
      <c r="G16" s="32">
        <v>719089.37906460196</v>
      </c>
      <c r="H16" s="32">
        <v>0.138788308147898</v>
      </c>
    </row>
    <row r="17" spans="1:8" ht="14.25">
      <c r="A17" s="32">
        <v>16</v>
      </c>
      <c r="B17" s="33">
        <v>29</v>
      </c>
      <c r="C17" s="32">
        <v>196553</v>
      </c>
      <c r="D17" s="32">
        <v>2669826.20384188</v>
      </c>
      <c r="E17" s="32">
        <v>2654183.75594017</v>
      </c>
      <c r="F17" s="32">
        <v>15642.4479017094</v>
      </c>
      <c r="G17" s="32">
        <v>2654183.75594017</v>
      </c>
      <c r="H17" s="32">
        <v>5.8589760933501697E-3</v>
      </c>
    </row>
    <row r="18" spans="1:8" ht="14.25">
      <c r="A18" s="32">
        <v>17</v>
      </c>
      <c r="B18" s="33">
        <v>31</v>
      </c>
      <c r="C18" s="32">
        <v>31775.098999999998</v>
      </c>
      <c r="D18" s="32">
        <v>244083.079797557</v>
      </c>
      <c r="E18" s="32">
        <v>202286.528582189</v>
      </c>
      <c r="F18" s="32">
        <v>41796.551215368403</v>
      </c>
      <c r="G18" s="32">
        <v>202286.528582189</v>
      </c>
      <c r="H18" s="32">
        <v>0.171239035700609</v>
      </c>
    </row>
    <row r="19" spans="1:8" ht="14.25">
      <c r="A19" s="32">
        <v>18</v>
      </c>
      <c r="B19" s="33">
        <v>32</v>
      </c>
      <c r="C19" s="32">
        <v>18908.170999999998</v>
      </c>
      <c r="D19" s="32">
        <v>302452.29514995101</v>
      </c>
      <c r="E19" s="32">
        <v>275907.72258697602</v>
      </c>
      <c r="F19" s="32">
        <v>26544.572562974499</v>
      </c>
      <c r="G19" s="32">
        <v>275907.72258697602</v>
      </c>
      <c r="H19" s="32">
        <v>8.7764493735496801E-2</v>
      </c>
    </row>
    <row r="20" spans="1:8" ht="14.25">
      <c r="A20" s="32">
        <v>19</v>
      </c>
      <c r="B20" s="33">
        <v>33</v>
      </c>
      <c r="C20" s="32">
        <v>53791.214999999997</v>
      </c>
      <c r="D20" s="32">
        <v>647146.82632575405</v>
      </c>
      <c r="E20" s="32">
        <v>533943.55914161296</v>
      </c>
      <c r="F20" s="32">
        <v>113203.267184141</v>
      </c>
      <c r="G20" s="32">
        <v>533943.55914161296</v>
      </c>
      <c r="H20" s="32">
        <v>0.174926713041096</v>
      </c>
    </row>
    <row r="21" spans="1:8" ht="14.25">
      <c r="A21" s="32">
        <v>20</v>
      </c>
      <c r="B21" s="33">
        <v>34</v>
      </c>
      <c r="C21" s="32">
        <v>45448.957000000002</v>
      </c>
      <c r="D21" s="32">
        <v>242668.071922139</v>
      </c>
      <c r="E21" s="32">
        <v>172906.14641622099</v>
      </c>
      <c r="F21" s="32">
        <v>69761.925505918</v>
      </c>
      <c r="G21" s="32">
        <v>172906.14641622099</v>
      </c>
      <c r="H21" s="32">
        <v>0.28747879749216199</v>
      </c>
    </row>
    <row r="22" spans="1:8" ht="14.25">
      <c r="A22" s="32">
        <v>21</v>
      </c>
      <c r="B22" s="33">
        <v>35</v>
      </c>
      <c r="C22" s="32">
        <v>53516.665000000001</v>
      </c>
      <c r="D22" s="32">
        <v>1203969.7454053101</v>
      </c>
      <c r="E22" s="32">
        <v>1158134.3674731201</v>
      </c>
      <c r="F22" s="32">
        <v>45835.377932192598</v>
      </c>
      <c r="G22" s="32">
        <v>1158134.3674731201</v>
      </c>
      <c r="H22" s="32">
        <v>3.8070207417680899E-2</v>
      </c>
    </row>
    <row r="23" spans="1:8" ht="14.25">
      <c r="A23" s="32">
        <v>22</v>
      </c>
      <c r="B23" s="33">
        <v>36</v>
      </c>
      <c r="C23" s="32">
        <v>127351.052</v>
      </c>
      <c r="D23" s="32">
        <v>522322.505231858</v>
      </c>
      <c r="E23" s="32">
        <v>436676.96316094801</v>
      </c>
      <c r="F23" s="32">
        <v>85645.542070910597</v>
      </c>
      <c r="G23" s="32">
        <v>436676.96316094801</v>
      </c>
      <c r="H23" s="32">
        <v>0.163970614348491</v>
      </c>
    </row>
    <row r="24" spans="1:8" ht="14.25">
      <c r="A24" s="32">
        <v>23</v>
      </c>
      <c r="B24" s="33">
        <v>37</v>
      </c>
      <c r="C24" s="32">
        <v>103270.44500000001</v>
      </c>
      <c r="D24" s="32">
        <v>906850.20702389395</v>
      </c>
      <c r="E24" s="32">
        <v>741270.23136546405</v>
      </c>
      <c r="F24" s="32">
        <v>165579.97565842999</v>
      </c>
      <c r="G24" s="32">
        <v>741270.23136546405</v>
      </c>
      <c r="H24" s="32">
        <v>0.182588011091525</v>
      </c>
    </row>
    <row r="25" spans="1:8" ht="14.25">
      <c r="A25" s="32">
        <v>24</v>
      </c>
      <c r="B25" s="33">
        <v>38</v>
      </c>
      <c r="C25" s="32">
        <v>153308.10500000001</v>
      </c>
      <c r="D25" s="32">
        <v>716740.44993008801</v>
      </c>
      <c r="E25" s="32">
        <v>672404.99350708001</v>
      </c>
      <c r="F25" s="32">
        <v>44335.4564230088</v>
      </c>
      <c r="G25" s="32">
        <v>672404.99350708001</v>
      </c>
      <c r="H25" s="32">
        <v>6.1857059173001001E-2</v>
      </c>
    </row>
    <row r="26" spans="1:8" ht="14.25">
      <c r="A26" s="32">
        <v>25</v>
      </c>
      <c r="B26" s="33">
        <v>39</v>
      </c>
      <c r="C26" s="32">
        <v>87687.422999999995</v>
      </c>
      <c r="D26" s="32">
        <v>127765.03785911101</v>
      </c>
      <c r="E26" s="32">
        <v>92896.518742273794</v>
      </c>
      <c r="F26" s="32">
        <v>34868.519116836702</v>
      </c>
      <c r="G26" s="32">
        <v>92896.518742273794</v>
      </c>
      <c r="H26" s="32">
        <v>0.27291127292027301</v>
      </c>
    </row>
    <row r="27" spans="1:8" ht="14.25">
      <c r="A27" s="32">
        <v>26</v>
      </c>
      <c r="B27" s="33">
        <v>40</v>
      </c>
      <c r="C27" s="32">
        <v>5</v>
      </c>
      <c r="D27" s="32">
        <v>19.230899999999998</v>
      </c>
      <c r="E27" s="32">
        <v>15.4862</v>
      </c>
      <c r="F27" s="32">
        <v>3.7446999999999999</v>
      </c>
      <c r="G27" s="32">
        <v>15.4862</v>
      </c>
      <c r="H27" s="32">
        <v>0.19472307588308399</v>
      </c>
    </row>
    <row r="28" spans="1:8" ht="14.25">
      <c r="A28" s="32">
        <v>27</v>
      </c>
      <c r="B28" s="33">
        <v>42</v>
      </c>
      <c r="C28" s="32">
        <v>22943.884999999998</v>
      </c>
      <c r="D28" s="32">
        <v>296887.3124</v>
      </c>
      <c r="E28" s="32">
        <v>270282.05450000003</v>
      </c>
      <c r="F28" s="32">
        <v>26605.257900000001</v>
      </c>
      <c r="G28" s="32">
        <v>270282.05450000003</v>
      </c>
      <c r="H28" s="32">
        <v>8.9613994228740904E-2</v>
      </c>
    </row>
    <row r="29" spans="1:8" ht="14.25">
      <c r="A29" s="32">
        <v>28</v>
      </c>
      <c r="B29" s="33">
        <v>75</v>
      </c>
      <c r="C29" s="32">
        <v>377</v>
      </c>
      <c r="D29" s="32">
        <v>182502.56410256401</v>
      </c>
      <c r="E29" s="32">
        <v>173362.42726495699</v>
      </c>
      <c r="F29" s="32">
        <v>9140.1368376068403</v>
      </c>
      <c r="G29" s="32">
        <v>173362.42726495699</v>
      </c>
      <c r="H29" s="32">
        <v>5.0082237926641897E-2</v>
      </c>
    </row>
    <row r="30" spans="1:8" ht="14.25">
      <c r="A30" s="32">
        <v>29</v>
      </c>
      <c r="B30" s="33">
        <v>76</v>
      </c>
      <c r="C30" s="32">
        <v>2970</v>
      </c>
      <c r="D30" s="32">
        <v>511511.76412051299</v>
      </c>
      <c r="E30" s="32">
        <v>476749.41138974403</v>
      </c>
      <c r="F30" s="32">
        <v>34762.352730769198</v>
      </c>
      <c r="G30" s="32">
        <v>476749.41138974403</v>
      </c>
      <c r="H30" s="32">
        <v>6.7960025886284803E-2</v>
      </c>
    </row>
    <row r="31" spans="1:8" ht="14.25">
      <c r="A31" s="32">
        <v>30</v>
      </c>
      <c r="B31" s="33">
        <v>99</v>
      </c>
      <c r="C31" s="32">
        <v>1051</v>
      </c>
      <c r="D31" s="32">
        <v>17552.907420013598</v>
      </c>
      <c r="E31" s="32">
        <v>445995.19310188299</v>
      </c>
      <c r="F31" s="32">
        <v>-428442.28568187001</v>
      </c>
      <c r="G31" s="32">
        <v>445995.19310188299</v>
      </c>
      <c r="H31" s="32">
        <v>-24.408622197446601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2013-12-24T04:42:34Z</dcterms:modified>
</cp:coreProperties>
</file>