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<sst xmlns="http://schemas.openxmlformats.org/spreadsheetml/2006/main" count="114" uniqueCount="71">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</sst>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23248615.997900002</v>
      </c>
      <c r="F3" s="25">
        <f>RA!I7</f>
        <v>2135169.4969000001</v>
      </c>
      <c r="G3" s="16">
        <f>E3-F3</f>
        <v>21113446.501000002</v>
      </c>
      <c r="H3" s="27">
        <f>RA!J7</f>
        <v>9.1840714178119907</v>
      </c>
      <c r="I3" s="20">
        <f>SUM(I4:I39)</f>
        <v>23248620.66879186</v>
      </c>
      <c r="J3" s="21">
        <f>SUM(J4:J39)</f>
        <v>21113446.70680324</v>
      </c>
      <c r="K3" s="22">
        <f>E3-I3</f>
        <v>-4.6708918586373329</v>
      </c>
      <c r="L3" s="22">
        <f>G3-J3</f>
        <v>-0.20580323785543442</v>
      </c>
    </row>
    <row r="4" spans="1:12">
      <c r="A4" s="38">
        <f>RA!A8</f>
        <v>41637</v>
      </c>
      <c r="B4" s="12">
        <v>12</v>
      </c>
      <c r="C4" s="35" t="s">
        <v>6</v>
      </c>
      <c r="D4" s="35"/>
      <c r="E4" s="15">
        <f>VLOOKUP(C4,RA!B8:D39,3,0)</f>
        <v>998212.11950000003</v>
      </c>
      <c r="F4" s="25">
        <f>VLOOKUP(C4,RA!B8:I43,8,0)</f>
        <v>118642.8125</v>
      </c>
      <c r="G4" s="16">
        <f t="shared" ref="G4:G39" si="0">E4-F4</f>
        <v>879569.30700000003</v>
      </c>
      <c r="H4" s="27">
        <f>RA!J8</f>
        <v>11.885531159392</v>
      </c>
      <c r="I4" s="20">
        <f>VLOOKUP(B4,RMS!B:D,3,FALSE)</f>
        <v>998212.88791196595</v>
      </c>
      <c r="J4" s="21">
        <f>VLOOKUP(B4,RMS!B:E,4,FALSE)</f>
        <v>879569.31101538497</v>
      </c>
      <c r="K4" s="22">
        <f t="shared" ref="K4:K39" si="1">E4-I4</f>
        <v>-0.76841196592431515</v>
      </c>
      <c r="L4" s="22">
        <f t="shared" ref="L4:L39" si="2">G4-J4</f>
        <v>-4.015384940430522E-3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126679.0511</v>
      </c>
      <c r="F5" s="25">
        <f>VLOOKUP(C5,RA!B9:I44,8,0)</f>
        <v>27855.735400000001</v>
      </c>
      <c r="G5" s="16">
        <f t="shared" si="0"/>
        <v>98823.315699999992</v>
      </c>
      <c r="H5" s="27">
        <f>RA!J9</f>
        <v>21.989220126073398</v>
      </c>
      <c r="I5" s="20">
        <f>VLOOKUP(B5,RMS!B:D,3,FALSE)</f>
        <v>126679.09225989001</v>
      </c>
      <c r="J5" s="21">
        <f>VLOOKUP(B5,RMS!B:E,4,FALSE)</f>
        <v>98823.335081113401</v>
      </c>
      <c r="K5" s="22">
        <f t="shared" si="1"/>
        <v>-4.1159890010021627E-2</v>
      </c>
      <c r="L5" s="22">
        <f t="shared" si="2"/>
        <v>-1.9381113408599049E-2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167213.8045</v>
      </c>
      <c r="F6" s="25">
        <f>VLOOKUP(C6,RA!B10:I45,8,0)</f>
        <v>40695.533600000002</v>
      </c>
      <c r="G6" s="16">
        <f t="shared" si="0"/>
        <v>126518.2709</v>
      </c>
      <c r="H6" s="27">
        <f>RA!J10</f>
        <v>24.337424605394901</v>
      </c>
      <c r="I6" s="20">
        <f>VLOOKUP(B6,RMS!B:D,3,FALSE)</f>
        <v>167216.10233846199</v>
      </c>
      <c r="J6" s="21">
        <f>VLOOKUP(B6,RMS!B:E,4,FALSE)</f>
        <v>126518.27051453</v>
      </c>
      <c r="K6" s="22">
        <f t="shared" si="1"/>
        <v>-2.2978384619927965</v>
      </c>
      <c r="L6" s="22">
        <f t="shared" si="2"/>
        <v>3.8547000440303236E-4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131522.52100000001</v>
      </c>
      <c r="F7" s="25">
        <f>VLOOKUP(C7,RA!B11:I46,8,0)</f>
        <v>23836.7932</v>
      </c>
      <c r="G7" s="16">
        <f t="shared" si="0"/>
        <v>107685.72780000001</v>
      </c>
      <c r="H7" s="27">
        <f>RA!J11</f>
        <v>18.123735021776199</v>
      </c>
      <c r="I7" s="20">
        <f>VLOOKUP(B7,RMS!B:D,3,FALSE)</f>
        <v>131522.55205213701</v>
      </c>
      <c r="J7" s="21">
        <f>VLOOKUP(B7,RMS!B:E,4,FALSE)</f>
        <v>107685.728189744</v>
      </c>
      <c r="K7" s="22">
        <f t="shared" si="1"/>
        <v>-3.1052136997459456E-2</v>
      </c>
      <c r="L7" s="22">
        <f t="shared" si="2"/>
        <v>-3.8974398921709508E-4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439227.29840000003</v>
      </c>
      <c r="F8" s="25">
        <f>VLOOKUP(C8,RA!B12:I47,8,0)</f>
        <v>-5731.9894000000004</v>
      </c>
      <c r="G8" s="16">
        <f t="shared" si="0"/>
        <v>444959.28780000005</v>
      </c>
      <c r="H8" s="27">
        <f>RA!J12</f>
        <v>-1.3050166555859</v>
      </c>
      <c r="I8" s="20">
        <f>VLOOKUP(B8,RMS!B:D,3,FALSE)</f>
        <v>439227.26542478602</v>
      </c>
      <c r="J8" s="21">
        <f>VLOOKUP(B8,RMS!B:E,4,FALSE)</f>
        <v>444959.28681709402</v>
      </c>
      <c r="K8" s="22">
        <f t="shared" si="1"/>
        <v>3.2975214009638876E-2</v>
      </c>
      <c r="L8" s="22">
        <f t="shared" si="2"/>
        <v>9.8290602909401059E-4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639082.64760000003</v>
      </c>
      <c r="F9" s="25">
        <f>VLOOKUP(C9,RA!B13:I48,8,0)</f>
        <v>105023.44680000001</v>
      </c>
      <c r="G9" s="16">
        <f t="shared" si="0"/>
        <v>534059.20079999999</v>
      </c>
      <c r="H9" s="27">
        <f>RA!J13</f>
        <v>16.433468690536898</v>
      </c>
      <c r="I9" s="20">
        <f>VLOOKUP(B9,RMS!B:D,3,FALSE)</f>
        <v>639082.82551196602</v>
      </c>
      <c r="J9" s="21">
        <f>VLOOKUP(B9,RMS!B:E,4,FALSE)</f>
        <v>534059.20275897405</v>
      </c>
      <c r="K9" s="22">
        <f t="shared" si="1"/>
        <v>-0.17791196599137038</v>
      </c>
      <c r="L9" s="22">
        <f t="shared" si="2"/>
        <v>-1.9589740550145507E-3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304649.38390000002</v>
      </c>
      <c r="F10" s="25">
        <f>VLOOKUP(C10,RA!B14:I49,8,0)</f>
        <v>56163.432999999997</v>
      </c>
      <c r="G10" s="16">
        <f t="shared" si="0"/>
        <v>248485.95090000003</v>
      </c>
      <c r="H10" s="27">
        <f>RA!J14</f>
        <v>18.435432982341201</v>
      </c>
      <c r="I10" s="20">
        <f>VLOOKUP(B10,RMS!B:D,3,FALSE)</f>
        <v>304649.37638205098</v>
      </c>
      <c r="J10" s="21">
        <f>VLOOKUP(B10,RMS!B:E,4,FALSE)</f>
        <v>248485.94900769199</v>
      </c>
      <c r="K10" s="22">
        <f t="shared" si="1"/>
        <v>7.5179490377195179E-3</v>
      </c>
      <c r="L10" s="22">
        <f t="shared" si="2"/>
        <v>1.8923080351669341E-3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160307.68460000001</v>
      </c>
      <c r="F11" s="25">
        <f>VLOOKUP(C11,RA!B15:I50,8,0)</f>
        <v>15141.9764</v>
      </c>
      <c r="G11" s="16">
        <f t="shared" si="0"/>
        <v>145165.70819999999</v>
      </c>
      <c r="H11" s="27">
        <f>RA!J15</f>
        <v>9.4455711451277509</v>
      </c>
      <c r="I11" s="20">
        <f>VLOOKUP(B11,RMS!B:D,3,FALSE)</f>
        <v>160307.76536324801</v>
      </c>
      <c r="J11" s="21">
        <f>VLOOKUP(B11,RMS!B:E,4,FALSE)</f>
        <v>145165.708161538</v>
      </c>
      <c r="K11" s="22">
        <f t="shared" si="1"/>
        <v>-8.0763247999129817E-2</v>
      </c>
      <c r="L11" s="22">
        <f t="shared" si="2"/>
        <v>3.8461992517113686E-5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786603.90249999997</v>
      </c>
      <c r="F12" s="25">
        <f>VLOOKUP(C12,RA!B16:I51,8,0)</f>
        <v>63962.691299999999</v>
      </c>
      <c r="G12" s="16">
        <f t="shared" si="0"/>
        <v>722641.21120000002</v>
      </c>
      <c r="H12" s="27">
        <f>RA!J16</f>
        <v>8.1314993603149599</v>
      </c>
      <c r="I12" s="20">
        <f>VLOOKUP(B12,RMS!B:D,3,FALSE)</f>
        <v>786603.73419999995</v>
      </c>
      <c r="J12" s="21">
        <f>VLOOKUP(B12,RMS!B:E,4,FALSE)</f>
        <v>722641.21120000002</v>
      </c>
      <c r="K12" s="22">
        <f t="shared" si="1"/>
        <v>0.16830000001937151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532752.08389999997</v>
      </c>
      <c r="F13" s="25">
        <f>VLOOKUP(C13,RA!B17:I52,8,0)</f>
        <v>-12605.859200000001</v>
      </c>
      <c r="G13" s="16">
        <f t="shared" si="0"/>
        <v>545357.94309999992</v>
      </c>
      <c r="H13" s="27">
        <f>RA!J17</f>
        <v>-2.3661773610943202</v>
      </c>
      <c r="I13" s="20">
        <f>VLOOKUP(B13,RMS!B:D,3,FALSE)</f>
        <v>532752.14542478602</v>
      </c>
      <c r="J13" s="21">
        <f>VLOOKUP(B13,RMS!B:E,4,FALSE)</f>
        <v>545357.94345042703</v>
      </c>
      <c r="K13" s="22">
        <f t="shared" si="1"/>
        <v>-6.1524786055088043E-2</v>
      </c>
      <c r="L13" s="22">
        <f t="shared" si="2"/>
        <v>-3.5042711533606052E-4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2445737.6579999998</v>
      </c>
      <c r="F14" s="25">
        <f>VLOOKUP(C14,RA!B18:I53,8,0)</f>
        <v>334531.40370000002</v>
      </c>
      <c r="G14" s="16">
        <f t="shared" si="0"/>
        <v>2111206.2542999997</v>
      </c>
      <c r="H14" s="27">
        <f>RA!J18</f>
        <v>13.6781392969826</v>
      </c>
      <c r="I14" s="20">
        <f>VLOOKUP(B14,RMS!B:D,3,FALSE)</f>
        <v>2445737.8796461499</v>
      </c>
      <c r="J14" s="21">
        <f>VLOOKUP(B14,RMS!B:E,4,FALSE)</f>
        <v>2111206.2448341898</v>
      </c>
      <c r="K14" s="22">
        <f t="shared" si="1"/>
        <v>-0.22164615010842681</v>
      </c>
      <c r="L14" s="22">
        <f t="shared" si="2"/>
        <v>9.4658099114894867E-3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830347.83319999999</v>
      </c>
      <c r="F15" s="25">
        <f>VLOOKUP(C15,RA!B19:I54,8,0)</f>
        <v>81190.9905</v>
      </c>
      <c r="G15" s="16">
        <f t="shared" si="0"/>
        <v>749156.84270000004</v>
      </c>
      <c r="H15" s="27">
        <f>RA!J19</f>
        <v>9.7779493428802802</v>
      </c>
      <c r="I15" s="20">
        <f>VLOOKUP(B15,RMS!B:D,3,FALSE)</f>
        <v>830347.91567093995</v>
      </c>
      <c r="J15" s="21">
        <f>VLOOKUP(B15,RMS!B:E,4,FALSE)</f>
        <v>749156.84326068405</v>
      </c>
      <c r="K15" s="22">
        <f t="shared" si="1"/>
        <v>-8.2470939960330725E-2</v>
      </c>
      <c r="L15" s="22">
        <f t="shared" si="2"/>
        <v>-5.606840131804347E-4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1741649.9439000001</v>
      </c>
      <c r="F16" s="25">
        <f>VLOOKUP(C16,RA!B20:I55,8,0)</f>
        <v>79492.495899999994</v>
      </c>
      <c r="G16" s="16">
        <f t="shared" si="0"/>
        <v>1662157.4480000001</v>
      </c>
      <c r="H16" s="27">
        <f>RA!J20</f>
        <v>4.56420626764963</v>
      </c>
      <c r="I16" s="20">
        <f>VLOOKUP(B16,RMS!B:D,3,FALSE)</f>
        <v>1741650.1505</v>
      </c>
      <c r="J16" s="21">
        <f>VLOOKUP(B16,RMS!B:E,4,FALSE)</f>
        <v>1662157.4480000001</v>
      </c>
      <c r="K16" s="22">
        <f t="shared" si="1"/>
        <v>-0.20659999991767108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506706.88760000002</v>
      </c>
      <c r="F17" s="25">
        <f>VLOOKUP(C17,RA!B21:I56,8,0)</f>
        <v>55763.352400000003</v>
      </c>
      <c r="G17" s="16">
        <f t="shared" si="0"/>
        <v>450943.53520000004</v>
      </c>
      <c r="H17" s="27">
        <f>RA!J21</f>
        <v>11.0050511971766</v>
      </c>
      <c r="I17" s="20">
        <f>VLOOKUP(B17,RMS!B:D,3,FALSE)</f>
        <v>506706.49629152101</v>
      </c>
      <c r="J17" s="21">
        <f>VLOOKUP(B17,RMS!B:E,4,FALSE)</f>
        <v>450943.53506864101</v>
      </c>
      <c r="K17" s="22">
        <f t="shared" si="1"/>
        <v>0.39130847901105881</v>
      </c>
      <c r="L17" s="22">
        <f t="shared" si="2"/>
        <v>1.3135903282091022E-4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1372836.3769</v>
      </c>
      <c r="F18" s="25">
        <f>VLOOKUP(C18,RA!B22:I57,8,0)</f>
        <v>177056.71969999999</v>
      </c>
      <c r="G18" s="16">
        <f t="shared" si="0"/>
        <v>1195779.6572</v>
      </c>
      <c r="H18" s="27">
        <f>RA!J22</f>
        <v>12.8971465703591</v>
      </c>
      <c r="I18" s="20">
        <f>VLOOKUP(B18,RMS!B:D,3,FALSE)</f>
        <v>1372836.7747088501</v>
      </c>
      <c r="J18" s="21">
        <f>VLOOKUP(B18,RMS!B:E,4,FALSE)</f>
        <v>1195779.65625752</v>
      </c>
      <c r="K18" s="22">
        <f t="shared" si="1"/>
        <v>-0.3978088500443846</v>
      </c>
      <c r="L18" s="22">
        <f t="shared" si="2"/>
        <v>9.424800518900156E-4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3874448.7006000001</v>
      </c>
      <c r="F19" s="25">
        <f>VLOOKUP(C19,RA!B23:I58,8,0)</f>
        <v>37823.669699999999</v>
      </c>
      <c r="G19" s="16">
        <f t="shared" si="0"/>
        <v>3836625.0309000001</v>
      </c>
      <c r="H19" s="27">
        <f>RA!J23</f>
        <v>0.97623359148212696</v>
      </c>
      <c r="I19" s="20">
        <f>VLOOKUP(B19,RMS!B:D,3,FALSE)</f>
        <v>3874449.94104103</v>
      </c>
      <c r="J19" s="21">
        <f>VLOOKUP(B19,RMS!B:E,4,FALSE)</f>
        <v>3836625.0707461499</v>
      </c>
      <c r="K19" s="22">
        <f t="shared" si="1"/>
        <v>-1.2404410298913717</v>
      </c>
      <c r="L19" s="22">
        <f t="shared" si="2"/>
        <v>-3.9846149738878012E-2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340407.21960000001</v>
      </c>
      <c r="F20" s="25">
        <f>VLOOKUP(C20,RA!B24:I59,8,0)</f>
        <v>68003.255300000004</v>
      </c>
      <c r="G20" s="16">
        <f t="shared" si="0"/>
        <v>272403.96429999999</v>
      </c>
      <c r="H20" s="27">
        <f>RA!J24</f>
        <v>19.977030857309099</v>
      </c>
      <c r="I20" s="20">
        <f>VLOOKUP(B20,RMS!B:D,3,FALSE)</f>
        <v>340407.21471751801</v>
      </c>
      <c r="J20" s="21">
        <f>VLOOKUP(B20,RMS!B:E,4,FALSE)</f>
        <v>272403.95347157202</v>
      </c>
      <c r="K20" s="22">
        <f t="shared" si="1"/>
        <v>4.8824819969013333E-3</v>
      </c>
      <c r="L20" s="22">
        <f t="shared" si="2"/>
        <v>1.0828427970409393E-2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467546.96720000001</v>
      </c>
      <c r="F21" s="25">
        <f>VLOOKUP(C21,RA!B25:I60,8,0)</f>
        <v>35874.458100000003</v>
      </c>
      <c r="G21" s="16">
        <f t="shared" si="0"/>
        <v>431672.50910000002</v>
      </c>
      <c r="H21" s="27">
        <f>RA!J25</f>
        <v>7.6729100211774401</v>
      </c>
      <c r="I21" s="20">
        <f>VLOOKUP(B21,RMS!B:D,3,FALSE)</f>
        <v>467546.965996566</v>
      </c>
      <c r="J21" s="21">
        <f>VLOOKUP(B21,RMS!B:E,4,FALSE)</f>
        <v>431672.51582200901</v>
      </c>
      <c r="K21" s="22">
        <f t="shared" si="1"/>
        <v>1.2034340179525316E-3</v>
      </c>
      <c r="L21" s="22">
        <f t="shared" si="2"/>
        <v>-6.7220089840702713E-3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955967.25089999998</v>
      </c>
      <c r="F22" s="25">
        <f>VLOOKUP(C22,RA!B26:I61,8,0)</f>
        <v>157402.3155</v>
      </c>
      <c r="G22" s="16">
        <f t="shared" si="0"/>
        <v>798564.93539999996</v>
      </c>
      <c r="H22" s="27">
        <f>RA!J26</f>
        <v>16.4652413931348</v>
      </c>
      <c r="I22" s="20">
        <f>VLOOKUP(B22,RMS!B:D,3,FALSE)</f>
        <v>955967.24028325395</v>
      </c>
      <c r="J22" s="21">
        <f>VLOOKUP(B22,RMS!B:E,4,FALSE)</f>
        <v>798565.01912974205</v>
      </c>
      <c r="K22" s="22">
        <f t="shared" si="1"/>
        <v>1.0616746032610536E-2</v>
      </c>
      <c r="L22" s="22">
        <f t="shared" si="2"/>
        <v>-8.3729742094874382E-2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331911.09899999999</v>
      </c>
      <c r="F23" s="25">
        <f>VLOOKUP(C23,RA!B27:I62,8,0)</f>
        <v>97686.956200000001</v>
      </c>
      <c r="G23" s="16">
        <f t="shared" si="0"/>
        <v>234224.14279999997</v>
      </c>
      <c r="H23" s="27">
        <f>RA!J27</f>
        <v>29.431663024923399</v>
      </c>
      <c r="I23" s="20">
        <f>VLOOKUP(B23,RMS!B:D,3,FALSE)</f>
        <v>331911.04909925902</v>
      </c>
      <c r="J23" s="21">
        <f>VLOOKUP(B23,RMS!B:E,4,FALSE)</f>
        <v>234224.147620993</v>
      </c>
      <c r="K23" s="22">
        <f t="shared" si="1"/>
        <v>4.9900740967132151E-2</v>
      </c>
      <c r="L23" s="22">
        <f t="shared" si="2"/>
        <v>-4.8209930246230215E-3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1434242.6794</v>
      </c>
      <c r="F24" s="25">
        <f>VLOOKUP(C24,RA!B28:I63,8,0)</f>
        <v>76204.233600000007</v>
      </c>
      <c r="G24" s="16">
        <f t="shared" si="0"/>
        <v>1358038.4458000001</v>
      </c>
      <c r="H24" s="27">
        <f>RA!J28</f>
        <v>5.3132035947974501</v>
      </c>
      <c r="I24" s="20">
        <f>VLOOKUP(B24,RMS!B:D,3,FALSE)</f>
        <v>1434242.6781814201</v>
      </c>
      <c r="J24" s="21">
        <f>VLOOKUP(B24,RMS!B:E,4,FALSE)</f>
        <v>1358038.4363929201</v>
      </c>
      <c r="K24" s="22">
        <f t="shared" si="1"/>
        <v>1.2185799423605204E-3</v>
      </c>
      <c r="L24" s="22">
        <f t="shared" si="2"/>
        <v>9.4070800114423037E-3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662171.03229999996</v>
      </c>
      <c r="F25" s="25">
        <f>VLOOKUP(C25,RA!B29:I64,8,0)</f>
        <v>110463.7346</v>
      </c>
      <c r="G25" s="16">
        <f t="shared" si="0"/>
        <v>551707.2977</v>
      </c>
      <c r="H25" s="27">
        <f>RA!J29</f>
        <v>16.6820548184225</v>
      </c>
      <c r="I25" s="20">
        <f>VLOOKUP(B25,RMS!B:D,3,FALSE)</f>
        <v>662171.03100442502</v>
      </c>
      <c r="J25" s="21">
        <f>VLOOKUP(B25,RMS!B:E,4,FALSE)</f>
        <v>551707.25614943996</v>
      </c>
      <c r="K25" s="22">
        <f t="shared" si="1"/>
        <v>1.2955749407410622E-3</v>
      </c>
      <c r="L25" s="22">
        <f t="shared" si="2"/>
        <v>4.155056003946811E-2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1002292.8314</v>
      </c>
      <c r="F26" s="25">
        <f>VLOOKUP(C26,RA!B30:I65,8,0)</f>
        <v>176640.45490000001</v>
      </c>
      <c r="G26" s="16">
        <f t="shared" si="0"/>
        <v>825652.37650000001</v>
      </c>
      <c r="H26" s="27">
        <f>RA!J30</f>
        <v>17.623637460647998</v>
      </c>
      <c r="I26" s="20">
        <f>VLOOKUP(B26,RMS!B:D,3,FALSE)</f>
        <v>1002292.83688496</v>
      </c>
      <c r="J26" s="21">
        <f>VLOOKUP(B26,RMS!B:E,4,FALSE)</f>
        <v>825652.37709993694</v>
      </c>
      <c r="K26" s="22">
        <f t="shared" si="1"/>
        <v>-5.4849599255248904E-3</v>
      </c>
      <c r="L26" s="22">
        <f t="shared" si="2"/>
        <v>-5.9993693139404058E-4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1034284.6691000001</v>
      </c>
      <c r="F27" s="25">
        <f>VLOOKUP(C27,RA!B31:I66,8,0)</f>
        <v>48534.544199999997</v>
      </c>
      <c r="G27" s="16">
        <f t="shared" si="0"/>
        <v>985750.12490000005</v>
      </c>
      <c r="H27" s="27">
        <f>RA!J31</f>
        <v>4.6925711702014397</v>
      </c>
      <c r="I27" s="20">
        <f>VLOOKUP(B27,RMS!B:D,3,FALSE)</f>
        <v>1034284.61320265</v>
      </c>
      <c r="J27" s="21">
        <f>VLOOKUP(B27,RMS!B:E,4,FALSE)</f>
        <v>985750.27761238895</v>
      </c>
      <c r="K27" s="22">
        <f t="shared" si="1"/>
        <v>5.589735007379204E-2</v>
      </c>
      <c r="L27" s="22">
        <f t="shared" si="2"/>
        <v>-0.15271238889545202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182919.8897</v>
      </c>
      <c r="F28" s="25">
        <f>VLOOKUP(C28,RA!B32:I67,8,0)</f>
        <v>43924.138599999998</v>
      </c>
      <c r="G28" s="16">
        <f t="shared" si="0"/>
        <v>138995.75109999999</v>
      </c>
      <c r="H28" s="27">
        <f>RA!J32</f>
        <v>24.0127733906019</v>
      </c>
      <c r="I28" s="20">
        <f>VLOOKUP(B28,RMS!B:D,3,FALSE)</f>
        <v>182919.68181372801</v>
      </c>
      <c r="J28" s="21">
        <f>VLOOKUP(B28,RMS!B:E,4,FALSE)</f>
        <v>138995.73011995299</v>
      </c>
      <c r="K28" s="22">
        <f t="shared" si="1"/>
        <v>0.20788627199362963</v>
      </c>
      <c r="L28" s="22">
        <f t="shared" si="2"/>
        <v>2.0980047003831714E-2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13.750999999999999</v>
      </c>
      <c r="F29" s="25">
        <f>VLOOKUP(C29,RA!B33:I68,8,0)</f>
        <v>2.2465999999999999</v>
      </c>
      <c r="G29" s="16">
        <f t="shared" si="0"/>
        <v>11.5044</v>
      </c>
      <c r="H29" s="27">
        <f>RA!J33</f>
        <v>16.337720893025999</v>
      </c>
      <c r="I29" s="20">
        <f>VLOOKUP(B29,RMS!B:D,3,FALSE)</f>
        <v>13.750999999999999</v>
      </c>
      <c r="J29" s="21">
        <f>VLOOKUP(B29,RMS!B:E,4,FALSE)</f>
        <v>11.5044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489742.0197</v>
      </c>
      <c r="F31" s="25">
        <f>VLOOKUP(C31,RA!B35:I70,8,0)</f>
        <v>41729.179300000003</v>
      </c>
      <c r="G31" s="16">
        <f t="shared" si="0"/>
        <v>448012.84039999999</v>
      </c>
      <c r="H31" s="27">
        <f>RA!J35</f>
        <v>8.5206450787216408</v>
      </c>
      <c r="I31" s="20">
        <f>VLOOKUP(B31,RMS!B:D,3,FALSE)</f>
        <v>489742.01860000001</v>
      </c>
      <c r="J31" s="21">
        <f>VLOOKUP(B31,RMS!B:E,4,FALSE)</f>
        <v>448012.82799999998</v>
      </c>
      <c r="K31" s="22">
        <f t="shared" si="1"/>
        <v>1.0999999940395355E-3</v>
      </c>
      <c r="L31" s="22">
        <f t="shared" si="2"/>
        <v>1.2400000006891787E-2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314655.13530000002</v>
      </c>
      <c r="F35" s="25">
        <f>VLOOKUP(C35,RA!B8:I74,8,0)</f>
        <v>16252.077799999999</v>
      </c>
      <c r="G35" s="16">
        <f t="shared" si="0"/>
        <v>298403.0575</v>
      </c>
      <c r="H35" s="27">
        <f>RA!J39</f>
        <v>5.1650445127821802</v>
      </c>
      <c r="I35" s="20">
        <f>VLOOKUP(B35,RMS!B:D,3,FALSE)</f>
        <v>314655.13675213698</v>
      </c>
      <c r="J35" s="21">
        <f>VLOOKUP(B35,RMS!B:E,4,FALSE)</f>
        <v>298403.05735042703</v>
      </c>
      <c r="K35" s="22">
        <f t="shared" si="1"/>
        <v>-1.4521369594149292E-3</v>
      </c>
      <c r="L35" s="22">
        <f t="shared" si="2"/>
        <v>1.4957296662032604E-4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836043.05960000004</v>
      </c>
      <c r="F36" s="25">
        <f>VLOOKUP(C36,RA!B8:I75,8,0)</f>
        <v>50461.249000000003</v>
      </c>
      <c r="G36" s="16">
        <f t="shared" si="0"/>
        <v>785581.81060000008</v>
      </c>
      <c r="H36" s="27">
        <f>RA!J40</f>
        <v>6.0357236891773098</v>
      </c>
      <c r="I36" s="20">
        <f>VLOOKUP(B36,RMS!B:D,3,FALSE)</f>
        <v>836043.04989401705</v>
      </c>
      <c r="J36" s="21">
        <f>VLOOKUP(B36,RMS!B:E,4,FALSE)</f>
        <v>785581.80980341905</v>
      </c>
      <c r="K36" s="22">
        <f t="shared" si="1"/>
        <v>9.7059829859063029E-3</v>
      </c>
      <c r="L36" s="22">
        <f t="shared" si="2"/>
        <v>7.965810364112258E-4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138440.49650000001</v>
      </c>
      <c r="F39" s="25">
        <f>VLOOKUP(C39,RA!B8:I78,8,0)</f>
        <v>13147.447700000001</v>
      </c>
      <c r="G39" s="16">
        <f t="shared" si="0"/>
        <v>125293.0488</v>
      </c>
      <c r="H39" s="27">
        <f>RA!J43</f>
        <v>9.4968221238646002</v>
      </c>
      <c r="I39" s="20">
        <f>VLOOKUP(B39,RMS!B:D,3,FALSE)</f>
        <v>138440.496634143</v>
      </c>
      <c r="J39" s="21">
        <f>VLOOKUP(B39,RMS!B:E,4,FALSE)</f>
        <v>125293.049466757</v>
      </c>
      <c r="K39" s="22">
        <f t="shared" si="1"/>
        <v>-1.3414298882707953E-4</v>
      </c>
      <c r="L39" s="22">
        <f t="shared" si="2"/>
        <v>-6.6675699781626463E-4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23248615.997900002</v>
      </c>
      <c r="E7" s="62">
        <v>29168827</v>
      </c>
      <c r="F7" s="63">
        <v>79.703637029696097</v>
      </c>
      <c r="G7" s="62">
        <v>14294308.593499999</v>
      </c>
      <c r="H7" s="63">
        <v>62.642466026455899</v>
      </c>
      <c r="I7" s="62">
        <v>2135169.4969000001</v>
      </c>
      <c r="J7" s="63">
        <v>9.1840714178119907</v>
      </c>
      <c r="K7" s="62">
        <v>2147566.4484000001</v>
      </c>
      <c r="L7" s="63">
        <v>15.023926721272501</v>
      </c>
      <c r="M7" s="63">
        <v>-5.7725578220110003E-3</v>
      </c>
      <c r="N7" s="62">
        <v>505613576.11129999</v>
      </c>
      <c r="O7" s="62">
        <v>6322332781.3367004</v>
      </c>
      <c r="P7" s="62">
        <v>1179302</v>
      </c>
      <c r="Q7" s="62">
        <v>1130479</v>
      </c>
      <c r="R7" s="63">
        <v>4.3187887612242202</v>
      </c>
      <c r="S7" s="62">
        <v>19.7138782075329</v>
      </c>
      <c r="T7" s="62">
        <v>19.371203335400299</v>
      </c>
      <c r="U7" s="64">
        <v>1.7382418036938301</v>
      </c>
      <c r="V7" s="52"/>
      <c r="W7" s="52"/>
    </row>
    <row r="8" spans="1:23" ht="14.25" thickBot="1">
      <c r="A8" s="47">
        <v>41637</v>
      </c>
      <c r="B8" s="50" t="s">
        <v>6</v>
      </c>
      <c r="C8" s="51"/>
      <c r="D8" s="65">
        <v>998212.11950000003</v>
      </c>
      <c r="E8" s="65">
        <v>803688</v>
      </c>
      <c r="F8" s="66">
        <v>124.20393479808099</v>
      </c>
      <c r="G8" s="65">
        <v>508972.75770000002</v>
      </c>
      <c r="H8" s="66">
        <v>96.122897423985194</v>
      </c>
      <c r="I8" s="65">
        <v>118642.8125</v>
      </c>
      <c r="J8" s="66">
        <v>11.885531159392</v>
      </c>
      <c r="K8" s="65">
        <v>135794.9155</v>
      </c>
      <c r="L8" s="66">
        <v>26.680193280607899</v>
      </c>
      <c r="M8" s="66">
        <v>-0.12630887494458501</v>
      </c>
      <c r="N8" s="65">
        <v>19419938.828400001</v>
      </c>
      <c r="O8" s="65">
        <v>223674591.51710001</v>
      </c>
      <c r="P8" s="65">
        <v>39342</v>
      </c>
      <c r="Q8" s="65">
        <v>34715</v>
      </c>
      <c r="R8" s="66">
        <v>13.328532334725599</v>
      </c>
      <c r="S8" s="65">
        <v>25.372683633267201</v>
      </c>
      <c r="T8" s="65">
        <v>25.319246827019999</v>
      </c>
      <c r="U8" s="67">
        <v>0.21060762440266101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126679.0511</v>
      </c>
      <c r="E9" s="65">
        <v>117248</v>
      </c>
      <c r="F9" s="66">
        <v>108.04367758938299</v>
      </c>
      <c r="G9" s="65">
        <v>70355.894499999995</v>
      </c>
      <c r="H9" s="66">
        <v>80.054637923763494</v>
      </c>
      <c r="I9" s="65">
        <v>27855.735400000001</v>
      </c>
      <c r="J9" s="66">
        <v>21.989220126073398</v>
      </c>
      <c r="K9" s="65">
        <v>16438.3164</v>
      </c>
      <c r="L9" s="66">
        <v>23.364519088020401</v>
      </c>
      <c r="M9" s="66">
        <v>0.69456133597720504</v>
      </c>
      <c r="N9" s="65">
        <v>2801773.2850000001</v>
      </c>
      <c r="O9" s="65">
        <v>40610192.587200001</v>
      </c>
      <c r="P9" s="65">
        <v>7831</v>
      </c>
      <c r="Q9" s="65">
        <v>8264</v>
      </c>
      <c r="R9" s="66">
        <v>-5.2395934172313696</v>
      </c>
      <c r="S9" s="65">
        <v>16.176612322819601</v>
      </c>
      <c r="T9" s="65">
        <v>15.612804271539201</v>
      </c>
      <c r="U9" s="67">
        <v>3.48532832480026</v>
      </c>
      <c r="V9" s="52"/>
      <c r="W9" s="52"/>
    </row>
    <row r="10" spans="1:23" ht="14.25" thickBot="1">
      <c r="A10" s="48"/>
      <c r="B10" s="50" t="s">
        <v>8</v>
      </c>
      <c r="C10" s="51"/>
      <c r="D10" s="65">
        <v>167213.8045</v>
      </c>
      <c r="E10" s="65">
        <v>164330</v>
      </c>
      <c r="F10" s="66">
        <v>101.754886204588</v>
      </c>
      <c r="G10" s="65">
        <v>90146.814599999998</v>
      </c>
      <c r="H10" s="66">
        <v>85.490530355356597</v>
      </c>
      <c r="I10" s="65">
        <v>40695.533600000002</v>
      </c>
      <c r="J10" s="66">
        <v>24.337424605394901</v>
      </c>
      <c r="K10" s="65">
        <v>28163.768899999999</v>
      </c>
      <c r="L10" s="66">
        <v>31.242112131159001</v>
      </c>
      <c r="M10" s="66">
        <v>0.44496050029724499</v>
      </c>
      <c r="N10" s="65">
        <v>3951207.4712999999</v>
      </c>
      <c r="O10" s="65">
        <v>55297326.938500002</v>
      </c>
      <c r="P10" s="65">
        <v>106620</v>
      </c>
      <c r="Q10" s="65">
        <v>106833</v>
      </c>
      <c r="R10" s="66">
        <v>-0.19937659711887201</v>
      </c>
      <c r="S10" s="65">
        <v>1.56831555524292</v>
      </c>
      <c r="T10" s="65">
        <v>1.6795280044555501</v>
      </c>
      <c r="U10" s="67">
        <v>-7.0912036063691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131522.52100000001</v>
      </c>
      <c r="E11" s="65">
        <v>159166</v>
      </c>
      <c r="F11" s="66">
        <v>82.632296470351704</v>
      </c>
      <c r="G11" s="65">
        <v>104327.7692</v>
      </c>
      <c r="H11" s="66">
        <v>26.066647459763701</v>
      </c>
      <c r="I11" s="65">
        <v>23836.7932</v>
      </c>
      <c r="J11" s="66">
        <v>18.123735021776199</v>
      </c>
      <c r="K11" s="65">
        <v>22866.743600000002</v>
      </c>
      <c r="L11" s="66">
        <v>21.9181755493723</v>
      </c>
      <c r="M11" s="66">
        <v>4.2421851443682997E-2</v>
      </c>
      <c r="N11" s="65">
        <v>2755572.5309000001</v>
      </c>
      <c r="O11" s="65">
        <v>21325138.4714</v>
      </c>
      <c r="P11" s="65">
        <v>5978</v>
      </c>
      <c r="Q11" s="65">
        <v>5607</v>
      </c>
      <c r="R11" s="66">
        <v>6.6167290886392003</v>
      </c>
      <c r="S11" s="65">
        <v>22.001090833054501</v>
      </c>
      <c r="T11" s="65">
        <v>20.920684697699301</v>
      </c>
      <c r="U11" s="67">
        <v>4.9106934903974198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439227.29840000003</v>
      </c>
      <c r="E12" s="65">
        <v>614108</v>
      </c>
      <c r="F12" s="66">
        <v>71.522810059468398</v>
      </c>
      <c r="G12" s="65">
        <v>391026.9523</v>
      </c>
      <c r="H12" s="66">
        <v>12.326604551550201</v>
      </c>
      <c r="I12" s="65">
        <v>-5731.9894000000004</v>
      </c>
      <c r="J12" s="66">
        <v>-1.3050166555859</v>
      </c>
      <c r="K12" s="65">
        <v>55227.027800000003</v>
      </c>
      <c r="L12" s="66">
        <v>14.123585976658999</v>
      </c>
      <c r="M12" s="66">
        <v>-1.10378956877343</v>
      </c>
      <c r="N12" s="65">
        <v>9163725.8319000006</v>
      </c>
      <c r="O12" s="65">
        <v>81154557.486499995</v>
      </c>
      <c r="P12" s="65">
        <v>3916</v>
      </c>
      <c r="Q12" s="65">
        <v>3213</v>
      </c>
      <c r="R12" s="66">
        <v>21.879863056333601</v>
      </c>
      <c r="S12" s="65">
        <v>112.16223146067399</v>
      </c>
      <c r="T12" s="65">
        <v>123.494928727046</v>
      </c>
      <c r="U12" s="67">
        <v>-10.1038443322569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639082.64760000003</v>
      </c>
      <c r="E13" s="65">
        <v>704912</v>
      </c>
      <c r="F13" s="66">
        <v>90.661337528656105</v>
      </c>
      <c r="G13" s="65">
        <v>398051.72369999997</v>
      </c>
      <c r="H13" s="66">
        <v>60.552664276780803</v>
      </c>
      <c r="I13" s="65">
        <v>105023.44680000001</v>
      </c>
      <c r="J13" s="66">
        <v>16.433468690536898</v>
      </c>
      <c r="K13" s="65">
        <v>88723.553400000004</v>
      </c>
      <c r="L13" s="66">
        <v>22.289453384422099</v>
      </c>
      <c r="M13" s="66">
        <v>0.18371551606498199</v>
      </c>
      <c r="N13" s="65">
        <v>14602815.329399999</v>
      </c>
      <c r="O13" s="65">
        <v>124282178.7357</v>
      </c>
      <c r="P13" s="65">
        <v>14921</v>
      </c>
      <c r="Q13" s="65">
        <v>14623</v>
      </c>
      <c r="R13" s="66">
        <v>2.0378855228065502</v>
      </c>
      <c r="S13" s="65">
        <v>42.831086897661002</v>
      </c>
      <c r="T13" s="65">
        <v>42.346336565684197</v>
      </c>
      <c r="U13" s="67">
        <v>1.1317721941893699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304649.38390000002</v>
      </c>
      <c r="E14" s="65">
        <v>343851</v>
      </c>
      <c r="F14" s="66">
        <v>88.599243247802093</v>
      </c>
      <c r="G14" s="65">
        <v>214157.7537</v>
      </c>
      <c r="H14" s="66">
        <v>42.254659771396398</v>
      </c>
      <c r="I14" s="65">
        <v>56163.432999999997</v>
      </c>
      <c r="J14" s="66">
        <v>18.435432982341201</v>
      </c>
      <c r="K14" s="65">
        <v>37794.5533</v>
      </c>
      <c r="L14" s="66">
        <v>17.6479966973057</v>
      </c>
      <c r="M14" s="66">
        <v>0.48601923018362497</v>
      </c>
      <c r="N14" s="65">
        <v>6896106.3543999996</v>
      </c>
      <c r="O14" s="65">
        <v>63585793.999499999</v>
      </c>
      <c r="P14" s="65">
        <v>4440</v>
      </c>
      <c r="Q14" s="65">
        <v>4179</v>
      </c>
      <c r="R14" s="66">
        <v>6.2455132806891598</v>
      </c>
      <c r="S14" s="65">
        <v>68.614726103603601</v>
      </c>
      <c r="T14" s="65">
        <v>70.087259798995007</v>
      </c>
      <c r="U14" s="67">
        <v>-2.1460898833407098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160307.68460000001</v>
      </c>
      <c r="E15" s="65">
        <v>230746</v>
      </c>
      <c r="F15" s="66">
        <v>69.473657008138801</v>
      </c>
      <c r="G15" s="65">
        <v>113481.0113</v>
      </c>
      <c r="H15" s="66">
        <v>41.263884383448399</v>
      </c>
      <c r="I15" s="65">
        <v>15141.9764</v>
      </c>
      <c r="J15" s="66">
        <v>9.4455711451277509</v>
      </c>
      <c r="K15" s="65">
        <v>27495.770400000001</v>
      </c>
      <c r="L15" s="66">
        <v>24.2294019810167</v>
      </c>
      <c r="M15" s="66">
        <v>-0.44929797638985203</v>
      </c>
      <c r="N15" s="65">
        <v>4102132.5594000001</v>
      </c>
      <c r="O15" s="65">
        <v>40093076.021700002</v>
      </c>
      <c r="P15" s="65">
        <v>5083</v>
      </c>
      <c r="Q15" s="65">
        <v>5042</v>
      </c>
      <c r="R15" s="66">
        <v>0.81316937723126004</v>
      </c>
      <c r="S15" s="65">
        <v>31.538006020066899</v>
      </c>
      <c r="T15" s="65">
        <v>31.923007695359001</v>
      </c>
      <c r="U15" s="67">
        <v>-1.2207546509031899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786603.90249999997</v>
      </c>
      <c r="E16" s="65">
        <v>781230</v>
      </c>
      <c r="F16" s="66">
        <v>100.68787712965501</v>
      </c>
      <c r="G16" s="65">
        <v>375908.72489999997</v>
      </c>
      <c r="H16" s="66">
        <v>109.25396257010399</v>
      </c>
      <c r="I16" s="65">
        <v>63962.691299999999</v>
      </c>
      <c r="J16" s="66">
        <v>8.1314993603149599</v>
      </c>
      <c r="K16" s="65">
        <v>30948.298900000002</v>
      </c>
      <c r="L16" s="66">
        <v>8.2329291261417108</v>
      </c>
      <c r="M16" s="66">
        <v>1.0667595174350599</v>
      </c>
      <c r="N16" s="65">
        <v>18612946.070700001</v>
      </c>
      <c r="O16" s="65">
        <v>304558158.22430003</v>
      </c>
      <c r="P16" s="65">
        <v>48778</v>
      </c>
      <c r="Q16" s="65">
        <v>45294</v>
      </c>
      <c r="R16" s="66">
        <v>7.6919680310858096</v>
      </c>
      <c r="S16" s="65">
        <v>16.1262024375743</v>
      </c>
      <c r="T16" s="65">
        <v>14.780706691835601</v>
      </c>
      <c r="U16" s="67">
        <v>8.3435374878076001</v>
      </c>
      <c r="V16" s="52"/>
      <c r="W16" s="52"/>
    </row>
    <row r="17" spans="1:21" ht="12" thickBot="1">
      <c r="A17" s="48"/>
      <c r="B17" s="50" t="s">
        <v>15</v>
      </c>
      <c r="C17" s="51"/>
      <c r="D17" s="65">
        <v>532752.08389999997</v>
      </c>
      <c r="E17" s="65">
        <v>612519</v>
      </c>
      <c r="F17" s="66">
        <v>86.977233996006703</v>
      </c>
      <c r="G17" s="65">
        <v>458149.50880000001</v>
      </c>
      <c r="H17" s="66">
        <v>16.283456310015801</v>
      </c>
      <c r="I17" s="65">
        <v>-12605.859200000001</v>
      </c>
      <c r="J17" s="66">
        <v>-2.3661773610943202</v>
      </c>
      <c r="K17" s="65">
        <v>58464.119700000003</v>
      </c>
      <c r="L17" s="66">
        <v>12.7609259809382</v>
      </c>
      <c r="M17" s="66">
        <v>-1.2156170188602</v>
      </c>
      <c r="N17" s="65">
        <v>15439247.555500001</v>
      </c>
      <c r="O17" s="65">
        <v>280722254.6268</v>
      </c>
      <c r="P17" s="65">
        <v>11490</v>
      </c>
      <c r="Q17" s="65">
        <v>11573</v>
      </c>
      <c r="R17" s="66">
        <v>-0.71718655491229699</v>
      </c>
      <c r="S17" s="65">
        <v>46.366586936466497</v>
      </c>
      <c r="T17" s="65">
        <v>46.5839042253521</v>
      </c>
      <c r="U17" s="67">
        <v>-0.468693736684554</v>
      </c>
    </row>
    <row r="18" spans="1:21" ht="12" thickBot="1">
      <c r="A18" s="48"/>
      <c r="B18" s="50" t="s">
        <v>16</v>
      </c>
      <c r="C18" s="51"/>
      <c r="D18" s="65">
        <v>2445737.6579999998</v>
      </c>
      <c r="E18" s="65">
        <v>2460162</v>
      </c>
      <c r="F18" s="66">
        <v>99.4136832452497</v>
      </c>
      <c r="G18" s="65">
        <v>1483934.7912999999</v>
      </c>
      <c r="H18" s="66">
        <v>64.814361947630701</v>
      </c>
      <c r="I18" s="65">
        <v>334531.40370000002</v>
      </c>
      <c r="J18" s="66">
        <v>13.6781392969826</v>
      </c>
      <c r="K18" s="65">
        <v>272037.0686</v>
      </c>
      <c r="L18" s="66">
        <v>18.332144390366501</v>
      </c>
      <c r="M18" s="66">
        <v>0.2297272773215</v>
      </c>
      <c r="N18" s="65">
        <v>53114901.611500002</v>
      </c>
      <c r="O18" s="65">
        <v>716980475.43620002</v>
      </c>
      <c r="P18" s="65">
        <v>116392</v>
      </c>
      <c r="Q18" s="65">
        <v>124532</v>
      </c>
      <c r="R18" s="66">
        <v>-6.5364725532393297</v>
      </c>
      <c r="S18" s="65">
        <v>21.012936095264301</v>
      </c>
      <c r="T18" s="65">
        <v>25.724314541643899</v>
      </c>
      <c r="U18" s="67">
        <v>-22.421323821764499</v>
      </c>
    </row>
    <row r="19" spans="1:21" ht="12" thickBot="1">
      <c r="A19" s="48"/>
      <c r="B19" s="50" t="s">
        <v>17</v>
      </c>
      <c r="C19" s="51"/>
      <c r="D19" s="65">
        <v>830347.83319999999</v>
      </c>
      <c r="E19" s="65">
        <v>1108922</v>
      </c>
      <c r="F19" s="66">
        <v>74.878831261351095</v>
      </c>
      <c r="G19" s="65">
        <v>446110.34220000001</v>
      </c>
      <c r="H19" s="66">
        <v>86.130594754904607</v>
      </c>
      <c r="I19" s="65">
        <v>81190.9905</v>
      </c>
      <c r="J19" s="66">
        <v>9.7779493428802802</v>
      </c>
      <c r="K19" s="65">
        <v>82411.281199999998</v>
      </c>
      <c r="L19" s="66">
        <v>18.473295372079399</v>
      </c>
      <c r="M19" s="66">
        <v>-1.4807325917412999E-2</v>
      </c>
      <c r="N19" s="65">
        <v>20783524.639899999</v>
      </c>
      <c r="O19" s="65">
        <v>251953400.22580001</v>
      </c>
      <c r="P19" s="65">
        <v>22209</v>
      </c>
      <c r="Q19" s="65">
        <v>19217</v>
      </c>
      <c r="R19" s="66">
        <v>15.5695477962221</v>
      </c>
      <c r="S19" s="65">
        <v>37.387898293484596</v>
      </c>
      <c r="T19" s="65">
        <v>37.488081698496103</v>
      </c>
      <c r="U19" s="67">
        <v>-0.26795677099870002</v>
      </c>
    </row>
    <row r="20" spans="1:21" ht="12" thickBot="1">
      <c r="A20" s="48"/>
      <c r="B20" s="50" t="s">
        <v>18</v>
      </c>
      <c r="C20" s="51"/>
      <c r="D20" s="65">
        <v>1741649.9439000001</v>
      </c>
      <c r="E20" s="65">
        <v>2471690</v>
      </c>
      <c r="F20" s="66">
        <v>70.463931314202</v>
      </c>
      <c r="G20" s="65">
        <v>832443.61899999995</v>
      </c>
      <c r="H20" s="66">
        <v>109.22136997004201</v>
      </c>
      <c r="I20" s="65">
        <v>79492.495899999994</v>
      </c>
      <c r="J20" s="66">
        <v>4.56420626764963</v>
      </c>
      <c r="K20" s="65">
        <v>68537.357999999993</v>
      </c>
      <c r="L20" s="66">
        <v>8.2332732734900098</v>
      </c>
      <c r="M20" s="66">
        <v>0.15984184712810201</v>
      </c>
      <c r="N20" s="65">
        <v>31668895.892099999</v>
      </c>
      <c r="O20" s="65">
        <v>385538812.79549998</v>
      </c>
      <c r="P20" s="65">
        <v>53848</v>
      </c>
      <c r="Q20" s="65">
        <v>50335</v>
      </c>
      <c r="R20" s="66">
        <v>6.97923909804312</v>
      </c>
      <c r="S20" s="65">
        <v>32.343818598647999</v>
      </c>
      <c r="T20" s="65">
        <v>33.428231401609203</v>
      </c>
      <c r="U20" s="67">
        <v>-3.3527667725866799</v>
      </c>
    </row>
    <row r="21" spans="1:21" ht="12" thickBot="1">
      <c r="A21" s="48"/>
      <c r="B21" s="50" t="s">
        <v>19</v>
      </c>
      <c r="C21" s="51"/>
      <c r="D21" s="65">
        <v>506706.88760000002</v>
      </c>
      <c r="E21" s="65">
        <v>531489</v>
      </c>
      <c r="F21" s="66">
        <v>95.337229481701399</v>
      </c>
      <c r="G21" s="65">
        <v>293150.01899999997</v>
      </c>
      <c r="H21" s="66">
        <v>72.849003840589901</v>
      </c>
      <c r="I21" s="65">
        <v>55763.352400000003</v>
      </c>
      <c r="J21" s="66">
        <v>11.0050511971766</v>
      </c>
      <c r="K21" s="65">
        <v>49579.8007</v>
      </c>
      <c r="L21" s="66">
        <v>16.9127741724622</v>
      </c>
      <c r="M21" s="66">
        <v>0.12471917217690601</v>
      </c>
      <c r="N21" s="65">
        <v>10880170.556299999</v>
      </c>
      <c r="O21" s="65">
        <v>142787910.95339999</v>
      </c>
      <c r="P21" s="65">
        <v>43098</v>
      </c>
      <c r="Q21" s="65">
        <v>39765</v>
      </c>
      <c r="R21" s="66">
        <v>8.3817427385891996</v>
      </c>
      <c r="S21" s="65">
        <v>11.757085887976199</v>
      </c>
      <c r="T21" s="65">
        <v>11.282105069785</v>
      </c>
      <c r="U21" s="67">
        <v>4.0399536306612198</v>
      </c>
    </row>
    <row r="22" spans="1:21" ht="12" thickBot="1">
      <c r="A22" s="48"/>
      <c r="B22" s="50" t="s">
        <v>20</v>
      </c>
      <c r="C22" s="51"/>
      <c r="D22" s="65">
        <v>1372836.3769</v>
      </c>
      <c r="E22" s="65">
        <v>1835975</v>
      </c>
      <c r="F22" s="66">
        <v>74.774241310475404</v>
      </c>
      <c r="G22" s="65">
        <v>716405.77879999997</v>
      </c>
      <c r="H22" s="66">
        <v>91.628322596662997</v>
      </c>
      <c r="I22" s="65">
        <v>177056.71969999999</v>
      </c>
      <c r="J22" s="66">
        <v>12.8971465703591</v>
      </c>
      <c r="K22" s="65">
        <v>109749.5849</v>
      </c>
      <c r="L22" s="66">
        <v>15.3194723085335</v>
      </c>
      <c r="M22" s="66">
        <v>0.613279174234034</v>
      </c>
      <c r="N22" s="65">
        <v>29024448.420600001</v>
      </c>
      <c r="O22" s="65">
        <v>405074976.29530001</v>
      </c>
      <c r="P22" s="65">
        <v>81034</v>
      </c>
      <c r="Q22" s="65">
        <v>78131</v>
      </c>
      <c r="R22" s="66">
        <v>3.71555464540323</v>
      </c>
      <c r="S22" s="65">
        <v>16.941486004640002</v>
      </c>
      <c r="T22" s="65">
        <v>16.722361583750398</v>
      </c>
      <c r="U22" s="67">
        <v>1.2934191299962801</v>
      </c>
    </row>
    <row r="23" spans="1:21" ht="12" thickBot="1">
      <c r="A23" s="48"/>
      <c r="B23" s="50" t="s">
        <v>21</v>
      </c>
      <c r="C23" s="51"/>
      <c r="D23" s="65">
        <v>3874448.7006000001</v>
      </c>
      <c r="E23" s="65">
        <v>2981741</v>
      </c>
      <c r="F23" s="66">
        <v>129.93914295708399</v>
      </c>
      <c r="G23" s="65">
        <v>1646559.9558999999</v>
      </c>
      <c r="H23" s="66">
        <v>135.30565569246201</v>
      </c>
      <c r="I23" s="65">
        <v>37823.669699999999</v>
      </c>
      <c r="J23" s="66">
        <v>0.97623359148212696</v>
      </c>
      <c r="K23" s="65">
        <v>266985.06949999998</v>
      </c>
      <c r="L23" s="66">
        <v>16.214718968679598</v>
      </c>
      <c r="M23" s="66">
        <v>-0.858330393640233</v>
      </c>
      <c r="N23" s="65">
        <v>74174921.559</v>
      </c>
      <c r="O23" s="65">
        <v>920225446.56219995</v>
      </c>
      <c r="P23" s="65">
        <v>113344</v>
      </c>
      <c r="Q23" s="65">
        <v>102004</v>
      </c>
      <c r="R23" s="66">
        <v>11.1172110897612</v>
      </c>
      <c r="S23" s="65">
        <v>34.183094831662899</v>
      </c>
      <c r="T23" s="65">
        <v>29.936168757107598</v>
      </c>
      <c r="U23" s="67">
        <v>12.424053747823701</v>
      </c>
    </row>
    <row r="24" spans="1:21" ht="12" thickBot="1">
      <c r="A24" s="48"/>
      <c r="B24" s="50" t="s">
        <v>22</v>
      </c>
      <c r="C24" s="51"/>
      <c r="D24" s="65">
        <v>340407.21960000001</v>
      </c>
      <c r="E24" s="65">
        <v>476647</v>
      </c>
      <c r="F24" s="66">
        <v>71.417048591515297</v>
      </c>
      <c r="G24" s="65">
        <v>315513.74129999999</v>
      </c>
      <c r="H24" s="66">
        <v>7.8898238147829396</v>
      </c>
      <c r="I24" s="65">
        <v>68003.255300000004</v>
      </c>
      <c r="J24" s="66">
        <v>19.977030857309099</v>
      </c>
      <c r="K24" s="65">
        <v>49897.207199999997</v>
      </c>
      <c r="L24" s="66">
        <v>15.814590830310699</v>
      </c>
      <c r="M24" s="66">
        <v>0.36286696422560499</v>
      </c>
      <c r="N24" s="65">
        <v>8411810.5076000001</v>
      </c>
      <c r="O24" s="65">
        <v>110878768.8117</v>
      </c>
      <c r="P24" s="65">
        <v>36102</v>
      </c>
      <c r="Q24" s="65">
        <v>36584</v>
      </c>
      <c r="R24" s="66">
        <v>-1.3175158539252101</v>
      </c>
      <c r="S24" s="65">
        <v>9.4290404852916705</v>
      </c>
      <c r="T24" s="65">
        <v>9.3882573638749207</v>
      </c>
      <c r="U24" s="67">
        <v>0.43252673991985202</v>
      </c>
    </row>
    <row r="25" spans="1:21" ht="12" thickBot="1">
      <c r="A25" s="48"/>
      <c r="B25" s="50" t="s">
        <v>23</v>
      </c>
      <c r="C25" s="51"/>
      <c r="D25" s="65">
        <v>467546.96720000001</v>
      </c>
      <c r="E25" s="65">
        <v>513496</v>
      </c>
      <c r="F25" s="66">
        <v>91.051725271472407</v>
      </c>
      <c r="G25" s="65">
        <v>326416.40010000003</v>
      </c>
      <c r="H25" s="66">
        <v>43.236359158658601</v>
      </c>
      <c r="I25" s="65">
        <v>35874.458100000003</v>
      </c>
      <c r="J25" s="66">
        <v>7.6729100211774401</v>
      </c>
      <c r="K25" s="65">
        <v>37644.120000000003</v>
      </c>
      <c r="L25" s="66">
        <v>11.5325455425853</v>
      </c>
      <c r="M25" s="66">
        <v>-4.7010313961383998E-2</v>
      </c>
      <c r="N25" s="65">
        <v>11388239.034399999</v>
      </c>
      <c r="O25" s="65">
        <v>98719834.196400002</v>
      </c>
      <c r="P25" s="65">
        <v>23207</v>
      </c>
      <c r="Q25" s="65">
        <v>24086</v>
      </c>
      <c r="R25" s="66">
        <v>-3.6494229012704502</v>
      </c>
      <c r="S25" s="65">
        <v>20.146807739044299</v>
      </c>
      <c r="T25" s="65">
        <v>20.183169488499502</v>
      </c>
      <c r="U25" s="67">
        <v>-0.18048392542518399</v>
      </c>
    </row>
    <row r="26" spans="1:21" ht="12" thickBot="1">
      <c r="A26" s="48"/>
      <c r="B26" s="50" t="s">
        <v>24</v>
      </c>
      <c r="C26" s="51"/>
      <c r="D26" s="65">
        <v>955967.25089999998</v>
      </c>
      <c r="E26" s="65">
        <v>751416</v>
      </c>
      <c r="F26" s="66">
        <v>127.222104786164</v>
      </c>
      <c r="G26" s="65">
        <v>479244.51169999997</v>
      </c>
      <c r="H26" s="66">
        <v>99.473802529098407</v>
      </c>
      <c r="I26" s="65">
        <v>157402.3155</v>
      </c>
      <c r="J26" s="66">
        <v>16.4652413931348</v>
      </c>
      <c r="K26" s="65">
        <v>122120.66710000001</v>
      </c>
      <c r="L26" s="66">
        <v>25.4819124932297</v>
      </c>
      <c r="M26" s="66">
        <v>0.28890808769582899</v>
      </c>
      <c r="N26" s="65">
        <v>16668504.629000001</v>
      </c>
      <c r="O26" s="65">
        <v>200268618.8865</v>
      </c>
      <c r="P26" s="65">
        <v>69344</v>
      </c>
      <c r="Q26" s="65">
        <v>52921</v>
      </c>
      <c r="R26" s="66">
        <v>31.033049262107699</v>
      </c>
      <c r="S26" s="65">
        <v>13.785868292858799</v>
      </c>
      <c r="T26" s="65">
        <v>12.276865703595901</v>
      </c>
      <c r="U26" s="67">
        <v>10.946010488469099</v>
      </c>
    </row>
    <row r="27" spans="1:21" ht="12" thickBot="1">
      <c r="A27" s="48"/>
      <c r="B27" s="50" t="s">
        <v>25</v>
      </c>
      <c r="C27" s="51"/>
      <c r="D27" s="65">
        <v>331911.09899999999</v>
      </c>
      <c r="E27" s="65">
        <v>372764</v>
      </c>
      <c r="F27" s="66">
        <v>89.040545492590496</v>
      </c>
      <c r="G27" s="65">
        <v>278367.74550000002</v>
      </c>
      <c r="H27" s="66">
        <v>19.234754875722501</v>
      </c>
      <c r="I27" s="65">
        <v>97686.956200000001</v>
      </c>
      <c r="J27" s="66">
        <v>29.431663024923399</v>
      </c>
      <c r="K27" s="65">
        <v>81501.3655</v>
      </c>
      <c r="L27" s="66">
        <v>29.278307856252699</v>
      </c>
      <c r="M27" s="66">
        <v>0.19859287756350499</v>
      </c>
      <c r="N27" s="65">
        <v>7978790.8488999996</v>
      </c>
      <c r="O27" s="65">
        <v>94267067.458399996</v>
      </c>
      <c r="P27" s="65">
        <v>46125</v>
      </c>
      <c r="Q27" s="65">
        <v>45989</v>
      </c>
      <c r="R27" s="66">
        <v>0.295722890256367</v>
      </c>
      <c r="S27" s="65">
        <v>7.1959045853658603</v>
      </c>
      <c r="T27" s="65">
        <v>7.2243761247254801</v>
      </c>
      <c r="U27" s="67">
        <v>-0.39566310283665002</v>
      </c>
    </row>
    <row r="28" spans="1:21" ht="12" thickBot="1">
      <c r="A28" s="48"/>
      <c r="B28" s="50" t="s">
        <v>26</v>
      </c>
      <c r="C28" s="51"/>
      <c r="D28" s="65">
        <v>1434242.6794</v>
      </c>
      <c r="E28" s="65">
        <v>1979751</v>
      </c>
      <c r="F28" s="66">
        <v>72.445609543826507</v>
      </c>
      <c r="G28" s="65">
        <v>1207979.6026000001</v>
      </c>
      <c r="H28" s="66">
        <v>18.730703425207</v>
      </c>
      <c r="I28" s="65">
        <v>76204.233600000007</v>
      </c>
      <c r="J28" s="66">
        <v>5.3132035947974501</v>
      </c>
      <c r="K28" s="65">
        <v>72585.085699999996</v>
      </c>
      <c r="L28" s="66">
        <v>6.0088006075409899</v>
      </c>
      <c r="M28" s="66">
        <v>4.9860764991837003E-2</v>
      </c>
      <c r="N28" s="65">
        <v>36627050.229099996</v>
      </c>
      <c r="O28" s="65">
        <v>340138573.32590002</v>
      </c>
      <c r="P28" s="65">
        <v>52867</v>
      </c>
      <c r="Q28" s="65">
        <v>53556</v>
      </c>
      <c r="R28" s="66">
        <v>-1.28650384644111</v>
      </c>
      <c r="S28" s="65">
        <v>27.129261720922301</v>
      </c>
      <c r="T28" s="65">
        <v>27.283647090895499</v>
      </c>
      <c r="U28" s="67">
        <v>-0.56907324482823995</v>
      </c>
    </row>
    <row r="29" spans="1:21" ht="12" thickBot="1">
      <c r="A29" s="48"/>
      <c r="B29" s="50" t="s">
        <v>27</v>
      </c>
      <c r="C29" s="51"/>
      <c r="D29" s="65">
        <v>662171.03229999996</v>
      </c>
      <c r="E29" s="65">
        <v>1118427</v>
      </c>
      <c r="F29" s="66">
        <v>59.205565700756502</v>
      </c>
      <c r="G29" s="65">
        <v>613310.3628</v>
      </c>
      <c r="H29" s="66">
        <v>7.9667118743815397</v>
      </c>
      <c r="I29" s="65">
        <v>110463.7346</v>
      </c>
      <c r="J29" s="66">
        <v>16.6820548184225</v>
      </c>
      <c r="K29" s="65">
        <v>88562.672200000001</v>
      </c>
      <c r="L29" s="66">
        <v>14.4401069298221</v>
      </c>
      <c r="M29" s="66">
        <v>0.24729450744825199</v>
      </c>
      <c r="N29" s="65">
        <v>16539711.053200001</v>
      </c>
      <c r="O29" s="65">
        <v>226374602.7245</v>
      </c>
      <c r="P29" s="65">
        <v>101757</v>
      </c>
      <c r="Q29" s="65">
        <v>100054</v>
      </c>
      <c r="R29" s="66">
        <v>1.7020808763267701</v>
      </c>
      <c r="S29" s="65">
        <v>6.5073757313993204</v>
      </c>
      <c r="T29" s="65">
        <v>6.7102227347232501</v>
      </c>
      <c r="U29" s="67">
        <v>-3.1171859701470601</v>
      </c>
    </row>
    <row r="30" spans="1:21" ht="12" thickBot="1">
      <c r="A30" s="48"/>
      <c r="B30" s="50" t="s">
        <v>28</v>
      </c>
      <c r="C30" s="51"/>
      <c r="D30" s="65">
        <v>1002292.8314</v>
      </c>
      <c r="E30" s="65">
        <v>1390931</v>
      </c>
      <c r="F30" s="66">
        <v>72.059133875080803</v>
      </c>
      <c r="G30" s="65">
        <v>743649.28720000002</v>
      </c>
      <c r="H30" s="66">
        <v>34.780312259001697</v>
      </c>
      <c r="I30" s="65">
        <v>176640.45490000001</v>
      </c>
      <c r="J30" s="66">
        <v>17.623637460647998</v>
      </c>
      <c r="K30" s="65">
        <v>152986.1606</v>
      </c>
      <c r="L30" s="66">
        <v>20.572353558762298</v>
      </c>
      <c r="M30" s="66">
        <v>0.154617216401991</v>
      </c>
      <c r="N30" s="65">
        <v>25074692.824700002</v>
      </c>
      <c r="O30" s="65">
        <v>401733778.20749998</v>
      </c>
      <c r="P30" s="65">
        <v>73956</v>
      </c>
      <c r="Q30" s="65">
        <v>76494</v>
      </c>
      <c r="R30" s="66">
        <v>-3.3179072868460202</v>
      </c>
      <c r="S30" s="65">
        <v>13.5525559981611</v>
      </c>
      <c r="T30" s="65">
        <v>13.7756436178001</v>
      </c>
      <c r="U30" s="67">
        <v>-1.64609258703147</v>
      </c>
    </row>
    <row r="31" spans="1:21" ht="12" thickBot="1">
      <c r="A31" s="48"/>
      <c r="B31" s="50" t="s">
        <v>29</v>
      </c>
      <c r="C31" s="51"/>
      <c r="D31" s="65">
        <v>1034284.6691000001</v>
      </c>
      <c r="E31" s="65">
        <v>1878047</v>
      </c>
      <c r="F31" s="66">
        <v>55.072352773918901</v>
      </c>
      <c r="G31" s="65">
        <v>765088.83499999996</v>
      </c>
      <c r="H31" s="66">
        <v>35.184912102396602</v>
      </c>
      <c r="I31" s="65">
        <v>48534.544199999997</v>
      </c>
      <c r="J31" s="66">
        <v>4.6925711702014397</v>
      </c>
      <c r="K31" s="65">
        <v>32720.395499999999</v>
      </c>
      <c r="L31" s="66">
        <v>4.2766792564682996</v>
      </c>
      <c r="M31" s="66">
        <v>0.483311661070845</v>
      </c>
      <c r="N31" s="65">
        <v>26864842.845699999</v>
      </c>
      <c r="O31" s="65">
        <v>349459664.1336</v>
      </c>
      <c r="P31" s="65">
        <v>31688</v>
      </c>
      <c r="Q31" s="65">
        <v>30412</v>
      </c>
      <c r="R31" s="66">
        <v>4.1957122188609697</v>
      </c>
      <c r="S31" s="65">
        <v>32.639632324539299</v>
      </c>
      <c r="T31" s="65">
        <v>28.071769913192199</v>
      </c>
      <c r="U31" s="67">
        <v>13.994834151096899</v>
      </c>
    </row>
    <row r="32" spans="1:21" ht="12" thickBot="1">
      <c r="A32" s="48"/>
      <c r="B32" s="50" t="s">
        <v>30</v>
      </c>
      <c r="C32" s="51"/>
      <c r="D32" s="65">
        <v>182919.8897</v>
      </c>
      <c r="E32" s="65">
        <v>185435</v>
      </c>
      <c r="F32" s="66">
        <v>98.6436701269987</v>
      </c>
      <c r="G32" s="65">
        <v>132571.35440000001</v>
      </c>
      <c r="H32" s="66">
        <v>37.978442271990502</v>
      </c>
      <c r="I32" s="65">
        <v>43924.138599999998</v>
      </c>
      <c r="J32" s="66">
        <v>24.0127733906019</v>
      </c>
      <c r="K32" s="65">
        <v>39948.414799999999</v>
      </c>
      <c r="L32" s="66">
        <v>30.133519402288002</v>
      </c>
      <c r="M32" s="66">
        <v>9.9521440835745004E-2</v>
      </c>
      <c r="N32" s="65">
        <v>4199210.9705999997</v>
      </c>
      <c r="O32" s="65">
        <v>51642119.638300002</v>
      </c>
      <c r="P32" s="65">
        <v>37904</v>
      </c>
      <c r="Q32" s="65">
        <v>35593</v>
      </c>
      <c r="R32" s="66">
        <v>6.4928497176411</v>
      </c>
      <c r="S32" s="65">
        <v>4.8258729870198396</v>
      </c>
      <c r="T32" s="65">
        <v>4.9550315005759602</v>
      </c>
      <c r="U32" s="67">
        <v>-2.6763761479739299</v>
      </c>
    </row>
    <row r="33" spans="1:21" ht="12" thickBot="1">
      <c r="A33" s="48"/>
      <c r="B33" s="50" t="s">
        <v>31</v>
      </c>
      <c r="C33" s="51"/>
      <c r="D33" s="65">
        <v>13.750999999999999</v>
      </c>
      <c r="E33" s="68"/>
      <c r="F33" s="68"/>
      <c r="G33" s="65">
        <v>221.07089999999999</v>
      </c>
      <c r="H33" s="66">
        <v>-93.779823576961107</v>
      </c>
      <c r="I33" s="65">
        <v>2.2465999999999999</v>
      </c>
      <c r="J33" s="66">
        <v>16.337720893025999</v>
      </c>
      <c r="K33" s="65">
        <v>-889.01469999999995</v>
      </c>
      <c r="L33" s="66">
        <v>-402.14008266126399</v>
      </c>
      <c r="M33" s="66">
        <v>-1.00252706732521</v>
      </c>
      <c r="N33" s="65">
        <v>292.89499999999998</v>
      </c>
      <c r="O33" s="65">
        <v>30478.9607</v>
      </c>
      <c r="P33" s="65">
        <v>4</v>
      </c>
      <c r="Q33" s="65">
        <v>6</v>
      </c>
      <c r="R33" s="66">
        <v>-33.3333333333333</v>
      </c>
      <c r="S33" s="65">
        <v>3.4377499999999999</v>
      </c>
      <c r="T33" s="65">
        <v>5.7692666666666703</v>
      </c>
      <c r="U33" s="67">
        <v>-67.821006957069798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489742.0197</v>
      </c>
      <c r="E35" s="65">
        <v>262204</v>
      </c>
      <c r="F35" s="66">
        <v>186.77900401977101</v>
      </c>
      <c r="G35" s="65">
        <v>190505.22339999999</v>
      </c>
      <c r="H35" s="66">
        <v>157.07537618099801</v>
      </c>
      <c r="I35" s="65">
        <v>41729.179300000003</v>
      </c>
      <c r="J35" s="66">
        <v>8.5206450787216408</v>
      </c>
      <c r="K35" s="65">
        <v>37093.362800000003</v>
      </c>
      <c r="L35" s="66">
        <v>19.471047637426601</v>
      </c>
      <c r="M35" s="66">
        <v>0.124976981057107</v>
      </c>
      <c r="N35" s="65">
        <v>8772300.7291000001</v>
      </c>
      <c r="O35" s="65">
        <v>61627811.242299996</v>
      </c>
      <c r="P35" s="65">
        <v>23601</v>
      </c>
      <c r="Q35" s="65">
        <v>17011</v>
      </c>
      <c r="R35" s="66">
        <v>38.739639057080701</v>
      </c>
      <c r="S35" s="65">
        <v>20.7509012202873</v>
      </c>
      <c r="T35" s="65">
        <v>19.999257456939599</v>
      </c>
      <c r="U35" s="67">
        <v>3.6222222609435302</v>
      </c>
    </row>
    <row r="36" spans="1:21" ht="12" thickBot="1">
      <c r="A36" s="48"/>
      <c r="B36" s="50" t="s">
        <v>37</v>
      </c>
      <c r="C36" s="51"/>
      <c r="D36" s="68"/>
      <c r="E36" s="65">
        <v>1213184</v>
      </c>
      <c r="F36" s="68"/>
      <c r="G36" s="65">
        <v>8604.61</v>
      </c>
      <c r="H36" s="68"/>
      <c r="I36" s="68"/>
      <c r="J36" s="68"/>
      <c r="K36" s="65">
        <v>354.42739999999998</v>
      </c>
      <c r="L36" s="66">
        <v>4.1190408397359102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390971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460237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314655.13530000002</v>
      </c>
      <c r="E39" s="65">
        <v>766468</v>
      </c>
      <c r="F39" s="66">
        <v>41.052612150800798</v>
      </c>
      <c r="G39" s="65">
        <v>286379.05829999998</v>
      </c>
      <c r="H39" s="66">
        <v>9.87365387953019</v>
      </c>
      <c r="I39" s="65">
        <v>16252.077799999999</v>
      </c>
      <c r="J39" s="66">
        <v>5.1650445127821802</v>
      </c>
      <c r="K39" s="65">
        <v>14376.5537</v>
      </c>
      <c r="L39" s="66">
        <v>5.0201134766424396</v>
      </c>
      <c r="M39" s="66">
        <v>0.130457141477516</v>
      </c>
      <c r="N39" s="65">
        <v>7334696.2582</v>
      </c>
      <c r="O39" s="65">
        <v>128712194.46619999</v>
      </c>
      <c r="P39" s="65">
        <v>520</v>
      </c>
      <c r="Q39" s="65">
        <v>561</v>
      </c>
      <c r="R39" s="66">
        <v>-7.30837789661319</v>
      </c>
      <c r="S39" s="65">
        <v>605.10602942307696</v>
      </c>
      <c r="T39" s="65">
        <v>510.89400552584698</v>
      </c>
      <c r="U39" s="67">
        <v>15.5695067172036</v>
      </c>
    </row>
    <row r="40" spans="1:21" ht="12" thickBot="1">
      <c r="A40" s="48"/>
      <c r="B40" s="50" t="s">
        <v>34</v>
      </c>
      <c r="C40" s="51"/>
      <c r="D40" s="65">
        <v>836043.05960000004</v>
      </c>
      <c r="E40" s="65">
        <v>872617</v>
      </c>
      <c r="F40" s="66">
        <v>95.8087064084243</v>
      </c>
      <c r="G40" s="65">
        <v>753385.17339999997</v>
      </c>
      <c r="H40" s="66">
        <v>10.971530781123301</v>
      </c>
      <c r="I40" s="65">
        <v>50461.249000000003</v>
      </c>
      <c r="J40" s="66">
        <v>6.0357236891773098</v>
      </c>
      <c r="K40" s="65">
        <v>61953.339599999999</v>
      </c>
      <c r="L40" s="66">
        <v>8.2233287549855607</v>
      </c>
      <c r="M40" s="66">
        <v>-0.18549590182221601</v>
      </c>
      <c r="N40" s="65">
        <v>17279679.970600002</v>
      </c>
      <c r="O40" s="65">
        <v>183563445.23769999</v>
      </c>
      <c r="P40" s="65">
        <v>3835</v>
      </c>
      <c r="Q40" s="65">
        <v>3838</v>
      </c>
      <c r="R40" s="66">
        <v>-7.8165711307976005E-2</v>
      </c>
      <c r="S40" s="65">
        <v>218.003405371578</v>
      </c>
      <c r="T40" s="65">
        <v>212.32421427827001</v>
      </c>
      <c r="U40" s="67">
        <v>2.6050928349617699</v>
      </c>
    </row>
    <row r="41" spans="1:21" ht="12" thickBot="1">
      <c r="A41" s="48"/>
      <c r="B41" s="50" t="s">
        <v>40</v>
      </c>
      <c r="C41" s="51"/>
      <c r="D41" s="68"/>
      <c r="E41" s="65">
        <v>433583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180872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138440.49650000001</v>
      </c>
      <c r="E43" s="71"/>
      <c r="F43" s="71"/>
      <c r="G43" s="70">
        <v>49888.2</v>
      </c>
      <c r="H43" s="72">
        <v>177.50148632341899</v>
      </c>
      <c r="I43" s="70">
        <v>13147.447700000001</v>
      </c>
      <c r="J43" s="72">
        <v>9.4968221238646002</v>
      </c>
      <c r="K43" s="70">
        <v>5494.4602000000004</v>
      </c>
      <c r="L43" s="72">
        <v>11.0135466903997</v>
      </c>
      <c r="M43" s="72">
        <v>1.3928552071411899</v>
      </c>
      <c r="N43" s="70">
        <v>1081424.8189000001</v>
      </c>
      <c r="O43" s="70">
        <v>17051507.269900002</v>
      </c>
      <c r="P43" s="70">
        <v>68</v>
      </c>
      <c r="Q43" s="70">
        <v>47</v>
      </c>
      <c r="R43" s="72">
        <v>44.680851063829799</v>
      </c>
      <c r="S43" s="70">
        <v>2035.8896544117699</v>
      </c>
      <c r="T43" s="70">
        <v>650.01145957446795</v>
      </c>
      <c r="U43" s="73">
        <v>68.0723629512093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86083</v>
      </c>
      <c r="D2" s="32">
        <v>998212.88791196595</v>
      </c>
      <c r="E2" s="32">
        <v>879569.31101538497</v>
      </c>
      <c r="F2" s="32">
        <v>118643.576896581</v>
      </c>
      <c r="G2" s="32">
        <v>879569.31101538497</v>
      </c>
      <c r="H2" s="32">
        <v>0.118855985865657</v>
      </c>
    </row>
    <row r="3" spans="1:8" ht="14.25">
      <c r="A3" s="32">
        <v>2</v>
      </c>
      <c r="B3" s="33">
        <v>13</v>
      </c>
      <c r="C3" s="32">
        <v>18518.589</v>
      </c>
      <c r="D3" s="32">
        <v>126679.09225989001</v>
      </c>
      <c r="E3" s="32">
        <v>98823.335081113401</v>
      </c>
      <c r="F3" s="32">
        <v>27855.757178776199</v>
      </c>
      <c r="G3" s="32">
        <v>98823.335081113401</v>
      </c>
      <c r="H3" s="32">
        <v>0.21989230173538399</v>
      </c>
    </row>
    <row r="4" spans="1:8" ht="14.25">
      <c r="A4" s="32">
        <v>3</v>
      </c>
      <c r="B4" s="33">
        <v>14</v>
      </c>
      <c r="C4" s="32">
        <v>126672</v>
      </c>
      <c r="D4" s="32">
        <v>167216.10233846199</v>
      </c>
      <c r="E4" s="32">
        <v>126518.27051453</v>
      </c>
      <c r="F4" s="32">
        <v>40697.8318239316</v>
      </c>
      <c r="G4" s="32">
        <v>126518.27051453</v>
      </c>
      <c r="H4" s="32">
        <v>0.24338464570568299</v>
      </c>
    </row>
    <row r="5" spans="1:8" ht="14.25">
      <c r="A5" s="32">
        <v>4</v>
      </c>
      <c r="B5" s="33">
        <v>15</v>
      </c>
      <c r="C5" s="32">
        <v>7449</v>
      </c>
      <c r="D5" s="32">
        <v>131522.55205213701</v>
      </c>
      <c r="E5" s="32">
        <v>107685.728189744</v>
      </c>
      <c r="F5" s="32">
        <v>23836.823862393201</v>
      </c>
      <c r="G5" s="32">
        <v>107685.728189744</v>
      </c>
      <c r="H5" s="32">
        <v>0.18123754056220001</v>
      </c>
    </row>
    <row r="6" spans="1:8" ht="14.25">
      <c r="A6" s="32">
        <v>5</v>
      </c>
      <c r="B6" s="33">
        <v>16</v>
      </c>
      <c r="C6" s="32">
        <v>4666</v>
      </c>
      <c r="D6" s="32">
        <v>439227.26542478602</v>
      </c>
      <c r="E6" s="32">
        <v>444959.28681709402</v>
      </c>
      <c r="F6" s="32">
        <v>-5732.0213923076899</v>
      </c>
      <c r="G6" s="32">
        <v>444959.28681709402</v>
      </c>
      <c r="H6" s="32">
        <v>-1.30502403733159E-2</v>
      </c>
    </row>
    <row r="7" spans="1:8" ht="14.25">
      <c r="A7" s="32">
        <v>6</v>
      </c>
      <c r="B7" s="33">
        <v>17</v>
      </c>
      <c r="C7" s="32">
        <v>23634</v>
      </c>
      <c r="D7" s="32">
        <v>639082.82551196602</v>
      </c>
      <c r="E7" s="32">
        <v>534059.20275897405</v>
      </c>
      <c r="F7" s="32">
        <v>105023.622752991</v>
      </c>
      <c r="G7" s="32">
        <v>534059.20275897405</v>
      </c>
      <c r="H7" s="32">
        <v>0.16433491647793499</v>
      </c>
    </row>
    <row r="8" spans="1:8" ht="14.25">
      <c r="A8" s="32">
        <v>7</v>
      </c>
      <c r="B8" s="33">
        <v>18</v>
      </c>
      <c r="C8" s="32">
        <v>66261</v>
      </c>
      <c r="D8" s="32">
        <v>304649.37638205098</v>
      </c>
      <c r="E8" s="32">
        <v>248485.94900769199</v>
      </c>
      <c r="F8" s="32">
        <v>56163.427374359002</v>
      </c>
      <c r="G8" s="32">
        <v>248485.94900769199</v>
      </c>
      <c r="H8" s="32">
        <v>0.18435431590684201</v>
      </c>
    </row>
    <row r="9" spans="1:8" ht="14.25">
      <c r="A9" s="32">
        <v>8</v>
      </c>
      <c r="B9" s="33">
        <v>19</v>
      </c>
      <c r="C9" s="32">
        <v>21329</v>
      </c>
      <c r="D9" s="32">
        <v>160307.76536324801</v>
      </c>
      <c r="E9" s="32">
        <v>145165.708161538</v>
      </c>
      <c r="F9" s="32">
        <v>15142.0572017094</v>
      </c>
      <c r="G9" s="32">
        <v>145165.708161538</v>
      </c>
      <c r="H9" s="32">
        <v>9.4456167905518501E-2</v>
      </c>
    </row>
    <row r="10" spans="1:8" ht="14.25">
      <c r="A10" s="32">
        <v>9</v>
      </c>
      <c r="B10" s="33">
        <v>21</v>
      </c>
      <c r="C10" s="32">
        <v>176147</v>
      </c>
      <c r="D10" s="32">
        <v>786603.73419999995</v>
      </c>
      <c r="E10" s="32">
        <v>722641.21120000002</v>
      </c>
      <c r="F10" s="32">
        <v>63962.523000000001</v>
      </c>
      <c r="G10" s="32">
        <v>722641.21120000002</v>
      </c>
      <c r="H10" s="32">
        <v>8.1314797043331902E-2</v>
      </c>
    </row>
    <row r="11" spans="1:8" ht="14.25">
      <c r="A11" s="32">
        <v>10</v>
      </c>
      <c r="B11" s="33">
        <v>22</v>
      </c>
      <c r="C11" s="32">
        <v>26955</v>
      </c>
      <c r="D11" s="32">
        <v>532752.14542478602</v>
      </c>
      <c r="E11" s="32">
        <v>545357.94345042703</v>
      </c>
      <c r="F11" s="32">
        <v>-12605.798025640999</v>
      </c>
      <c r="G11" s="32">
        <v>545357.94345042703</v>
      </c>
      <c r="H11" s="32">
        <v>-2.3661656051314199E-2</v>
      </c>
    </row>
    <row r="12" spans="1:8" ht="14.25">
      <c r="A12" s="32">
        <v>11</v>
      </c>
      <c r="B12" s="33">
        <v>23</v>
      </c>
      <c r="C12" s="32">
        <v>263081.05200000003</v>
      </c>
      <c r="D12" s="32">
        <v>2445737.8796461499</v>
      </c>
      <c r="E12" s="32">
        <v>2111206.2448341898</v>
      </c>
      <c r="F12" s="32">
        <v>334531.63481196598</v>
      </c>
      <c r="G12" s="32">
        <v>2111206.2448341898</v>
      </c>
      <c r="H12" s="32">
        <v>0.136781475069751</v>
      </c>
    </row>
    <row r="13" spans="1:8" ht="14.25">
      <c r="A13" s="32">
        <v>12</v>
      </c>
      <c r="B13" s="33">
        <v>24</v>
      </c>
      <c r="C13" s="32">
        <v>40763.351999999999</v>
      </c>
      <c r="D13" s="32">
        <v>830347.91567093995</v>
      </c>
      <c r="E13" s="32">
        <v>749156.84326068405</v>
      </c>
      <c r="F13" s="32">
        <v>81191.072410256398</v>
      </c>
      <c r="G13" s="32">
        <v>749156.84326068405</v>
      </c>
      <c r="H13" s="32">
        <v>9.7779582362957099E-2</v>
      </c>
    </row>
    <row r="14" spans="1:8" ht="14.25">
      <c r="A14" s="32">
        <v>13</v>
      </c>
      <c r="B14" s="33">
        <v>25</v>
      </c>
      <c r="C14" s="32">
        <v>112732</v>
      </c>
      <c r="D14" s="32">
        <v>1741650.1505</v>
      </c>
      <c r="E14" s="32">
        <v>1662157.4480000001</v>
      </c>
      <c r="F14" s="32">
        <v>79492.702499999999</v>
      </c>
      <c r="G14" s="32">
        <v>1662157.4480000001</v>
      </c>
      <c r="H14" s="32">
        <v>4.5642175885426198E-2</v>
      </c>
    </row>
    <row r="15" spans="1:8" ht="14.25">
      <c r="A15" s="32">
        <v>14</v>
      </c>
      <c r="B15" s="33">
        <v>26</v>
      </c>
      <c r="C15" s="32">
        <v>102045</v>
      </c>
      <c r="D15" s="32">
        <v>506706.49629152101</v>
      </c>
      <c r="E15" s="32">
        <v>450943.53506864101</v>
      </c>
      <c r="F15" s="32">
        <v>55762.961222880302</v>
      </c>
      <c r="G15" s="32">
        <v>450943.53506864101</v>
      </c>
      <c r="H15" s="32">
        <v>0.11004982495981</v>
      </c>
    </row>
    <row r="16" spans="1:8" ht="14.25">
      <c r="A16" s="32">
        <v>15</v>
      </c>
      <c r="B16" s="33">
        <v>27</v>
      </c>
      <c r="C16" s="32">
        <v>189082.693</v>
      </c>
      <c r="D16" s="32">
        <v>1372836.7747088501</v>
      </c>
      <c r="E16" s="32">
        <v>1195779.65625752</v>
      </c>
      <c r="F16" s="32">
        <v>177057.118451327</v>
      </c>
      <c r="G16" s="32">
        <v>1195779.65625752</v>
      </c>
      <c r="H16" s="32">
        <v>0.12897171878927699</v>
      </c>
    </row>
    <row r="17" spans="1:8" ht="14.25">
      <c r="A17" s="32">
        <v>16</v>
      </c>
      <c r="B17" s="33">
        <v>29</v>
      </c>
      <c r="C17" s="32">
        <v>297662</v>
      </c>
      <c r="D17" s="32">
        <v>3874449.94104103</v>
      </c>
      <c r="E17" s="32">
        <v>3836625.0707461499</v>
      </c>
      <c r="F17" s="32">
        <v>37824.870294871798</v>
      </c>
      <c r="G17" s="32">
        <v>3836625.0707461499</v>
      </c>
      <c r="H17" s="32">
        <v>9.7626426642406505E-3</v>
      </c>
    </row>
    <row r="18" spans="1:8" ht="14.25">
      <c r="A18" s="32">
        <v>17</v>
      </c>
      <c r="B18" s="33">
        <v>31</v>
      </c>
      <c r="C18" s="32">
        <v>43676.127999999997</v>
      </c>
      <c r="D18" s="32">
        <v>340407.21471751801</v>
      </c>
      <c r="E18" s="32">
        <v>272403.95347157202</v>
      </c>
      <c r="F18" s="32">
        <v>68003.261245946007</v>
      </c>
      <c r="G18" s="32">
        <v>272403.95347157202</v>
      </c>
      <c r="H18" s="32">
        <v>0.19977032890556601</v>
      </c>
    </row>
    <row r="19" spans="1:8" ht="14.25">
      <c r="A19" s="32">
        <v>18</v>
      </c>
      <c r="B19" s="33">
        <v>32</v>
      </c>
      <c r="C19" s="32">
        <v>29115.108</v>
      </c>
      <c r="D19" s="32">
        <v>467546.965996566</v>
      </c>
      <c r="E19" s="32">
        <v>431672.51582200901</v>
      </c>
      <c r="F19" s="32">
        <v>35874.450174557503</v>
      </c>
      <c r="G19" s="32">
        <v>431672.51582200901</v>
      </c>
      <c r="H19" s="32">
        <v>7.6729083458154601E-2</v>
      </c>
    </row>
    <row r="20" spans="1:8" ht="14.25">
      <c r="A20" s="32">
        <v>19</v>
      </c>
      <c r="B20" s="33">
        <v>33</v>
      </c>
      <c r="C20" s="32">
        <v>82761.334000000003</v>
      </c>
      <c r="D20" s="32">
        <v>955967.24028325395</v>
      </c>
      <c r="E20" s="32">
        <v>798565.01912974205</v>
      </c>
      <c r="F20" s="32">
        <v>157402.22115351199</v>
      </c>
      <c r="G20" s="32">
        <v>798565.01912974205</v>
      </c>
      <c r="H20" s="32">
        <v>0.16465231706776201</v>
      </c>
    </row>
    <row r="21" spans="1:8" ht="14.25">
      <c r="A21" s="32">
        <v>20</v>
      </c>
      <c r="B21" s="33">
        <v>34</v>
      </c>
      <c r="C21" s="32">
        <v>57294.656000000003</v>
      </c>
      <c r="D21" s="32">
        <v>331911.04909925902</v>
      </c>
      <c r="E21" s="32">
        <v>234224.147620993</v>
      </c>
      <c r="F21" s="32">
        <v>97686.901478265805</v>
      </c>
      <c r="G21" s="32">
        <v>234224.147620993</v>
      </c>
      <c r="H21" s="32">
        <v>0.29431650962921801</v>
      </c>
    </row>
    <row r="22" spans="1:8" ht="14.25">
      <c r="A22" s="32">
        <v>21</v>
      </c>
      <c r="B22" s="33">
        <v>35</v>
      </c>
      <c r="C22" s="32">
        <v>63661.419000000002</v>
      </c>
      <c r="D22" s="32">
        <v>1434242.6781814201</v>
      </c>
      <c r="E22" s="32">
        <v>1358038.4363929201</v>
      </c>
      <c r="F22" s="32">
        <v>76204.241788495594</v>
      </c>
      <c r="G22" s="32">
        <v>1358038.4363929201</v>
      </c>
      <c r="H22" s="32">
        <v>5.3132041702399102E-2</v>
      </c>
    </row>
    <row r="23" spans="1:8" ht="14.25">
      <c r="A23" s="32">
        <v>22</v>
      </c>
      <c r="B23" s="33">
        <v>36</v>
      </c>
      <c r="C23" s="32">
        <v>153796.36799999999</v>
      </c>
      <c r="D23" s="32">
        <v>662171.03100442502</v>
      </c>
      <c r="E23" s="32">
        <v>551707.25614943996</v>
      </c>
      <c r="F23" s="32">
        <v>110463.77485498499</v>
      </c>
      <c r="G23" s="32">
        <v>551707.25614943996</v>
      </c>
      <c r="H23" s="32">
        <v>0.16682060930304701</v>
      </c>
    </row>
    <row r="24" spans="1:8" ht="14.25">
      <c r="A24" s="32">
        <v>23</v>
      </c>
      <c r="B24" s="33">
        <v>37</v>
      </c>
      <c r="C24" s="32">
        <v>123259.735</v>
      </c>
      <c r="D24" s="32">
        <v>1002292.83688496</v>
      </c>
      <c r="E24" s="32">
        <v>825652.37709993694</v>
      </c>
      <c r="F24" s="32">
        <v>176640.45978501899</v>
      </c>
      <c r="G24" s="32">
        <v>825652.37709993694</v>
      </c>
      <c r="H24" s="32">
        <v>0.176236378515886</v>
      </c>
    </row>
    <row r="25" spans="1:8" ht="14.25">
      <c r="A25" s="32">
        <v>24</v>
      </c>
      <c r="B25" s="33">
        <v>38</v>
      </c>
      <c r="C25" s="32">
        <v>214659.64</v>
      </c>
      <c r="D25" s="32">
        <v>1034284.61320265</v>
      </c>
      <c r="E25" s="32">
        <v>985750.27761238895</v>
      </c>
      <c r="F25" s="32">
        <v>48534.335590265502</v>
      </c>
      <c r="G25" s="32">
        <v>985750.27761238895</v>
      </c>
      <c r="H25" s="32">
        <v>4.69255125433794E-2</v>
      </c>
    </row>
    <row r="26" spans="1:8" ht="14.25">
      <c r="A26" s="32">
        <v>25</v>
      </c>
      <c r="B26" s="33">
        <v>39</v>
      </c>
      <c r="C26" s="32">
        <v>145303.99900000001</v>
      </c>
      <c r="D26" s="32">
        <v>182919.68181372801</v>
      </c>
      <c r="E26" s="32">
        <v>138995.73011995299</v>
      </c>
      <c r="F26" s="32">
        <v>43923.951693774798</v>
      </c>
      <c r="G26" s="32">
        <v>138995.73011995299</v>
      </c>
      <c r="H26" s="32">
        <v>0.240126985014678</v>
      </c>
    </row>
    <row r="27" spans="1:8" ht="14.25">
      <c r="A27" s="32">
        <v>26</v>
      </c>
      <c r="B27" s="33">
        <v>40</v>
      </c>
      <c r="C27" s="32">
        <v>4</v>
      </c>
      <c r="D27" s="32">
        <v>13.750999999999999</v>
      </c>
      <c r="E27" s="32">
        <v>11.5044</v>
      </c>
      <c r="F27" s="32">
        <v>2.2465999999999999</v>
      </c>
      <c r="G27" s="32">
        <v>11.5044</v>
      </c>
      <c r="H27" s="32">
        <v>0.16337720893026</v>
      </c>
    </row>
    <row r="28" spans="1:8" ht="14.25">
      <c r="A28" s="32">
        <v>27</v>
      </c>
      <c r="B28" s="33">
        <v>42</v>
      </c>
      <c r="C28" s="32">
        <v>32255.256000000001</v>
      </c>
      <c r="D28" s="32">
        <v>489742.01860000001</v>
      </c>
      <c r="E28" s="32">
        <v>448012.82799999998</v>
      </c>
      <c r="F28" s="32">
        <v>41729.190600000002</v>
      </c>
      <c r="G28" s="32">
        <v>448012.82799999998</v>
      </c>
      <c r="H28" s="32">
        <v>8.5206474051969405E-2</v>
      </c>
    </row>
    <row r="29" spans="1:8" ht="14.25">
      <c r="A29" s="32">
        <v>28</v>
      </c>
      <c r="B29" s="33">
        <v>75</v>
      </c>
      <c r="C29" s="32">
        <v>529</v>
      </c>
      <c r="D29" s="32">
        <v>314655.13675213698</v>
      </c>
      <c r="E29" s="32">
        <v>298403.05735042703</v>
      </c>
      <c r="F29" s="32">
        <v>16252.079401709399</v>
      </c>
      <c r="G29" s="32">
        <v>298403.05735042703</v>
      </c>
      <c r="H29" s="32">
        <v>5.1650449979819199E-2</v>
      </c>
    </row>
    <row r="30" spans="1:8" ht="14.25">
      <c r="A30" s="32">
        <v>29</v>
      </c>
      <c r="B30" s="33">
        <v>76</v>
      </c>
      <c r="C30" s="32">
        <v>4042</v>
      </c>
      <c r="D30" s="32">
        <v>836043.04989401705</v>
      </c>
      <c r="E30" s="32">
        <v>785581.80980341905</v>
      </c>
      <c r="F30" s="32">
        <v>50461.240090598301</v>
      </c>
      <c r="G30" s="32">
        <v>785581.80980341905</v>
      </c>
      <c r="H30" s="32">
        <v>6.03572269358559E-2</v>
      </c>
    </row>
    <row r="31" spans="1:8" ht="14.25">
      <c r="A31" s="32">
        <v>30</v>
      </c>
      <c r="B31" s="33">
        <v>99</v>
      </c>
      <c r="C31" s="32">
        <v>68</v>
      </c>
      <c r="D31" s="32">
        <v>138440.496634143</v>
      </c>
      <c r="E31" s="32">
        <v>125293.049466757</v>
      </c>
      <c r="F31" s="32">
        <v>13147.4471673852</v>
      </c>
      <c r="G31" s="32">
        <v>125293.049466757</v>
      </c>
      <c r="H31" s="32">
        <v>9.4968217299379099E-2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2013-12-30T00:23:57Z</dcterms:modified>
</cp:coreProperties>
</file>